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3300" tabRatio="603" activeTab="0"/>
  </bookViews>
  <sheets>
    <sheet name="QTR1" sheetId="1" r:id="rId1"/>
  </sheets>
  <definedNames>
    <definedName name="_xlnm.Print_Area" localSheetId="0">'QTR1'!$A$1:$K$154</definedName>
    <definedName name="_xlnm.Print_Titles" localSheetId="0">'QTR1'!$1:$4</definedName>
  </definedNames>
  <calcPr fullCalcOnLoad="1"/>
</workbook>
</file>

<file path=xl/sharedStrings.xml><?xml version="1.0" encoding="utf-8"?>
<sst xmlns="http://schemas.openxmlformats.org/spreadsheetml/2006/main" count="196" uniqueCount="134">
  <si>
    <t xml:space="preserve">QUARTERLY REPORT ON CONSOLIDATED RESULTS </t>
  </si>
  <si>
    <t>FOR THE FINANCIAL PERIOD ENDED 30 SEPTEMBER 2001</t>
  </si>
  <si>
    <t xml:space="preserve">THE FIGURES HAVE NOT BEEN AUDITED </t>
  </si>
  <si>
    <t>CONSOLIDATED INCOME STATEMENT</t>
  </si>
  <si>
    <t xml:space="preserve"> </t>
  </si>
  <si>
    <t>Individual Period</t>
  </si>
  <si>
    <t>Cumulative Period</t>
  </si>
  <si>
    <t xml:space="preserve">Preceding </t>
  </si>
  <si>
    <t>Current</t>
  </si>
  <si>
    <t xml:space="preserve">Year </t>
  </si>
  <si>
    <t>Year</t>
  </si>
  <si>
    <t>Corresponding</t>
  </si>
  <si>
    <t>Quarter</t>
  </si>
  <si>
    <t>To Date</t>
  </si>
  <si>
    <t>Period</t>
  </si>
  <si>
    <t>RM ' 000</t>
  </si>
  <si>
    <t>1.</t>
  </si>
  <si>
    <t>(a)</t>
  </si>
  <si>
    <t>Revenue</t>
  </si>
  <si>
    <t>(b)</t>
  </si>
  <si>
    <t>Investment Income</t>
  </si>
  <si>
    <t>(c)</t>
  </si>
  <si>
    <t xml:space="preserve">Other income </t>
  </si>
  <si>
    <t>2.</t>
  </si>
  <si>
    <t xml:space="preserve">Profit/(loss) before finance cost,  </t>
  </si>
  <si>
    <t xml:space="preserve">depreciation and amortisation, 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</si>
  <si>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</si>
  <si>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</si>
  <si>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</si>
  <si>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</si>
  <si>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</si>
  <si>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</si>
  <si>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</si>
  <si>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 xml:space="preserve">Profit/(loss) before income tax, minority  </t>
  </si>
  <si>
    <t>(f)</t>
  </si>
  <si>
    <t xml:space="preserve">Share of profits and losses of </t>
  </si>
  <si>
    <t>associated companies</t>
  </si>
  <si>
    <t>(g)</t>
  </si>
  <si>
    <t xml:space="preserve">Profit/(loss) before income tax, </t>
  </si>
  <si>
    <t xml:space="preserve">minority interests and extraordinary </t>
  </si>
  <si>
    <t xml:space="preserve">items after share of profit and losses </t>
  </si>
  <si>
    <t>(h)</t>
  </si>
  <si>
    <t>Income tax</t>
  </si>
  <si>
    <t>(i)</t>
  </si>
  <si>
    <t>Profit/(loss) after income tax</t>
  </si>
  <si>
    <t>before deducting minority interests</t>
  </si>
  <si>
    <t>(ii)</t>
  </si>
  <si>
    <t>Minority interests</t>
  </si>
  <si>
    <t>(j)</t>
  </si>
  <si>
    <t>Pre-acquisition profit/(loss), if</t>
  </si>
  <si>
    <t>applicable</t>
  </si>
  <si>
    <t>(k)</t>
  </si>
  <si>
    <t>Net Profit/(loss) from ordinary activities</t>
  </si>
  <si>
    <t>atttributable 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</si>
  <si>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</si>
  <si>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</si>
  <si>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</si>
  <si>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</si>
  <si>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</si>
  <si>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</si>
  <si>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 xml:space="preserve">Net Profit/(loss) attributable to </t>
  </si>
  <si>
    <t xml:space="preserve">members of the company </t>
  </si>
  <si>
    <t>3.</t>
  </si>
  <si>
    <t xml:space="preserve">Earnings per share based on 2(m) above </t>
  </si>
  <si>
    <t xml:space="preserve">after deducting any provision for preference </t>
  </si>
  <si>
    <t>dividends, if any:-</t>
  </si>
  <si>
    <t xml:space="preserve">Basic (based on 39,225,000 </t>
  </si>
  <si>
    <t>ordinary shares) (sen)</t>
  </si>
  <si>
    <t xml:space="preserve">Fully diluted (based on 39,225,000  </t>
  </si>
  <si>
    <t xml:space="preserve">ordinary shares) (sen) </t>
  </si>
  <si>
    <t>4.</t>
  </si>
  <si>
    <t>a)</t>
  </si>
  <si>
    <t>Dividend per share (sen)</t>
  </si>
  <si>
    <t>b)</t>
  </si>
  <si>
    <t>Dividend Description</t>
  </si>
  <si>
    <t xml:space="preserve">As at End </t>
  </si>
  <si>
    <t xml:space="preserve">As at </t>
  </si>
  <si>
    <t>of  Current</t>
  </si>
  <si>
    <t>Financial Year End</t>
  </si>
  <si>
    <t>5.</t>
  </si>
  <si>
    <t>Net tangible assets per share (RM)</t>
  </si>
  <si>
    <t>CONSOLIDATED BALANCE SHEET</t>
  </si>
  <si>
    <t xml:space="preserve">As At </t>
  </si>
  <si>
    <t xml:space="preserve">End of </t>
  </si>
  <si>
    <t xml:space="preserve">Financial </t>
  </si>
  <si>
    <t>Year End</t>
  </si>
  <si>
    <t>PROPERTY, PLANT AND EQUIPMENT</t>
  </si>
  <si>
    <t>OTHER INVESTMENT</t>
  </si>
  <si>
    <t>CURRENT ASSETS</t>
  </si>
  <si>
    <t>Inventories</t>
  </si>
  <si>
    <t>Debtors</t>
  </si>
  <si>
    <t>Tax recoverable</t>
  </si>
  <si>
    <t>Deposits with licensed banks</t>
  </si>
  <si>
    <t>Cash and bank balances</t>
  </si>
  <si>
    <t>CURRENT LIABILITIES</t>
  </si>
  <si>
    <t>Short Term Borrowings</t>
  </si>
  <si>
    <t>Creditors</t>
  </si>
  <si>
    <t>Provision for Taxation</t>
  </si>
  <si>
    <t xml:space="preserve">Provision for Dividend </t>
  </si>
  <si>
    <t>Dividend payable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</si>
  <si>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</si>
  <si>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</si>
  <si>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</si>
  <si>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</si>
  <si>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</si>
  <si>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</si>
  <si>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</si>
  <si>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Reserve on consolidation</t>
  </si>
  <si>
    <t>Exchange fluctuation reserve</t>
  </si>
  <si>
    <t>MINORITY INTERESTS</t>
  </si>
  <si>
    <t>LONG TERM BORROWINGS</t>
  </si>
  <si>
    <t>DEFERRED TAXATION</t>
  </si>
  <si>
    <t>Net tangible assets per share (sen)</t>
  </si>
  <si>
    <t>Profitability</t>
  </si>
  <si>
    <t>i)</t>
  </si>
  <si>
    <t>Net Profit Margin (Profit after tax/Sales)</t>
  </si>
  <si>
    <t>ii)</t>
  </si>
  <si>
    <t>Return on assets (Profit before interest &amp; tax/Total assets)</t>
  </si>
  <si>
    <t>iii)</t>
  </si>
  <si>
    <t>Return on Equity (Profit after tax/Total Equity)</t>
  </si>
  <si>
    <t>Liquidity</t>
  </si>
  <si>
    <t>Current Ratio</t>
  </si>
  <si>
    <t>Quick Ratio</t>
  </si>
  <si>
    <t>Inventory to Working Capital</t>
  </si>
  <si>
    <t>c)</t>
  </si>
  <si>
    <t>Leverage</t>
  </si>
  <si>
    <t>Debt to Assets Ratio</t>
  </si>
  <si>
    <t>Debt to Equity Ratio</t>
  </si>
  <si>
    <t>d)</t>
  </si>
  <si>
    <t>Activity</t>
  </si>
  <si>
    <t>Inventory Turnover</t>
  </si>
  <si>
    <t>Fixed Asset Turnover</t>
  </si>
  <si>
    <t>Average Collection Period</t>
  </si>
  <si>
    <t>OCI BERHAD (95161-H)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</si>
</sst>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00_);_(* \(#,##0.0000000\);_(* &quot;-&quot;???????_);_(@_)"/>
    <numFmt numFmtId="178" formatCode="_(* #,##0.0_);_(* \(#,##0.0\);_(* &quot;-&quot;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_);_(* \(#,##0.000\);_(* &quot;-&quot;???_);_(@_)"/>
    <numFmt numFmtId="187" formatCode="_(* #,##0.000000_);_(* \(#,##0.000000\);_(* &quot;-&quot;??????_);_(@_)"/>
    <numFmt numFmtId="188" formatCode="_(* #,##0.0000_);_(* \(#,##0.0000\);_(* &quot;-&quot;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sz val="6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4" fillId="0" borderId="0" xfId="15" applyNumberFormat="1" applyFont="1" applyAlignment="1">
      <alignment horizontal="centerContinuous"/>
    </xf>
    <xf numFmtId="173" fontId="4" fillId="0" borderId="0" xfId="15" applyNumberFormat="1" applyFont="1" applyAlignment="1">
      <alignment horizontal="center"/>
    </xf>
    <xf numFmtId="173" fontId="4" fillId="0" borderId="0" xfId="15" applyNumberFormat="1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4" fillId="0" borderId="0" xfId="15" applyNumberFormat="1" applyFont="1" applyAlignment="1">
      <alignment horizontal="center"/>
    </xf>
    <xf numFmtId="0" fontId="4" fillId="0" borderId="0" xfId="15" applyNumberFormat="1" applyFont="1" applyAlignment="1">
      <alignment/>
    </xf>
    <xf numFmtId="0" fontId="4" fillId="0" borderId="0" xfId="0" applyFont="1" applyAlignment="1" quotePrefix="1">
      <alignment horizontal="center"/>
    </xf>
    <xf numFmtId="173" fontId="4" fillId="0" borderId="0" xfId="15" applyNumberFormat="1" applyFont="1" applyBorder="1" applyAlignment="1" quotePrefix="1">
      <alignment horizontal="center" vertical="center"/>
    </xf>
    <xf numFmtId="173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0" xfId="15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43" fontId="4" fillId="0" borderId="0" xfId="15" applyFont="1" applyBorder="1" applyAlignment="1">
      <alignment horizontal="center"/>
    </xf>
    <xf numFmtId="15" fontId="5" fillId="0" borderId="0" xfId="0" applyNumberFormat="1" applyFont="1" applyAlignment="1" quotePrefix="1">
      <alignment horizontal="centerContinuous"/>
    </xf>
    <xf numFmtId="173" fontId="6" fillId="0" borderId="0" xfId="15" applyNumberFormat="1" applyFont="1" applyBorder="1" applyAlignment="1" quotePrefix="1">
      <alignment horizontal="center" vertical="center"/>
    </xf>
    <xf numFmtId="173" fontId="6" fillId="0" borderId="0" xfId="15" applyNumberFormat="1" applyFont="1" applyAlignment="1">
      <alignment horizontal="centerContinuous"/>
    </xf>
    <xf numFmtId="173" fontId="6" fillId="0" borderId="0" xfId="15" applyNumberFormat="1" applyFont="1" applyBorder="1" applyAlignment="1">
      <alignment horizontal="centerContinuous"/>
    </xf>
    <xf numFmtId="173" fontId="6" fillId="0" borderId="0" xfId="15" applyNumberFormat="1" applyFont="1" applyAlignment="1">
      <alignment horizontal="left"/>
    </xf>
    <xf numFmtId="173" fontId="4" fillId="0" borderId="0" xfId="15" applyNumberFormat="1" applyFont="1" applyBorder="1" applyAlignment="1">
      <alignment horizontal="center"/>
    </xf>
    <xf numFmtId="43" fontId="4" fillId="0" borderId="0" xfId="15" applyFont="1" applyAlignment="1">
      <alignment horizontal="centerContinuous"/>
    </xf>
    <xf numFmtId="0" fontId="4" fillId="0" borderId="0" xfId="15" applyNumberFormat="1" applyFont="1" applyBorder="1" applyAlignment="1">
      <alignment horizontal="centerContinuous"/>
    </xf>
    <xf numFmtId="0" fontId="4" fillId="0" borderId="0" xfId="15" applyNumberFormat="1" applyFont="1" applyBorder="1" applyAlignment="1">
      <alignment horizontal="center"/>
    </xf>
    <xf numFmtId="14" fontId="4" fillId="0" borderId="0" xfId="15" applyNumberFormat="1" applyFont="1" applyAlignment="1">
      <alignment horizontal="centerContinuous"/>
    </xf>
    <xf numFmtId="43" fontId="6" fillId="0" borderId="0" xfId="15" applyFont="1" applyBorder="1" applyAlignment="1">
      <alignment horizontal="centerContinuous"/>
    </xf>
    <xf numFmtId="173" fontId="4" fillId="0" borderId="0" xfId="15" applyNumberFormat="1" applyFont="1" applyBorder="1" applyAlignment="1" quotePrefix="1">
      <alignment horizontal="centerContinuous"/>
    </xf>
    <xf numFmtId="15" fontId="4" fillId="0" borderId="0" xfId="15" applyNumberFormat="1" applyFont="1" applyBorder="1" applyAlignment="1">
      <alignment horizontal="centerContinuous"/>
    </xf>
    <xf numFmtId="173" fontId="5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4" fillId="0" borderId="0" xfId="15" applyFont="1" applyBorder="1" applyAlignment="1">
      <alignment horizontal="centerContinuous"/>
    </xf>
    <xf numFmtId="173" fontId="4" fillId="0" borderId="0" xfId="15" applyNumberFormat="1" applyFont="1" applyBorder="1" applyAlignment="1">
      <alignment horizontal="left"/>
    </xf>
    <xf numFmtId="173" fontId="4" fillId="0" borderId="0" xfId="0" applyNumberFormat="1" applyFont="1" applyAlignment="1">
      <alignment/>
    </xf>
    <xf numFmtId="173" fontId="4" fillId="0" borderId="1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173" fontId="4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Continuous"/>
    </xf>
    <xf numFmtId="173" fontId="4" fillId="0" borderId="0" xfId="15" applyNumberFormat="1" applyFont="1" applyBorder="1" applyAlignment="1">
      <alignment/>
    </xf>
    <xf numFmtId="15" fontId="4" fillId="0" borderId="0" xfId="15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5" xfId="0" applyFont="1" applyBorder="1" applyAlignment="1">
      <alignment/>
    </xf>
    <xf numFmtId="173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10" fontId="4" fillId="0" borderId="0" xfId="21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73" fontId="4" fillId="0" borderId="8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9" fillId="0" borderId="0" xfId="15" applyNumberFormat="1" applyFont="1" applyBorder="1" applyAlignment="1">
      <alignment horizontal="centerContinuous"/>
    </xf>
    <xf numFmtId="173" fontId="9" fillId="0" borderId="0" xfId="15" applyNumberFormat="1" applyFont="1" applyBorder="1" applyAlignment="1">
      <alignment horizontal="center"/>
    </xf>
    <xf numFmtId="43" fontId="9" fillId="0" borderId="0" xfId="15" applyFont="1" applyBorder="1" applyAlignment="1">
      <alignment horizontal="center"/>
    </xf>
    <xf numFmtId="43" fontId="9" fillId="0" borderId="0" xfId="15" applyFont="1" applyBorder="1" applyAlignment="1">
      <alignment/>
    </xf>
    <xf numFmtId="173" fontId="4" fillId="0" borderId="5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43" fontId="9" fillId="0" borderId="0" xfId="15" applyFont="1" applyBorder="1" applyAlignment="1">
      <alignment horizontal="centerContinuous"/>
    </xf>
    <xf numFmtId="14" fontId="4" fillId="0" borderId="0" xfId="15" applyNumberFormat="1" applyFont="1" applyBorder="1" applyAlignment="1">
      <alignment horizontal="center"/>
    </xf>
    <xf numFmtId="0" fontId="9" fillId="0" borderId="0" xfId="15" applyNumberFormat="1" applyFont="1" applyBorder="1" applyAlignment="1">
      <alignment horizontal="center"/>
    </xf>
    <xf numFmtId="14" fontId="4" fillId="0" borderId="0" xfId="15" applyNumberFormat="1" applyFont="1" applyBorder="1" applyAlignment="1">
      <alignment horizontal="centerContinuous"/>
    </xf>
    <xf numFmtId="176" fontId="4" fillId="0" borderId="0" xfId="15" applyNumberFormat="1" applyFont="1" applyBorder="1" applyAlignment="1">
      <alignment/>
    </xf>
    <xf numFmtId="43" fontId="4" fillId="0" borderId="0" xfId="15" applyFont="1" applyBorder="1" applyAlignment="1" quotePrefix="1">
      <alignment horizontal="center"/>
    </xf>
    <xf numFmtId="43" fontId="7" fillId="0" borderId="0" xfId="15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15" applyFont="1" applyBorder="1" applyAlignment="1" quotePrefix="1">
      <alignment horizontal="center"/>
    </xf>
    <xf numFmtId="43" fontId="6" fillId="0" borderId="0" xfId="15" applyFont="1" applyBorder="1" applyAlignment="1">
      <alignment/>
    </xf>
    <xf numFmtId="43" fontId="10" fillId="0" borderId="0" xfId="15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15" applyFont="1" applyBorder="1" applyAlignment="1">
      <alignment horizontal="left"/>
    </xf>
    <xf numFmtId="43" fontId="10" fillId="0" borderId="0" xfId="15" applyFont="1" applyBorder="1" applyAlignment="1">
      <alignment horizontal="left"/>
    </xf>
    <xf numFmtId="43" fontId="4" fillId="0" borderId="0" xfId="15" applyFont="1" applyBorder="1" applyAlignment="1">
      <alignment horizontal="left"/>
    </xf>
    <xf numFmtId="43" fontId="9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Continuous"/>
    </xf>
    <xf numFmtId="0" fontId="8" fillId="0" borderId="0" xfId="0" applyFont="1" applyAlignment="1" quotePrefix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0"/>
  <sheetViews>
    <sheetView tabSelected="1" workbookViewId="0" topLeftCell="A1">
      <selection activeCell="A4" sqref="A4:J4"/>
    </sheetView>
  </sheetViews>
  <sheetFormatPr defaultColWidth="9.140625" defaultRowHeight="12.75"/>
  <cols>
    <col min="1" max="1" width="3.00390625" style="1" customWidth="1"/>
    <col min="2" max="2" width="3.8515625" style="1" customWidth="1"/>
    <col min="3" max="3" width="3.00390625" style="1" customWidth="1"/>
    <col min="4" max="4" width="27.140625" style="1" customWidth="1"/>
    <col min="5" max="5" width="7.57421875" style="1" customWidth="1"/>
    <col min="6" max="6" width="11.00390625" style="1" customWidth="1"/>
    <col min="7" max="7" width="11.8515625" style="1" customWidth="1"/>
    <col min="8" max="8" width="0.71875" style="1" customWidth="1"/>
    <col min="9" max="9" width="9.421875" style="1" customWidth="1"/>
    <col min="10" max="10" width="13.140625" style="14" customWidth="1"/>
    <col min="11" max="11" width="6.00390625" style="17" customWidth="1"/>
    <col min="12" max="12" width="14.28125" style="17" customWidth="1"/>
    <col min="13" max="13" width="0.5625" style="17" customWidth="1"/>
    <col min="14" max="14" width="9.8515625" style="67" customWidth="1"/>
    <col min="15" max="15" width="10.28125" style="67" customWidth="1"/>
    <col min="16" max="16" width="9.8515625" style="63" customWidth="1"/>
    <col min="17" max="17" width="13.57421875" style="16" customWidth="1"/>
    <col min="18" max="18" width="13.28125" style="16" customWidth="1"/>
    <col min="19" max="19" width="12.7109375" style="16" customWidth="1"/>
    <col min="20" max="21" width="13.140625" style="16" customWidth="1"/>
    <col min="22" max="24" width="12.00390625" style="16" customWidth="1"/>
    <col min="25" max="25" width="11.7109375" style="16" customWidth="1"/>
    <col min="26" max="26" width="13.140625" style="16" customWidth="1"/>
    <col min="27" max="27" width="13.8515625" style="16" customWidth="1"/>
    <col min="28" max="28" width="14.57421875" style="16" customWidth="1"/>
    <col min="29" max="29" width="11.140625" style="16" customWidth="1"/>
    <col min="30" max="30" width="10.140625" style="16" customWidth="1"/>
    <col min="31" max="31" width="9.8515625" style="17" customWidth="1"/>
    <col min="32" max="66" width="9.140625" style="17" customWidth="1"/>
    <col min="67" max="16384" width="9.140625" style="1" customWidth="1"/>
  </cols>
  <sheetData>
    <row r="1" spans="1:10" ht="12.75">
      <c r="A1" s="91" t="s">
        <v>133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</row>
    <row r="4" spans="1:17" ht="12.7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68"/>
      <c r="L4" s="68"/>
      <c r="M4" s="68"/>
      <c r="N4" s="69"/>
      <c r="O4" s="69"/>
      <c r="P4" s="70"/>
      <c r="Q4" s="37"/>
    </row>
    <row r="5" spans="1:17" ht="12.75">
      <c r="A5" s="4"/>
      <c r="B5" s="20"/>
      <c r="C5" s="2"/>
      <c r="D5" s="3"/>
      <c r="E5" s="3"/>
      <c r="F5" s="3"/>
      <c r="G5" s="3"/>
      <c r="H5" s="3"/>
      <c r="I5" s="3"/>
      <c r="J5" s="6"/>
      <c r="K5" s="68"/>
      <c r="L5" s="68"/>
      <c r="M5" s="68"/>
      <c r="N5" s="69"/>
      <c r="O5" s="69"/>
      <c r="P5" s="70"/>
      <c r="Q5" s="37"/>
    </row>
    <row r="6" spans="1:17" ht="12.75">
      <c r="A6" s="35" t="s">
        <v>3</v>
      </c>
      <c r="B6" s="2"/>
      <c r="C6" s="2"/>
      <c r="D6" s="2"/>
      <c r="E6" s="6"/>
      <c r="F6" s="6"/>
      <c r="G6" s="6"/>
      <c r="H6" s="6"/>
      <c r="I6" s="6"/>
      <c r="J6" s="6"/>
      <c r="K6" s="68"/>
      <c r="L6" s="68"/>
      <c r="M6" s="68"/>
      <c r="N6" s="69"/>
      <c r="O6" s="69"/>
      <c r="P6" s="70"/>
      <c r="Q6" s="37"/>
    </row>
    <row r="7" spans="4:31" ht="13.5" customHeight="1">
      <c r="D7" s="1" t="s">
        <v>4</v>
      </c>
      <c r="E7" s="7" t="s">
        <v>4</v>
      </c>
      <c r="F7" s="6" t="s">
        <v>5</v>
      </c>
      <c r="G7" s="6"/>
      <c r="H7" s="7"/>
      <c r="I7" s="6" t="s">
        <v>6</v>
      </c>
      <c r="J7" s="6"/>
      <c r="AA7" s="13"/>
      <c r="AB7" s="31"/>
      <c r="AC7" s="13"/>
      <c r="AD7" s="31"/>
      <c r="AE7" s="31"/>
    </row>
    <row r="8" spans="5:31" ht="13.5" customHeight="1">
      <c r="E8" s="7"/>
      <c r="F8" s="6"/>
      <c r="G8" s="7" t="s">
        <v>7</v>
      </c>
      <c r="H8" s="7"/>
      <c r="I8" s="6"/>
      <c r="J8" s="7" t="s">
        <v>7</v>
      </c>
      <c r="AA8" s="13"/>
      <c r="AB8" s="31"/>
      <c r="AC8" s="13"/>
      <c r="AD8" s="31"/>
      <c r="AE8" s="31"/>
    </row>
    <row r="9" spans="5:31" ht="13.5" customHeight="1">
      <c r="E9" s="7"/>
      <c r="F9" s="6" t="s">
        <v>8</v>
      </c>
      <c r="G9" s="7" t="s">
        <v>9</v>
      </c>
      <c r="H9" s="7"/>
      <c r="I9" s="6" t="s">
        <v>8</v>
      </c>
      <c r="J9" s="7" t="s">
        <v>9</v>
      </c>
      <c r="L9" s="25"/>
      <c r="Q9" s="8"/>
      <c r="AA9" s="13"/>
      <c r="AB9" s="31"/>
      <c r="AC9" s="13"/>
      <c r="AD9" s="31"/>
      <c r="AE9" s="31"/>
    </row>
    <row r="10" spans="5:17" ht="12.75">
      <c r="E10" s="11"/>
      <c r="F10" s="32" t="s">
        <v>10</v>
      </c>
      <c r="G10" s="28" t="s">
        <v>11</v>
      </c>
      <c r="H10" s="28"/>
      <c r="I10" s="32" t="s">
        <v>10</v>
      </c>
      <c r="J10" s="25" t="s">
        <v>11</v>
      </c>
      <c r="K10" s="27"/>
      <c r="L10" s="46"/>
      <c r="M10" s="27"/>
      <c r="N10" s="60"/>
      <c r="O10" s="60"/>
      <c r="P10" s="70"/>
      <c r="Q10" s="32"/>
    </row>
    <row r="11" spans="5:18" ht="12.75">
      <c r="E11" s="11"/>
      <c r="F11" s="29" t="s">
        <v>12</v>
      </c>
      <c r="G11" s="10" t="s">
        <v>12</v>
      </c>
      <c r="I11" s="29" t="s">
        <v>13</v>
      </c>
      <c r="J11" s="7" t="s">
        <v>14</v>
      </c>
      <c r="K11" s="28"/>
      <c r="L11" s="71"/>
      <c r="M11" s="28"/>
      <c r="N11" s="72"/>
      <c r="O11" s="72"/>
      <c r="P11" s="70"/>
      <c r="Q11" s="73"/>
      <c r="R11" s="19"/>
    </row>
    <row r="12" spans="5:23" ht="12.75">
      <c r="E12" s="11"/>
      <c r="F12" s="29">
        <v>37164</v>
      </c>
      <c r="G12" s="29">
        <v>36799</v>
      </c>
      <c r="I12" s="29">
        <v>37164</v>
      </c>
      <c r="J12" s="29">
        <v>36799</v>
      </c>
      <c r="K12" s="28"/>
      <c r="L12" s="73"/>
      <c r="M12" s="28"/>
      <c r="N12" s="72"/>
      <c r="O12" s="72"/>
      <c r="P12" s="70"/>
      <c r="Q12" s="73"/>
      <c r="R12" s="19"/>
      <c r="W12" s="74"/>
    </row>
    <row r="13" spans="5:29" ht="12.75">
      <c r="E13" s="7" t="s">
        <v>4</v>
      </c>
      <c r="F13" s="33" t="s">
        <v>15</v>
      </c>
      <c r="G13" s="33" t="s">
        <v>15</v>
      </c>
      <c r="H13" s="34"/>
      <c r="I13" s="33" t="s">
        <v>15</v>
      </c>
      <c r="J13" s="33" t="s">
        <v>15</v>
      </c>
      <c r="K13" s="25"/>
      <c r="L13" s="25"/>
      <c r="M13" s="25"/>
      <c r="N13" s="61"/>
      <c r="O13" s="61"/>
      <c r="P13" s="62"/>
      <c r="Q13" s="33"/>
      <c r="R13" s="75"/>
      <c r="T13" s="19"/>
      <c r="U13" s="19"/>
      <c r="V13" s="19"/>
      <c r="W13" s="76"/>
      <c r="X13" s="76"/>
      <c r="Y13" s="19"/>
      <c r="Z13" s="19"/>
      <c r="AA13" s="19"/>
      <c r="AB13" s="19"/>
      <c r="AC13" s="19"/>
    </row>
    <row r="14" spans="5:66" s="4" customFormat="1" ht="12.75">
      <c r="E14" s="7" t="s">
        <v>4</v>
      </c>
      <c r="F14" s="7"/>
      <c r="G14" s="7"/>
      <c r="I14" s="7"/>
      <c r="J14" s="7"/>
      <c r="K14" s="77"/>
      <c r="L14" s="77"/>
      <c r="M14" s="77"/>
      <c r="N14" s="78"/>
      <c r="O14" s="78"/>
      <c r="P14" s="62"/>
      <c r="Q14" s="79"/>
      <c r="R14" s="76"/>
      <c r="S14" s="76"/>
      <c r="T14" s="76"/>
      <c r="U14" s="76"/>
      <c r="V14" s="76"/>
      <c r="W14" s="76"/>
      <c r="X14" s="76"/>
      <c r="Y14" s="76"/>
      <c r="Z14" s="76"/>
      <c r="AA14" s="80"/>
      <c r="AB14" s="80"/>
      <c r="AC14" s="19"/>
      <c r="AD14" s="19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</row>
    <row r="15" spans="1:17" ht="12.75">
      <c r="A15" s="12" t="s">
        <v>16</v>
      </c>
      <c r="B15" s="12" t="s">
        <v>17</v>
      </c>
      <c r="C15" s="1" t="s">
        <v>18</v>
      </c>
      <c r="E15" s="8"/>
      <c r="F15" s="25">
        <v>30298</v>
      </c>
      <c r="G15" s="25">
        <v>29426</v>
      </c>
      <c r="H15" s="17"/>
      <c r="I15" s="25">
        <f>+F15</f>
        <v>30298</v>
      </c>
      <c r="J15" s="25">
        <f>+G15</f>
        <v>29426</v>
      </c>
      <c r="K15" s="25"/>
      <c r="L15" s="19"/>
      <c r="M15" s="19"/>
      <c r="N15" s="62"/>
      <c r="O15" s="62"/>
      <c r="Q15" s="19"/>
    </row>
    <row r="16" spans="1:17" ht="12.75">
      <c r="A16" s="4"/>
      <c r="B16" s="4"/>
      <c r="E16" s="8"/>
      <c r="F16" s="23"/>
      <c r="G16" s="23"/>
      <c r="H16" s="17"/>
      <c r="I16" s="23"/>
      <c r="J16" s="23"/>
      <c r="K16" s="23"/>
      <c r="L16" s="81"/>
      <c r="M16" s="81"/>
      <c r="N16" s="62"/>
      <c r="O16" s="82"/>
      <c r="Q16" s="30"/>
    </row>
    <row r="17" spans="1:17" ht="12.75">
      <c r="A17" s="4"/>
      <c r="B17" s="12" t="s">
        <v>19</v>
      </c>
      <c r="C17" s="1" t="s">
        <v>20</v>
      </c>
      <c r="E17" s="8"/>
      <c r="F17" s="25">
        <f>+L17/1000</f>
        <v>0</v>
      </c>
      <c r="G17" s="25">
        <v>0</v>
      </c>
      <c r="H17" s="17"/>
      <c r="I17" s="25">
        <f>+F17</f>
        <v>0</v>
      </c>
      <c r="J17" s="25">
        <f>+G17</f>
        <v>0</v>
      </c>
      <c r="K17" s="25"/>
      <c r="L17" s="19"/>
      <c r="M17" s="19"/>
      <c r="N17" s="62"/>
      <c r="O17" s="62"/>
      <c r="Q17" s="19"/>
    </row>
    <row r="18" spans="1:17" ht="12.75">
      <c r="A18" s="4"/>
      <c r="B18" s="12"/>
      <c r="E18" s="8"/>
      <c r="F18" s="23"/>
      <c r="G18" s="23"/>
      <c r="H18" s="17"/>
      <c r="I18" s="23"/>
      <c r="J18" s="23"/>
      <c r="K18" s="23"/>
      <c r="L18" s="81"/>
      <c r="M18" s="81"/>
      <c r="N18" s="82"/>
      <c r="O18" s="82"/>
      <c r="Q18" s="30"/>
    </row>
    <row r="19" spans="1:17" ht="12.75">
      <c r="A19" s="4"/>
      <c r="B19" s="12" t="s">
        <v>21</v>
      </c>
      <c r="C19" s="1" t="s">
        <v>22</v>
      </c>
      <c r="E19" s="8" t="s">
        <v>4</v>
      </c>
      <c r="F19" s="25">
        <v>220</v>
      </c>
      <c r="G19" s="25">
        <v>148</v>
      </c>
      <c r="H19" s="17"/>
      <c r="I19" s="25">
        <f>+F19</f>
        <v>220</v>
      </c>
      <c r="J19" s="25">
        <f>+G19</f>
        <v>148</v>
      </c>
      <c r="K19" s="23"/>
      <c r="L19" s="19"/>
      <c r="M19" s="19"/>
      <c r="N19" s="62"/>
      <c r="O19" s="62"/>
      <c r="Q19" s="19"/>
    </row>
    <row r="20" spans="1:17" ht="12.75">
      <c r="A20" s="4"/>
      <c r="B20" s="12"/>
      <c r="E20" s="8"/>
      <c r="F20" s="23"/>
      <c r="G20" s="23"/>
      <c r="H20" s="17"/>
      <c r="I20" s="23"/>
      <c r="J20" s="23"/>
      <c r="K20" s="23"/>
      <c r="L20" s="81"/>
      <c r="M20" s="81"/>
      <c r="N20" s="82"/>
      <c r="O20" s="82"/>
      <c r="Q20" s="30"/>
    </row>
    <row r="21" spans="1:15" ht="12.75">
      <c r="A21" s="12" t="s">
        <v>23</v>
      </c>
      <c r="B21" s="12" t="s">
        <v>17</v>
      </c>
      <c r="C21" s="1" t="s">
        <v>24</v>
      </c>
      <c r="E21" s="8"/>
      <c r="F21" s="25">
        <v>3289</v>
      </c>
      <c r="G21" s="25">
        <v>3038</v>
      </c>
      <c r="I21" s="25">
        <f>+F21</f>
        <v>3289</v>
      </c>
      <c r="J21" s="25">
        <f>+G21</f>
        <v>3038</v>
      </c>
      <c r="L21" s="19"/>
      <c r="M21" s="19"/>
      <c r="N21" s="62"/>
      <c r="O21" s="62"/>
    </row>
    <row r="22" spans="1:17" ht="12.75">
      <c r="A22" s="12"/>
      <c r="B22" s="12"/>
      <c r="C22" s="1" t="s">
        <v>25</v>
      </c>
      <c r="E22" s="8"/>
      <c r="F22" s="25"/>
      <c r="G22" s="25"/>
      <c r="I22" s="25"/>
      <c r="J22" s="25"/>
      <c r="K22" s="25"/>
      <c r="L22" s="19"/>
      <c r="M22" s="19"/>
      <c r="N22" s="62"/>
      <c r="O22" s="62"/>
      <c r="Q22" s="19"/>
    </row>
    <row r="23" spans="1:17" ht="12.75">
      <c r="A23" s="12"/>
      <c r="B23" s="12"/>
      <c r="C23" s="1" t="s">
        <v>26</v>
      </c>
      <c r="E23" s="8"/>
      <c r="F23" s="25"/>
      <c r="G23" s="25"/>
      <c r="I23" s="25"/>
      <c r="J23" s="25"/>
      <c r="K23" s="25"/>
      <c r="L23" s="19"/>
      <c r="M23" s="19"/>
      <c r="N23" s="62"/>
      <c r="O23" s="62"/>
      <c r="Q23" s="19"/>
    </row>
    <row r="24" spans="1:17" ht="12.75">
      <c r="A24" s="12"/>
      <c r="B24" s="12"/>
      <c r="C24" s="1" t="s">
        <v>27</v>
      </c>
      <c r="E24" s="8"/>
      <c r="F24" s="25"/>
      <c r="G24" s="25"/>
      <c r="I24" s="25"/>
      <c r="J24" s="25"/>
      <c r="K24" s="25"/>
      <c r="L24" s="19"/>
      <c r="M24" s="19"/>
      <c r="N24" s="62"/>
      <c r="O24" s="62"/>
      <c r="Q24" s="19"/>
    </row>
    <row r="25" spans="1:17" ht="12.75">
      <c r="A25" s="12"/>
      <c r="B25" s="12"/>
      <c r="C25" s="1" t="s">
        <v>4</v>
      </c>
      <c r="E25" s="8"/>
      <c r="J25" s="1"/>
      <c r="Q25" s="17"/>
    </row>
    <row r="26" spans="1:15" ht="12.75">
      <c r="A26" s="12"/>
      <c r="B26" s="12" t="s">
        <v>19</v>
      </c>
      <c r="C26" s="1" t="s">
        <v>28</v>
      </c>
      <c r="E26" s="8"/>
      <c r="F26" s="25">
        <v>-968</v>
      </c>
      <c r="G26" s="25">
        <v>-820</v>
      </c>
      <c r="I26" s="25">
        <f>+F26</f>
        <v>-968</v>
      </c>
      <c r="J26" s="25">
        <f>+G26</f>
        <v>-820</v>
      </c>
      <c r="K26" s="25"/>
      <c r="L26" s="19"/>
      <c r="M26" s="19"/>
      <c r="N26" s="62"/>
      <c r="O26" s="62"/>
    </row>
    <row r="27" spans="1:17" ht="12.75">
      <c r="A27" s="12"/>
      <c r="B27" s="12"/>
      <c r="E27" s="8"/>
      <c r="F27" s="25"/>
      <c r="G27" s="25"/>
      <c r="I27" s="25"/>
      <c r="J27" s="25"/>
      <c r="K27" s="25"/>
      <c r="L27" s="19"/>
      <c r="M27" s="19"/>
      <c r="N27" s="62"/>
      <c r="O27" s="62"/>
      <c r="Q27" s="19"/>
    </row>
    <row r="28" spans="1:15" ht="12.75">
      <c r="A28" s="12"/>
      <c r="B28" s="12" t="s">
        <v>21</v>
      </c>
      <c r="C28" s="1" t="s">
        <v>29</v>
      </c>
      <c r="E28" s="8"/>
      <c r="F28" s="25">
        <v>-907</v>
      </c>
      <c r="G28" s="25">
        <v>-715</v>
      </c>
      <c r="I28" s="25">
        <f>+F28</f>
        <v>-907</v>
      </c>
      <c r="J28" s="25">
        <f>+G28</f>
        <v>-715</v>
      </c>
      <c r="K28" s="25"/>
      <c r="L28" s="19"/>
      <c r="M28" s="19"/>
      <c r="N28" s="62"/>
      <c r="O28" s="62"/>
    </row>
    <row r="29" spans="1:17" ht="12.75">
      <c r="A29" s="12"/>
      <c r="B29" s="12"/>
      <c r="E29" s="8"/>
      <c r="F29" s="25"/>
      <c r="G29" s="25"/>
      <c r="I29" s="25"/>
      <c r="J29" s="25"/>
      <c r="K29" s="25"/>
      <c r="L29" s="19"/>
      <c r="M29" s="19"/>
      <c r="N29" s="62"/>
      <c r="O29" s="62"/>
      <c r="Q29" s="19"/>
    </row>
    <row r="30" spans="1:15" ht="12.75">
      <c r="A30" s="12"/>
      <c r="B30" s="12" t="s">
        <v>30</v>
      </c>
      <c r="C30" s="1" t="s">
        <v>31</v>
      </c>
      <c r="E30" s="8"/>
      <c r="F30" s="25">
        <f>+L30/1000</f>
        <v>0</v>
      </c>
      <c r="G30" s="25">
        <v>0</v>
      </c>
      <c r="I30" s="25">
        <f>+F30</f>
        <v>0</v>
      </c>
      <c r="J30" s="25">
        <f>+G30</f>
        <v>0</v>
      </c>
      <c r="K30" s="25"/>
      <c r="L30" s="19"/>
      <c r="M30" s="19"/>
      <c r="N30" s="62"/>
      <c r="O30" s="62"/>
    </row>
    <row r="31" spans="1:17" ht="12.75">
      <c r="A31" s="12"/>
      <c r="B31" s="12"/>
      <c r="E31" s="8"/>
      <c r="F31" s="25"/>
      <c r="G31" s="25"/>
      <c r="I31" s="25"/>
      <c r="J31" s="25"/>
      <c r="K31" s="25"/>
      <c r="L31" s="19"/>
      <c r="M31" s="19"/>
      <c r="N31" s="62"/>
      <c r="O31" s="62"/>
      <c r="Q31" s="19"/>
    </row>
    <row r="32" spans="1:28" ht="12.75">
      <c r="A32" s="12"/>
      <c r="B32" s="12" t="s">
        <v>32</v>
      </c>
      <c r="C32" s="1" t="s">
        <v>33</v>
      </c>
      <c r="E32" s="8"/>
      <c r="F32" s="25">
        <f>+F21+F26+F28</f>
        <v>1414</v>
      </c>
      <c r="G32" s="25">
        <f>+G21+G26+G28</f>
        <v>1503</v>
      </c>
      <c r="I32" s="25">
        <f>+I21+I26+I28</f>
        <v>1414</v>
      </c>
      <c r="J32" s="25">
        <f>+J21+J26+J28</f>
        <v>1503</v>
      </c>
      <c r="K32" s="25"/>
      <c r="L32" s="19"/>
      <c r="M32" s="19"/>
      <c r="N32" s="62"/>
      <c r="O32" s="62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17" ht="12.75">
      <c r="A33" s="12"/>
      <c r="B33" s="12"/>
      <c r="C33" s="1" t="s">
        <v>27</v>
      </c>
      <c r="E33" s="8"/>
      <c r="F33" s="25"/>
      <c r="G33" s="25"/>
      <c r="I33" s="25"/>
      <c r="J33" s="25"/>
      <c r="K33" s="25"/>
      <c r="L33" s="19"/>
      <c r="M33" s="19"/>
      <c r="N33" s="62"/>
      <c r="O33" s="62"/>
      <c r="Q33" s="19"/>
    </row>
    <row r="34" spans="1:17" ht="12.75">
      <c r="A34" s="12"/>
      <c r="B34" s="12"/>
      <c r="C34" s="1" t="s">
        <v>4</v>
      </c>
      <c r="E34" s="8"/>
      <c r="F34" s="25"/>
      <c r="G34" s="25"/>
      <c r="I34" s="25"/>
      <c r="J34" s="25"/>
      <c r="K34" s="25"/>
      <c r="L34" s="19"/>
      <c r="M34" s="19"/>
      <c r="N34" s="62"/>
      <c r="O34" s="62"/>
      <c r="Q34" s="19"/>
    </row>
    <row r="35" spans="1:17" ht="12.75">
      <c r="A35" s="12"/>
      <c r="B35" s="12" t="s">
        <v>34</v>
      </c>
      <c r="C35" s="1" t="s">
        <v>35</v>
      </c>
      <c r="E35" s="8"/>
      <c r="F35" s="25">
        <f>+L35/1000</f>
        <v>0</v>
      </c>
      <c r="G35" s="25">
        <v>0</v>
      </c>
      <c r="I35" s="25">
        <f>+F35</f>
        <v>0</v>
      </c>
      <c r="J35" s="25">
        <f>+G35</f>
        <v>0</v>
      </c>
      <c r="L35" s="19"/>
      <c r="M35" s="19"/>
      <c r="N35" s="62"/>
      <c r="O35" s="62"/>
      <c r="Q35" s="19"/>
    </row>
    <row r="36" spans="1:17" ht="12.75">
      <c r="A36" s="12"/>
      <c r="B36" s="12"/>
      <c r="C36" s="1" t="s">
        <v>36</v>
      </c>
      <c r="E36" s="8"/>
      <c r="F36" s="25"/>
      <c r="G36" s="25"/>
      <c r="I36" s="25"/>
      <c r="J36" s="25"/>
      <c r="K36" s="25"/>
      <c r="L36" s="19"/>
      <c r="M36" s="19"/>
      <c r="N36" s="62"/>
      <c r="O36" s="62"/>
      <c r="Q36" s="19"/>
    </row>
    <row r="37" spans="1:17" ht="12.75">
      <c r="A37" s="12"/>
      <c r="B37" s="12"/>
      <c r="E37" s="8"/>
      <c r="F37" s="25"/>
      <c r="G37" s="25"/>
      <c r="I37" s="25"/>
      <c r="J37" s="25"/>
      <c r="K37" s="25"/>
      <c r="L37" s="19"/>
      <c r="M37" s="19"/>
      <c r="N37" s="62"/>
      <c r="O37" s="62"/>
      <c r="Q37" s="19"/>
    </row>
    <row r="38" spans="1:28" ht="12.75">
      <c r="A38" s="12"/>
      <c r="B38" s="12" t="s">
        <v>37</v>
      </c>
      <c r="C38" s="1" t="s">
        <v>38</v>
      </c>
      <c r="E38" s="8"/>
      <c r="F38" s="25">
        <f>+F32+F35</f>
        <v>1414</v>
      </c>
      <c r="G38" s="25">
        <f>+G32+G35</f>
        <v>1503</v>
      </c>
      <c r="I38" s="25">
        <f>+F38</f>
        <v>1414</v>
      </c>
      <c r="J38" s="25">
        <f>+J32+J35</f>
        <v>1503</v>
      </c>
      <c r="K38" s="25"/>
      <c r="L38" s="19"/>
      <c r="M38" s="19"/>
      <c r="N38" s="62"/>
      <c r="O38" s="62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17" ht="12.75">
      <c r="A39" s="12"/>
      <c r="B39" s="12"/>
      <c r="C39" s="1" t="s">
        <v>39</v>
      </c>
      <c r="E39" s="8"/>
      <c r="F39" s="25"/>
      <c r="G39" s="25"/>
      <c r="I39" s="25"/>
      <c r="J39" s="25"/>
      <c r="K39" s="25"/>
      <c r="L39" s="19"/>
      <c r="M39" s="19"/>
      <c r="N39" s="62"/>
      <c r="O39" s="62"/>
      <c r="Q39" s="19"/>
    </row>
    <row r="40" spans="1:17" ht="12.75">
      <c r="A40" s="12"/>
      <c r="B40" s="12"/>
      <c r="C40" s="1" t="s">
        <v>40</v>
      </c>
      <c r="E40" s="8"/>
      <c r="F40" s="25"/>
      <c r="G40" s="25"/>
      <c r="I40" s="25"/>
      <c r="J40" s="25"/>
      <c r="K40" s="25"/>
      <c r="L40" s="19"/>
      <c r="M40" s="19"/>
      <c r="N40" s="62"/>
      <c r="O40" s="62"/>
      <c r="Q40" s="19"/>
    </row>
    <row r="41" spans="1:17" ht="12.75">
      <c r="A41" s="12"/>
      <c r="B41" s="12"/>
      <c r="C41" s="1" t="s">
        <v>36</v>
      </c>
      <c r="E41" s="8"/>
      <c r="F41" s="25"/>
      <c r="G41" s="25"/>
      <c r="I41" s="25"/>
      <c r="J41" s="25"/>
      <c r="K41" s="25"/>
      <c r="L41" s="19"/>
      <c r="M41" s="19"/>
      <c r="N41" s="62"/>
      <c r="O41" s="62"/>
      <c r="Q41" s="19"/>
    </row>
    <row r="42" spans="1:17" ht="12.75">
      <c r="A42" s="12"/>
      <c r="B42" s="12"/>
      <c r="E42" s="8"/>
      <c r="F42" s="25"/>
      <c r="G42" s="25"/>
      <c r="I42" s="25"/>
      <c r="J42" s="25"/>
      <c r="K42" s="25"/>
      <c r="L42" s="19"/>
      <c r="M42" s="19"/>
      <c r="N42" s="62"/>
      <c r="O42" s="62"/>
      <c r="Q42" s="19"/>
    </row>
    <row r="43" spans="1:28" ht="12.75">
      <c r="A43" s="12"/>
      <c r="B43" s="12" t="s">
        <v>41</v>
      </c>
      <c r="C43" s="1" t="s">
        <v>42</v>
      </c>
      <c r="E43" s="8"/>
      <c r="F43" s="25">
        <v>-460</v>
      </c>
      <c r="G43" s="25">
        <v>-492</v>
      </c>
      <c r="H43" s="17"/>
      <c r="I43" s="25">
        <f>+F43</f>
        <v>-460</v>
      </c>
      <c r="J43" s="25">
        <f>+G43</f>
        <v>-492</v>
      </c>
      <c r="K43" s="25"/>
      <c r="L43" s="19"/>
      <c r="M43" s="19"/>
      <c r="N43" s="62"/>
      <c r="O43" s="62"/>
      <c r="Q43" s="19"/>
      <c r="R43" s="19"/>
      <c r="S43" s="19"/>
      <c r="T43" s="19"/>
      <c r="U43" s="19"/>
      <c r="V43" s="19"/>
      <c r="W43" s="19"/>
      <c r="X43" s="19"/>
      <c r="Z43" s="19"/>
      <c r="AB43" s="19"/>
    </row>
    <row r="44" spans="1:17" ht="12.75">
      <c r="A44" s="12"/>
      <c r="B44" s="12"/>
      <c r="E44" s="8"/>
      <c r="F44" s="25"/>
      <c r="G44" s="25"/>
      <c r="I44" s="25"/>
      <c r="J44" s="25"/>
      <c r="K44" s="25"/>
      <c r="L44" s="19"/>
      <c r="M44" s="19"/>
      <c r="N44" s="62"/>
      <c r="O44" s="62"/>
      <c r="Q44" s="19"/>
    </row>
    <row r="45" spans="1:28" ht="12.75">
      <c r="A45" s="12"/>
      <c r="B45" s="12" t="s">
        <v>43</v>
      </c>
      <c r="C45" s="9" t="s">
        <v>43</v>
      </c>
      <c r="D45" s="1" t="s">
        <v>44</v>
      </c>
      <c r="E45" s="8"/>
      <c r="F45" s="25">
        <f>+F43+F38</f>
        <v>954</v>
      </c>
      <c r="G45" s="25">
        <f>+G43+G38</f>
        <v>1011</v>
      </c>
      <c r="I45" s="25">
        <f>+I43+I38</f>
        <v>954</v>
      </c>
      <c r="J45" s="25">
        <f>+J43+J38</f>
        <v>1011</v>
      </c>
      <c r="L45" s="19"/>
      <c r="M45" s="19"/>
      <c r="N45" s="62"/>
      <c r="O45" s="62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17" ht="12.75">
      <c r="A46" s="12"/>
      <c r="B46" s="12"/>
      <c r="D46" s="1" t="s">
        <v>45</v>
      </c>
      <c r="E46" s="8"/>
      <c r="F46" s="25"/>
      <c r="G46" s="25"/>
      <c r="I46" s="25"/>
      <c r="J46" s="25"/>
      <c r="K46" s="25"/>
      <c r="L46" s="19"/>
      <c r="M46" s="19"/>
      <c r="N46" s="62"/>
      <c r="O46" s="62"/>
      <c r="Q46" s="19"/>
    </row>
    <row r="47" spans="1:17" ht="12.75">
      <c r="A47" s="12"/>
      <c r="B47" s="12"/>
      <c r="D47" s="1" t="s">
        <v>4</v>
      </c>
      <c r="E47" s="8"/>
      <c r="F47" s="25"/>
      <c r="G47" s="25"/>
      <c r="I47" s="25"/>
      <c r="J47" s="25"/>
      <c r="K47" s="25"/>
      <c r="L47" s="19"/>
      <c r="M47" s="19"/>
      <c r="N47" s="62"/>
      <c r="O47" s="62"/>
      <c r="Q47" s="19"/>
    </row>
    <row r="48" spans="1:17" ht="12.75">
      <c r="A48" s="12"/>
      <c r="B48" s="12"/>
      <c r="C48" s="9" t="s">
        <v>46</v>
      </c>
      <c r="D48" s="1" t="s">
        <v>47</v>
      </c>
      <c r="E48" s="8"/>
      <c r="F48" s="25">
        <v>157</v>
      </c>
      <c r="G48" s="25">
        <v>51</v>
      </c>
      <c r="I48" s="25">
        <f>+F48</f>
        <v>157</v>
      </c>
      <c r="J48" s="25">
        <f>+G48</f>
        <v>51</v>
      </c>
      <c r="K48" s="25"/>
      <c r="L48" s="19"/>
      <c r="M48" s="19"/>
      <c r="N48" s="62"/>
      <c r="O48" s="62"/>
      <c r="Q48" s="19"/>
    </row>
    <row r="49" spans="1:17" ht="12.75">
      <c r="A49" s="12"/>
      <c r="B49" s="12"/>
      <c r="D49" s="1" t="s">
        <v>4</v>
      </c>
      <c r="E49" s="8"/>
      <c r="F49" s="25"/>
      <c r="G49" s="25"/>
      <c r="I49" s="25"/>
      <c r="J49" s="25"/>
      <c r="K49" s="25"/>
      <c r="L49" s="19"/>
      <c r="M49" s="19"/>
      <c r="N49" s="62"/>
      <c r="O49" s="62"/>
      <c r="Q49" s="19"/>
    </row>
    <row r="50" spans="1:17" ht="12.75">
      <c r="A50" s="12"/>
      <c r="B50" s="4" t="s">
        <v>48</v>
      </c>
      <c r="C50" s="1" t="s">
        <v>49</v>
      </c>
      <c r="E50" s="8"/>
      <c r="F50" s="25">
        <v>0</v>
      </c>
      <c r="G50" s="25">
        <v>0</v>
      </c>
      <c r="I50" s="25">
        <v>0</v>
      </c>
      <c r="J50" s="25">
        <v>0</v>
      </c>
      <c r="K50" s="25"/>
      <c r="L50" s="19"/>
      <c r="M50" s="19"/>
      <c r="N50" s="62"/>
      <c r="O50" s="62"/>
      <c r="Q50" s="19"/>
    </row>
    <row r="51" spans="1:17" ht="12.75">
      <c r="A51" s="12"/>
      <c r="B51" s="4"/>
      <c r="C51" s="1" t="s">
        <v>50</v>
      </c>
      <c r="E51" s="8"/>
      <c r="F51" s="25"/>
      <c r="G51" s="25"/>
      <c r="I51" s="25"/>
      <c r="J51" s="25"/>
      <c r="K51" s="25"/>
      <c r="L51" s="19"/>
      <c r="M51" s="19"/>
      <c r="N51" s="62"/>
      <c r="O51" s="62"/>
      <c r="Q51" s="19"/>
    </row>
    <row r="52" spans="1:17" ht="12.75">
      <c r="A52" s="12"/>
      <c r="B52" s="12"/>
      <c r="E52" s="8"/>
      <c r="F52" s="25"/>
      <c r="G52" s="25"/>
      <c r="I52" s="25"/>
      <c r="J52" s="25"/>
      <c r="K52" s="25"/>
      <c r="L52" s="19"/>
      <c r="M52" s="19"/>
      <c r="N52" s="62"/>
      <c r="O52" s="62"/>
      <c r="Q52" s="19"/>
    </row>
    <row r="53" spans="1:28" ht="12.75">
      <c r="A53" s="12"/>
      <c r="B53" s="12" t="s">
        <v>51</v>
      </c>
      <c r="C53" s="1" t="s">
        <v>52</v>
      </c>
      <c r="D53" s="8"/>
      <c r="E53" s="8"/>
      <c r="F53" s="25">
        <f>+F48+F45</f>
        <v>1111</v>
      </c>
      <c r="G53" s="25">
        <f>+G48+G45</f>
        <v>1062</v>
      </c>
      <c r="I53" s="25">
        <f>+I48+I45</f>
        <v>1111</v>
      </c>
      <c r="J53" s="25">
        <f>+J48+J45</f>
        <v>1062</v>
      </c>
      <c r="K53" s="25"/>
      <c r="L53" s="19"/>
      <c r="M53" s="19"/>
      <c r="N53" s="62"/>
      <c r="O53" s="62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17" ht="12.75">
      <c r="A54" s="12"/>
      <c r="B54" s="12"/>
      <c r="C54" s="1" t="s">
        <v>53</v>
      </c>
      <c r="D54" s="8"/>
      <c r="E54" s="8"/>
      <c r="F54" s="25"/>
      <c r="G54" s="25"/>
      <c r="I54" s="25"/>
      <c r="J54" s="25"/>
      <c r="K54" s="25"/>
      <c r="L54" s="19"/>
      <c r="M54" s="19"/>
      <c r="N54" s="62"/>
      <c r="O54" s="62"/>
      <c r="Q54" s="19"/>
    </row>
    <row r="55" spans="1:17" ht="12.75">
      <c r="A55" s="12"/>
      <c r="B55" s="12"/>
      <c r="C55" s="1" t="s">
        <v>4</v>
      </c>
      <c r="E55" s="8"/>
      <c r="F55" s="25"/>
      <c r="G55" s="25"/>
      <c r="I55" s="25"/>
      <c r="J55" s="25"/>
      <c r="K55" s="25"/>
      <c r="L55" s="19"/>
      <c r="M55" s="19"/>
      <c r="N55" s="62"/>
      <c r="O55" s="62"/>
      <c r="Q55" s="19"/>
    </row>
    <row r="56" spans="1:17" ht="12.75">
      <c r="A56" s="12" t="s">
        <v>23</v>
      </c>
      <c r="B56" s="12" t="s">
        <v>54</v>
      </c>
      <c r="C56" s="9" t="s">
        <v>43</v>
      </c>
      <c r="D56" s="1" t="s">
        <v>55</v>
      </c>
      <c r="E56" s="8"/>
      <c r="F56" s="25">
        <v>0</v>
      </c>
      <c r="G56" s="25">
        <v>0</v>
      </c>
      <c r="I56" s="25">
        <f aca="true" t="shared" si="0" ref="I56:J58">+F56</f>
        <v>0</v>
      </c>
      <c r="J56" s="25">
        <f t="shared" si="0"/>
        <v>0</v>
      </c>
      <c r="K56" s="25"/>
      <c r="L56" s="19"/>
      <c r="M56" s="19"/>
      <c r="N56" s="62"/>
      <c r="O56" s="62"/>
      <c r="Q56" s="19"/>
    </row>
    <row r="57" spans="1:17" ht="12.75">
      <c r="A57" s="12"/>
      <c r="B57" s="12"/>
      <c r="C57" s="9" t="s">
        <v>46</v>
      </c>
      <c r="D57" s="1" t="s">
        <v>47</v>
      </c>
      <c r="E57" s="8"/>
      <c r="F57" s="25">
        <v>0</v>
      </c>
      <c r="G57" s="25">
        <v>0</v>
      </c>
      <c r="I57" s="25">
        <f t="shared" si="0"/>
        <v>0</v>
      </c>
      <c r="J57" s="25">
        <f t="shared" si="0"/>
        <v>0</v>
      </c>
      <c r="K57" s="25"/>
      <c r="L57" s="19"/>
      <c r="M57" s="19"/>
      <c r="N57" s="62"/>
      <c r="O57" s="62"/>
      <c r="Q57" s="19"/>
    </row>
    <row r="58" spans="1:17" ht="12.75">
      <c r="A58" s="12"/>
      <c r="B58" s="12"/>
      <c r="C58" s="9" t="s">
        <v>56</v>
      </c>
      <c r="D58" s="1" t="s">
        <v>57</v>
      </c>
      <c r="E58" s="8"/>
      <c r="F58" s="25">
        <v>0</v>
      </c>
      <c r="G58" s="25">
        <v>0</v>
      </c>
      <c r="I58" s="25">
        <f t="shared" si="0"/>
        <v>0</v>
      </c>
      <c r="J58" s="25">
        <f t="shared" si="0"/>
        <v>0</v>
      </c>
      <c r="K58" s="25"/>
      <c r="L58" s="19"/>
      <c r="M58" s="19"/>
      <c r="N58" s="62"/>
      <c r="O58" s="62"/>
      <c r="Q58" s="19"/>
    </row>
    <row r="59" spans="1:17" ht="12.75">
      <c r="A59" s="12"/>
      <c r="B59" s="12"/>
      <c r="D59" s="1" t="s">
        <v>58</v>
      </c>
      <c r="E59" s="8"/>
      <c r="F59" s="25"/>
      <c r="G59" s="25"/>
      <c r="I59" s="25"/>
      <c r="J59" s="25"/>
      <c r="K59" s="25"/>
      <c r="L59" s="19"/>
      <c r="M59" s="19"/>
      <c r="N59" s="62"/>
      <c r="O59" s="62"/>
      <c r="Q59" s="19"/>
    </row>
    <row r="60" spans="1:17" ht="12.75">
      <c r="A60" s="12"/>
      <c r="E60" s="8"/>
      <c r="F60" s="25"/>
      <c r="G60" s="25"/>
      <c r="I60" s="25"/>
      <c r="J60" s="25"/>
      <c r="K60" s="25"/>
      <c r="L60" s="19"/>
      <c r="M60" s="19"/>
      <c r="N60" s="62"/>
      <c r="O60" s="62"/>
      <c r="Q60" s="19"/>
    </row>
    <row r="61" spans="1:17" ht="12.75">
      <c r="A61" s="12"/>
      <c r="E61" s="8"/>
      <c r="F61" s="25"/>
      <c r="G61" s="25"/>
      <c r="I61" s="25"/>
      <c r="J61" s="25"/>
      <c r="K61" s="25"/>
      <c r="L61" s="19"/>
      <c r="M61" s="19"/>
      <c r="N61" s="62"/>
      <c r="O61" s="62"/>
      <c r="Q61" s="19"/>
    </row>
    <row r="62" spans="1:28" ht="12.75">
      <c r="A62" s="4" t="s">
        <v>4</v>
      </c>
      <c r="B62" s="12" t="s">
        <v>59</v>
      </c>
      <c r="C62" s="1" t="s">
        <v>60</v>
      </c>
      <c r="E62" s="8"/>
      <c r="F62" s="25">
        <f>+F53-F56-F57-F58</f>
        <v>1111</v>
      </c>
      <c r="G62" s="25">
        <f>+G53-G56-G57-G58</f>
        <v>1062</v>
      </c>
      <c r="I62" s="25">
        <f>+F62</f>
        <v>1111</v>
      </c>
      <c r="J62" s="25">
        <f>+G62</f>
        <v>1062</v>
      </c>
      <c r="K62" s="25"/>
      <c r="L62" s="19"/>
      <c r="M62" s="19"/>
      <c r="N62" s="62"/>
      <c r="O62" s="62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17" ht="12.75">
      <c r="A63" s="12"/>
      <c r="B63" s="12"/>
      <c r="C63" s="1" t="s">
        <v>61</v>
      </c>
      <c r="E63" s="8"/>
      <c r="F63" s="25"/>
      <c r="G63" s="25"/>
      <c r="I63" s="25"/>
      <c r="J63" s="25"/>
      <c r="K63" s="25"/>
      <c r="L63" s="19"/>
      <c r="M63" s="19"/>
      <c r="N63" s="62"/>
      <c r="O63" s="62"/>
      <c r="Q63" s="19"/>
    </row>
    <row r="64" spans="1:17" ht="12.75">
      <c r="A64" s="12"/>
      <c r="B64" s="12"/>
      <c r="C64" s="1" t="s">
        <v>4</v>
      </c>
      <c r="E64" s="8"/>
      <c r="F64" s="25"/>
      <c r="G64" s="25"/>
      <c r="I64" s="25"/>
      <c r="J64" s="25"/>
      <c r="K64" s="25"/>
      <c r="L64" s="19"/>
      <c r="M64" s="19"/>
      <c r="N64" s="62"/>
      <c r="O64" s="62"/>
      <c r="Q64" s="19"/>
    </row>
    <row r="65" spans="1:17" ht="12.75">
      <c r="A65" s="12"/>
      <c r="B65" s="12"/>
      <c r="E65" s="8"/>
      <c r="F65" s="25"/>
      <c r="G65" s="25"/>
      <c r="I65" s="25"/>
      <c r="J65" s="25"/>
      <c r="K65" s="25"/>
      <c r="L65" s="19"/>
      <c r="M65" s="19"/>
      <c r="N65" s="62"/>
      <c r="O65" s="62"/>
      <c r="Q65" s="19"/>
    </row>
    <row r="66" spans="1:17" ht="12.75">
      <c r="A66" s="12" t="s">
        <v>62</v>
      </c>
      <c r="B66" s="5" t="s">
        <v>63</v>
      </c>
      <c r="C66" s="5"/>
      <c r="E66" s="6"/>
      <c r="J66" s="1"/>
      <c r="L66" s="19"/>
      <c r="M66" s="19"/>
      <c r="N66" s="62"/>
      <c r="O66" s="62"/>
      <c r="Q66" s="19"/>
    </row>
    <row r="67" spans="1:15" ht="12.75">
      <c r="A67" s="4"/>
      <c r="B67" s="5" t="s">
        <v>64</v>
      </c>
      <c r="C67" s="5"/>
      <c r="E67" s="6"/>
      <c r="F67" s="26"/>
      <c r="G67" s="26"/>
      <c r="H67" s="21"/>
      <c r="I67" s="26"/>
      <c r="J67" s="26"/>
      <c r="K67" s="37"/>
      <c r="L67" s="81"/>
      <c r="M67" s="81"/>
      <c r="N67" s="82"/>
      <c r="O67" s="82"/>
    </row>
    <row r="68" spans="1:15" ht="12.75">
      <c r="A68" s="4"/>
      <c r="B68" s="5" t="s">
        <v>65</v>
      </c>
      <c r="C68" s="5"/>
      <c r="E68" s="6"/>
      <c r="F68" s="22"/>
      <c r="G68" s="22"/>
      <c r="H68" s="22"/>
      <c r="I68" s="22"/>
      <c r="J68" s="22"/>
      <c r="K68" s="83"/>
      <c r="L68" s="81"/>
      <c r="M68" s="81"/>
      <c r="N68" s="82"/>
      <c r="O68" s="82"/>
    </row>
    <row r="69" spans="1:15" ht="12.75">
      <c r="A69" s="4"/>
      <c r="B69" s="4"/>
      <c r="C69" s="5"/>
      <c r="E69" s="6"/>
      <c r="F69" s="19" t="s">
        <v>4</v>
      </c>
      <c r="G69" s="22"/>
      <c r="H69" s="22"/>
      <c r="I69" s="22"/>
      <c r="J69" s="22"/>
      <c r="K69" s="83"/>
      <c r="L69" s="81"/>
      <c r="M69" s="81"/>
      <c r="N69" s="82"/>
      <c r="O69" s="82"/>
    </row>
    <row r="70" spans="1:17" ht="12.75">
      <c r="A70" s="4"/>
      <c r="B70" s="18" t="s">
        <v>17</v>
      </c>
      <c r="C70" s="59" t="s">
        <v>66</v>
      </c>
      <c r="D70" s="6"/>
      <c r="E70" s="6"/>
      <c r="F70" s="19">
        <f>+F62/G140*100</f>
        <v>2.8323773103887824</v>
      </c>
      <c r="G70" s="19">
        <f>+G62/39225*100</f>
        <v>2.707456978967495</v>
      </c>
      <c r="H70" s="22"/>
      <c r="I70" s="19">
        <f>+F70</f>
        <v>2.8323773103887824</v>
      </c>
      <c r="J70" s="19">
        <f>+G70</f>
        <v>2.707456978967495</v>
      </c>
      <c r="K70" s="83"/>
      <c r="Q70" s="17"/>
    </row>
    <row r="71" spans="1:15" ht="12.75">
      <c r="A71" s="4"/>
      <c r="B71" s="5"/>
      <c r="C71" s="1" t="s">
        <v>67</v>
      </c>
      <c r="D71" s="6"/>
      <c r="E71" s="6"/>
      <c r="F71" s="22"/>
      <c r="G71" s="22"/>
      <c r="H71" s="22"/>
      <c r="I71" s="22"/>
      <c r="J71" s="22"/>
      <c r="K71" s="83"/>
      <c r="L71" s="81"/>
      <c r="M71" s="81"/>
      <c r="N71" s="82"/>
      <c r="O71" s="82"/>
    </row>
    <row r="72" spans="1:15" ht="12.75">
      <c r="A72" s="4"/>
      <c r="B72" s="5"/>
      <c r="D72" s="6"/>
      <c r="E72" s="6"/>
      <c r="F72" s="22"/>
      <c r="G72" s="22"/>
      <c r="H72" s="22"/>
      <c r="I72" s="22"/>
      <c r="J72" s="22"/>
      <c r="K72" s="83"/>
      <c r="L72" s="81"/>
      <c r="M72" s="81"/>
      <c r="N72" s="82"/>
      <c r="O72" s="82"/>
    </row>
    <row r="73" spans="1:15" ht="12.75">
      <c r="A73" s="4"/>
      <c r="B73" s="18" t="s">
        <v>19</v>
      </c>
      <c r="C73" s="59" t="s">
        <v>68</v>
      </c>
      <c r="D73" s="6"/>
      <c r="E73" s="6"/>
      <c r="F73" s="19">
        <f>+F62/G140*100</f>
        <v>2.8323773103887824</v>
      </c>
      <c r="G73" s="19">
        <f>+G62/39225*100</f>
        <v>2.707456978967495</v>
      </c>
      <c r="H73" s="22"/>
      <c r="I73" s="19">
        <f>+F73</f>
        <v>2.8323773103887824</v>
      </c>
      <c r="J73" s="19">
        <f>+G73</f>
        <v>2.707456978967495</v>
      </c>
      <c r="K73" s="83"/>
      <c r="L73" s="81"/>
      <c r="M73" s="81"/>
      <c r="N73" s="82"/>
      <c r="O73" s="82"/>
    </row>
    <row r="74" spans="1:15" ht="12.75">
      <c r="A74" s="4"/>
      <c r="C74" s="1" t="s">
        <v>69</v>
      </c>
      <c r="D74" s="6"/>
      <c r="E74" s="6"/>
      <c r="F74" s="22"/>
      <c r="G74" s="22"/>
      <c r="H74" s="22"/>
      <c r="I74" s="22"/>
      <c r="J74" s="22"/>
      <c r="K74" s="83"/>
      <c r="L74" s="81"/>
      <c r="M74" s="81"/>
      <c r="N74" s="82"/>
      <c r="O74" s="82"/>
    </row>
    <row r="75" spans="1:15" ht="12.75">
      <c r="A75" s="4"/>
      <c r="B75" s="12"/>
      <c r="E75" s="8"/>
      <c r="J75" s="1"/>
      <c r="L75" s="81"/>
      <c r="M75" s="81"/>
      <c r="N75" s="82"/>
      <c r="O75" s="82"/>
    </row>
    <row r="76" spans="1:19" ht="12.75">
      <c r="A76" s="12" t="s">
        <v>70</v>
      </c>
      <c r="B76" s="4" t="s">
        <v>71</v>
      </c>
      <c r="C76" s="1" t="s">
        <v>72</v>
      </c>
      <c r="E76" s="8"/>
      <c r="F76" s="25">
        <v>0</v>
      </c>
      <c r="G76" s="25">
        <v>0</v>
      </c>
      <c r="I76" s="25">
        <v>0</v>
      </c>
      <c r="J76" s="25">
        <v>0</v>
      </c>
      <c r="K76" s="25"/>
      <c r="L76" s="81"/>
      <c r="M76" s="81"/>
      <c r="N76" s="82"/>
      <c r="O76" s="82"/>
      <c r="S76" s="19"/>
    </row>
    <row r="77" spans="1:15" ht="12.75">
      <c r="A77" s="4"/>
      <c r="B77" s="4" t="s">
        <v>73</v>
      </c>
      <c r="C77" s="1" t="s">
        <v>74</v>
      </c>
      <c r="E77" s="8"/>
      <c r="F77" s="38">
        <v>0</v>
      </c>
      <c r="G77" s="25">
        <v>0</v>
      </c>
      <c r="H77" s="24"/>
      <c r="I77" s="8">
        <v>0</v>
      </c>
      <c r="J77" s="25">
        <v>0</v>
      </c>
      <c r="K77" s="8"/>
      <c r="L77" s="81"/>
      <c r="M77" s="81"/>
      <c r="N77" s="82"/>
      <c r="O77" s="82"/>
    </row>
    <row r="78" spans="1:18" ht="12.75">
      <c r="A78" s="4"/>
      <c r="B78" s="4"/>
      <c r="C78" s="9"/>
      <c r="E78" s="6"/>
      <c r="F78" s="37" t="s">
        <v>4</v>
      </c>
      <c r="G78" s="37" t="s">
        <v>4</v>
      </c>
      <c r="H78" s="24"/>
      <c r="I78" s="8"/>
      <c r="J78" s="8"/>
      <c r="K78" s="8"/>
      <c r="L78" s="84"/>
      <c r="M78" s="84"/>
      <c r="N78" s="85"/>
      <c r="O78" s="85"/>
      <c r="Q78" s="86"/>
      <c r="R78" s="86"/>
    </row>
    <row r="79" spans="1:18" ht="12.75">
      <c r="A79" s="4"/>
      <c r="B79" s="4"/>
      <c r="C79" s="9"/>
      <c r="E79" s="6"/>
      <c r="F79" s="8"/>
      <c r="G79" s="8"/>
      <c r="H79" s="24"/>
      <c r="I79" s="8"/>
      <c r="J79" s="8"/>
      <c r="K79" s="8"/>
      <c r="L79" s="84"/>
      <c r="M79" s="84"/>
      <c r="N79" s="85"/>
      <c r="O79" s="85"/>
      <c r="Q79" s="86"/>
      <c r="R79" s="86"/>
    </row>
    <row r="80" spans="6:15" ht="12.75">
      <c r="F80"/>
      <c r="G80"/>
      <c r="H80"/>
      <c r="I80"/>
      <c r="J80"/>
      <c r="L80" s="16"/>
      <c r="M80" s="16"/>
      <c r="N80" s="63"/>
      <c r="O80" s="63"/>
    </row>
    <row r="81" spans="6:15" ht="12.75">
      <c r="F81"/>
      <c r="G81"/>
      <c r="H81"/>
      <c r="I81"/>
      <c r="J81"/>
      <c r="L81" s="16"/>
      <c r="M81" s="16"/>
      <c r="N81" s="63"/>
      <c r="O81" s="63"/>
    </row>
    <row r="82" spans="6:15" ht="12.75">
      <c r="F82" s="4" t="s">
        <v>75</v>
      </c>
      <c r="G82"/>
      <c r="H82"/>
      <c r="I82" s="4" t="s">
        <v>76</v>
      </c>
      <c r="J82"/>
      <c r="L82" s="16"/>
      <c r="M82" s="16"/>
      <c r="N82" s="63"/>
      <c r="O82" s="63"/>
    </row>
    <row r="83" spans="6:15" ht="12.75">
      <c r="F83" s="4" t="s">
        <v>77</v>
      </c>
      <c r="G83"/>
      <c r="H83"/>
      <c r="I83" s="4" t="s">
        <v>7</v>
      </c>
      <c r="J83"/>
      <c r="L83" s="16"/>
      <c r="M83" s="16"/>
      <c r="N83" s="63"/>
      <c r="O83" s="63"/>
    </row>
    <row r="84" spans="6:15" ht="12.75">
      <c r="F84" s="36" t="s">
        <v>12</v>
      </c>
      <c r="G84"/>
      <c r="H84"/>
      <c r="I84" s="36" t="s">
        <v>78</v>
      </c>
      <c r="J84"/>
      <c r="L84" s="16"/>
      <c r="M84" s="16"/>
      <c r="N84" s="63"/>
      <c r="O84" s="63"/>
    </row>
    <row r="85" spans="1:15" ht="12.75">
      <c r="A85" s="59" t="s">
        <v>79</v>
      </c>
      <c r="B85" s="59" t="s">
        <v>80</v>
      </c>
      <c r="F85" s="15">
        <f>+G153/100</f>
        <v>1.8146335245379221</v>
      </c>
      <c r="I85" s="15">
        <f>+J153/100</f>
        <v>1.7719821542383685</v>
      </c>
      <c r="J85" s="39" t="s">
        <v>4</v>
      </c>
      <c r="L85" s="16"/>
      <c r="M85" s="16"/>
      <c r="N85" s="63"/>
      <c r="O85" s="63"/>
    </row>
    <row r="86" spans="6:15" ht="12.75">
      <c r="F86"/>
      <c r="G86"/>
      <c r="H86"/>
      <c r="I86"/>
      <c r="J86"/>
      <c r="L86" s="16"/>
      <c r="M86" s="16"/>
      <c r="N86" s="63"/>
      <c r="O86" s="63"/>
    </row>
    <row r="87" spans="2:15" ht="12.75">
      <c r="B87" s="4"/>
      <c r="C87" s="9"/>
      <c r="F87"/>
      <c r="G87"/>
      <c r="H87"/>
      <c r="I87"/>
      <c r="J87"/>
      <c r="L87" s="16"/>
      <c r="M87" s="16"/>
      <c r="N87" s="63"/>
      <c r="O87" s="63"/>
    </row>
    <row r="88" spans="6:15" ht="12.75">
      <c r="F88"/>
      <c r="G88"/>
      <c r="H88"/>
      <c r="I88"/>
      <c r="J88"/>
      <c r="L88" s="16"/>
      <c r="M88" s="16"/>
      <c r="N88" s="63"/>
      <c r="O88" s="63"/>
    </row>
    <row r="89" spans="6:15" ht="12.75">
      <c r="F89"/>
      <c r="G89"/>
      <c r="H89"/>
      <c r="I89"/>
      <c r="J89"/>
      <c r="L89" s="16"/>
      <c r="M89" s="16"/>
      <c r="N89" s="63"/>
      <c r="O89" s="63"/>
    </row>
    <row r="90" spans="6:15" ht="12.75">
      <c r="F90"/>
      <c r="G90"/>
      <c r="H90"/>
      <c r="I90"/>
      <c r="J90"/>
      <c r="L90" s="16"/>
      <c r="M90" s="16"/>
      <c r="N90" s="63"/>
      <c r="O90" s="63"/>
    </row>
    <row r="91" spans="6:15" ht="12.75">
      <c r="F91"/>
      <c r="G91"/>
      <c r="H91"/>
      <c r="I91"/>
      <c r="J91"/>
      <c r="L91" s="16"/>
      <c r="M91" s="16"/>
      <c r="N91" s="63"/>
      <c r="O91" s="63"/>
    </row>
    <row r="92" spans="6:15" ht="12.75">
      <c r="F92"/>
      <c r="G92"/>
      <c r="H92"/>
      <c r="I92"/>
      <c r="J92"/>
      <c r="L92" s="16"/>
      <c r="M92" s="16"/>
      <c r="N92" s="63"/>
      <c r="O92" s="63"/>
    </row>
    <row r="93" spans="6:15" ht="12.75">
      <c r="F93"/>
      <c r="G93"/>
      <c r="H93"/>
      <c r="I93"/>
      <c r="J93"/>
      <c r="L93" s="16"/>
      <c r="M93" s="16"/>
      <c r="N93" s="63"/>
      <c r="O93" s="63"/>
    </row>
    <row r="94" spans="6:15" ht="12.75">
      <c r="F94"/>
      <c r="G94"/>
      <c r="H94"/>
      <c r="I94"/>
      <c r="J94"/>
      <c r="L94" s="16"/>
      <c r="M94" s="16"/>
      <c r="N94" s="63"/>
      <c r="O94" s="63"/>
    </row>
    <row r="95" spans="6:15" ht="12.75">
      <c r="F95"/>
      <c r="G95"/>
      <c r="H95"/>
      <c r="I95"/>
      <c r="J95"/>
      <c r="L95" s="16"/>
      <c r="M95" s="16"/>
      <c r="N95" s="63"/>
      <c r="O95" s="63"/>
    </row>
    <row r="96" spans="6:15" ht="12.75">
      <c r="F96"/>
      <c r="G96"/>
      <c r="H96"/>
      <c r="I96"/>
      <c r="J96"/>
      <c r="L96" s="16"/>
      <c r="M96" s="16"/>
      <c r="N96" s="63"/>
      <c r="O96" s="63"/>
    </row>
    <row r="97" spans="6:15" ht="12.75">
      <c r="F97"/>
      <c r="G97"/>
      <c r="H97"/>
      <c r="I97"/>
      <c r="J97"/>
      <c r="L97" s="16"/>
      <c r="M97" s="16"/>
      <c r="N97" s="63"/>
      <c r="O97" s="63"/>
    </row>
    <row r="98" spans="6:15" ht="12.75">
      <c r="F98"/>
      <c r="G98"/>
      <c r="H98"/>
      <c r="I98"/>
      <c r="J98"/>
      <c r="L98" s="16"/>
      <c r="M98" s="16"/>
      <c r="N98" s="63"/>
      <c r="O98" s="63"/>
    </row>
    <row r="99" spans="6:15" ht="12.75">
      <c r="F99"/>
      <c r="G99"/>
      <c r="H99"/>
      <c r="I99"/>
      <c r="J99"/>
      <c r="L99" s="16"/>
      <c r="M99" s="16"/>
      <c r="N99" s="63"/>
      <c r="O99" s="63"/>
    </row>
    <row r="100" spans="6:15" ht="12.75">
      <c r="F100"/>
      <c r="G100"/>
      <c r="H100"/>
      <c r="I100"/>
      <c r="J100"/>
      <c r="L100" s="16"/>
      <c r="M100" s="16"/>
      <c r="N100" s="63"/>
      <c r="O100" s="63"/>
    </row>
    <row r="101" spans="6:15" ht="12.75">
      <c r="F101"/>
      <c r="G101"/>
      <c r="H101"/>
      <c r="I101"/>
      <c r="J101"/>
      <c r="L101" s="16"/>
      <c r="M101" s="16"/>
      <c r="N101" s="63"/>
      <c r="O101" s="63"/>
    </row>
    <row r="102" spans="6:15" ht="12.75">
      <c r="F102"/>
      <c r="G102"/>
      <c r="H102"/>
      <c r="I102"/>
      <c r="J102"/>
      <c r="L102" s="16"/>
      <c r="M102" s="16"/>
      <c r="N102" s="63"/>
      <c r="O102" s="63"/>
    </row>
    <row r="103" spans="6:15" ht="12.75">
      <c r="F103"/>
      <c r="G103"/>
      <c r="H103"/>
      <c r="I103"/>
      <c r="J103"/>
      <c r="L103" s="16"/>
      <c r="M103" s="16"/>
      <c r="N103" s="63"/>
      <c r="O103" s="63"/>
    </row>
    <row r="104" spans="6:15" ht="12.75">
      <c r="F104"/>
      <c r="G104"/>
      <c r="H104"/>
      <c r="I104"/>
      <c r="J104"/>
      <c r="L104" s="16"/>
      <c r="M104" s="16"/>
      <c r="N104" s="63"/>
      <c r="O104" s="63"/>
    </row>
    <row r="105" spans="6:15" ht="12.75">
      <c r="F105"/>
      <c r="G105"/>
      <c r="H105"/>
      <c r="I105"/>
      <c r="J105"/>
      <c r="L105" s="16"/>
      <c r="M105" s="16"/>
      <c r="N105" s="63"/>
      <c r="O105" s="63"/>
    </row>
    <row r="106" spans="6:15" ht="12.75">
      <c r="F106"/>
      <c r="G106"/>
      <c r="H106"/>
      <c r="I106"/>
      <c r="J106"/>
      <c r="L106" s="16"/>
      <c r="M106" s="16"/>
      <c r="N106" s="63"/>
      <c r="O106" s="63"/>
    </row>
    <row r="107" spans="1:15" ht="12.75">
      <c r="A107" s="43" t="s">
        <v>81</v>
      </c>
      <c r="F107"/>
      <c r="G107"/>
      <c r="H107"/>
      <c r="I107"/>
      <c r="J107"/>
      <c r="L107" s="16"/>
      <c r="M107" s="16"/>
      <c r="N107" s="63"/>
      <c r="O107" s="63"/>
    </row>
    <row r="108" spans="1:17" ht="12.75">
      <c r="A108"/>
      <c r="F108" s="2" t="s">
        <v>4</v>
      </c>
      <c r="G108" s="4" t="s">
        <v>82</v>
      </c>
      <c r="I108" s="2" t="s">
        <v>4</v>
      </c>
      <c r="J108" s="6" t="s">
        <v>82</v>
      </c>
      <c r="L108" s="16"/>
      <c r="M108" s="16"/>
      <c r="N108" s="63"/>
      <c r="O108" s="63"/>
      <c r="Q108" s="8"/>
    </row>
    <row r="109" spans="6:17" ht="12.75">
      <c r="F109" s="2" t="s">
        <v>4</v>
      </c>
      <c r="G109" s="4" t="s">
        <v>83</v>
      </c>
      <c r="I109" s="2" t="s">
        <v>4</v>
      </c>
      <c r="J109" s="6" t="s">
        <v>7</v>
      </c>
      <c r="L109" s="16"/>
      <c r="M109" s="16"/>
      <c r="N109" s="63"/>
      <c r="O109" s="63"/>
      <c r="Q109" s="32"/>
    </row>
    <row r="110" spans="6:18" ht="12.75">
      <c r="F110" s="2"/>
      <c r="G110" s="4" t="s">
        <v>8</v>
      </c>
      <c r="I110" s="2"/>
      <c r="J110" s="6" t="s">
        <v>84</v>
      </c>
      <c r="L110" s="16"/>
      <c r="M110" s="16"/>
      <c r="N110" s="63"/>
      <c r="O110" s="63"/>
      <c r="Q110" s="73"/>
      <c r="R110" s="19"/>
    </row>
    <row r="111" spans="6:18" ht="12.75">
      <c r="F111" s="2"/>
      <c r="G111" s="44" t="s">
        <v>12</v>
      </c>
      <c r="I111" s="2"/>
      <c r="J111" s="6" t="s">
        <v>85</v>
      </c>
      <c r="L111" s="16"/>
      <c r="M111" s="16"/>
      <c r="N111" s="63"/>
      <c r="O111" s="63"/>
      <c r="Q111" s="73"/>
      <c r="R111" s="19"/>
    </row>
    <row r="112" spans="6:28" ht="12.75">
      <c r="F112" s="2"/>
      <c r="G112" s="44">
        <v>37164</v>
      </c>
      <c r="I112" s="2"/>
      <c r="J112" s="44">
        <v>37072</v>
      </c>
      <c r="L112" s="16"/>
      <c r="M112" s="16"/>
      <c r="N112" s="63"/>
      <c r="O112" s="63"/>
      <c r="Q112" s="33"/>
      <c r="R112" s="75"/>
      <c r="T112" s="19"/>
      <c r="U112" s="19"/>
      <c r="V112" s="19"/>
      <c r="W112" s="76"/>
      <c r="X112" s="76"/>
      <c r="Y112" s="19"/>
      <c r="Z112" s="19"/>
      <c r="AA112" s="19"/>
      <c r="AB112" s="19"/>
    </row>
    <row r="113" spans="7:28" ht="12.75">
      <c r="G113" s="33" t="s">
        <v>15</v>
      </c>
      <c r="I113" s="4"/>
      <c r="J113" s="33" t="s">
        <v>15</v>
      </c>
      <c r="L113" s="16"/>
      <c r="M113" s="16"/>
      <c r="N113" s="63"/>
      <c r="O113" s="63"/>
      <c r="Q113" s="79"/>
      <c r="R113" s="76"/>
      <c r="S113" s="76"/>
      <c r="T113" s="76"/>
      <c r="U113" s="76"/>
      <c r="V113" s="76"/>
      <c r="W113" s="76"/>
      <c r="X113" s="76"/>
      <c r="Y113" s="76"/>
      <c r="Z113" s="76"/>
      <c r="AA113" s="80"/>
      <c r="AB113" s="80"/>
    </row>
    <row r="114" spans="7:15" ht="12.75">
      <c r="G114" s="14"/>
      <c r="J114" s="14" t="s">
        <v>4</v>
      </c>
      <c r="L114" s="16"/>
      <c r="M114" s="16"/>
      <c r="N114" s="63"/>
      <c r="O114" s="63"/>
    </row>
    <row r="115" spans="1:15" ht="13.5" customHeight="1">
      <c r="A115" s="1">
        <v>1</v>
      </c>
      <c r="B115" s="1" t="s">
        <v>86</v>
      </c>
      <c r="G115" s="14">
        <v>44195</v>
      </c>
      <c r="I115" s="39" t="s">
        <v>4</v>
      </c>
      <c r="J115" s="14">
        <v>45414</v>
      </c>
      <c r="L115" s="19"/>
      <c r="M115" s="19"/>
      <c r="N115" s="63"/>
      <c r="O115" s="63"/>
    </row>
    <row r="116" spans="1:15" ht="12.75">
      <c r="A116" s="1">
        <v>2</v>
      </c>
      <c r="B116" s="1" t="s">
        <v>87</v>
      </c>
      <c r="G116" s="14">
        <v>36</v>
      </c>
      <c r="I116" s="39"/>
      <c r="J116" s="14">
        <v>36</v>
      </c>
      <c r="L116" s="19"/>
      <c r="M116" s="19"/>
      <c r="N116" s="63"/>
      <c r="O116" s="63"/>
    </row>
    <row r="117" spans="7:15" ht="12.75">
      <c r="G117" s="14"/>
      <c r="I117" s="39"/>
      <c r="L117" s="16"/>
      <c r="M117" s="16"/>
      <c r="N117" s="63"/>
      <c r="O117" s="63"/>
    </row>
    <row r="118" spans="1:15" ht="12.75">
      <c r="A118" s="1">
        <v>4</v>
      </c>
      <c r="B118" s="1" t="s">
        <v>88</v>
      </c>
      <c r="G118" s="14"/>
      <c r="I118" s="39"/>
      <c r="L118" s="16"/>
      <c r="M118" s="16"/>
      <c r="N118" s="63"/>
      <c r="O118" s="63"/>
    </row>
    <row r="119" spans="3:15" ht="12.75">
      <c r="C119" s="1" t="s">
        <v>89</v>
      </c>
      <c r="G119" s="14">
        <v>44998</v>
      </c>
      <c r="I119" s="39"/>
      <c r="J119" s="14">
        <v>45775</v>
      </c>
      <c r="L119" s="19"/>
      <c r="M119" s="19"/>
      <c r="N119" s="63"/>
      <c r="O119" s="63"/>
    </row>
    <row r="120" spans="3:15" ht="12.75">
      <c r="C120" s="1" t="s">
        <v>90</v>
      </c>
      <c r="G120" s="14">
        <v>70468</v>
      </c>
      <c r="I120" s="39"/>
      <c r="J120" s="14">
        <v>66775</v>
      </c>
      <c r="L120" s="19"/>
      <c r="M120" s="19"/>
      <c r="N120" s="63"/>
      <c r="O120" s="63"/>
    </row>
    <row r="121" spans="3:15" ht="12.75">
      <c r="C121" s="1" t="s">
        <v>91</v>
      </c>
      <c r="G121" s="14">
        <v>167</v>
      </c>
      <c r="I121" s="39"/>
      <c r="J121" s="14">
        <v>167</v>
      </c>
      <c r="L121" s="19"/>
      <c r="M121" s="19"/>
      <c r="N121" s="63"/>
      <c r="O121" s="63"/>
    </row>
    <row r="122" spans="3:15" ht="12.75">
      <c r="C122" s="1" t="s">
        <v>92</v>
      </c>
      <c r="G122" s="14">
        <v>2721</v>
      </c>
      <c r="I122" s="39"/>
      <c r="J122" s="14">
        <v>1765</v>
      </c>
      <c r="L122" s="19"/>
      <c r="M122" s="19"/>
      <c r="N122" s="63"/>
      <c r="O122" s="63"/>
    </row>
    <row r="123" spans="3:15" ht="12.75">
      <c r="C123" s="1" t="s">
        <v>93</v>
      </c>
      <c r="G123" s="14">
        <v>846</v>
      </c>
      <c r="I123" s="39"/>
      <c r="J123" s="14">
        <v>2388</v>
      </c>
      <c r="L123" s="19"/>
      <c r="M123" s="19"/>
      <c r="N123" s="63"/>
      <c r="O123" s="63"/>
    </row>
    <row r="124" spans="7:15" ht="12.75">
      <c r="G124" s="14"/>
      <c r="I124" s="39"/>
      <c r="L124" s="19"/>
      <c r="M124" s="19"/>
      <c r="N124" s="63"/>
      <c r="O124" s="63"/>
    </row>
    <row r="125" spans="6:15" ht="12.75">
      <c r="F125" s="39" t="s">
        <v>4</v>
      </c>
      <c r="G125" s="40">
        <f>SUM(G119:G124)</f>
        <v>119200</v>
      </c>
      <c r="I125" s="39"/>
      <c r="J125" s="40">
        <f>SUM(J119:J124)</f>
        <v>116870</v>
      </c>
      <c r="K125" s="53"/>
      <c r="L125" s="16"/>
      <c r="M125" s="16"/>
      <c r="N125" s="63"/>
      <c r="O125" s="63"/>
    </row>
    <row r="126" spans="1:15" ht="12.75">
      <c r="A126" s="1">
        <v>5</v>
      </c>
      <c r="B126" s="1" t="s">
        <v>94</v>
      </c>
      <c r="G126" s="14"/>
      <c r="I126" s="39"/>
      <c r="L126" s="16"/>
      <c r="M126" s="16"/>
      <c r="N126" s="63"/>
      <c r="O126" s="63"/>
    </row>
    <row r="127" spans="3:15" ht="12.75">
      <c r="C127" s="1" t="s">
        <v>95</v>
      </c>
      <c r="G127" s="14">
        <v>55082</v>
      </c>
      <c r="I127" s="39"/>
      <c r="J127" s="14">
        <v>51434</v>
      </c>
      <c r="L127" s="19"/>
      <c r="M127" s="19"/>
      <c r="N127" s="63"/>
      <c r="O127" s="63"/>
    </row>
    <row r="128" spans="3:15" ht="12.75">
      <c r="C128" s="1" t="s">
        <v>96</v>
      </c>
      <c r="G128" s="14">
        <v>24173</v>
      </c>
      <c r="I128" s="39"/>
      <c r="J128" s="14">
        <v>25921</v>
      </c>
      <c r="L128" s="19"/>
      <c r="M128" s="19"/>
      <c r="N128" s="63"/>
      <c r="O128" s="63"/>
    </row>
    <row r="129" spans="3:15" ht="12.75">
      <c r="C129" s="1" t="s">
        <v>97</v>
      </c>
      <c r="G129" s="14">
        <v>420</v>
      </c>
      <c r="I129" s="39"/>
      <c r="J129" s="14">
        <v>564</v>
      </c>
      <c r="L129" s="19"/>
      <c r="M129" s="19"/>
      <c r="N129" s="63"/>
      <c r="O129" s="63"/>
    </row>
    <row r="130" spans="3:15" ht="12.75">
      <c r="C130" s="1" t="s">
        <v>98</v>
      </c>
      <c r="G130" s="14">
        <v>565</v>
      </c>
      <c r="I130" s="39"/>
      <c r="J130" s="14">
        <v>565</v>
      </c>
      <c r="L130" s="19"/>
      <c r="M130" s="19"/>
      <c r="N130" s="63"/>
      <c r="O130" s="63"/>
    </row>
    <row r="131" spans="3:15" ht="12.75">
      <c r="C131" s="1" t="s">
        <v>99</v>
      </c>
      <c r="G131" s="14">
        <v>13</v>
      </c>
      <c r="I131" s="39"/>
      <c r="J131" s="14">
        <v>13</v>
      </c>
      <c r="L131" s="19"/>
      <c r="M131" s="19"/>
      <c r="N131" s="63"/>
      <c r="O131" s="63"/>
    </row>
    <row r="132" spans="7:15" ht="12.75">
      <c r="G132" s="14"/>
      <c r="I132" s="39"/>
      <c r="L132" s="19"/>
      <c r="M132" s="19"/>
      <c r="N132" s="63"/>
      <c r="O132" s="63"/>
    </row>
    <row r="133" spans="7:15" ht="12.75">
      <c r="G133" s="40">
        <f>SUM(G127:G131)</f>
        <v>80253</v>
      </c>
      <c r="I133" s="39"/>
      <c r="J133" s="40">
        <f>SUM(J127:J131)</f>
        <v>78497</v>
      </c>
      <c r="L133" s="16"/>
      <c r="M133" s="16"/>
      <c r="N133" s="63"/>
      <c r="O133" s="63"/>
    </row>
    <row r="134" spans="7:15" ht="12.75">
      <c r="G134" s="14"/>
      <c r="I134" s="39"/>
      <c r="L134" s="16"/>
      <c r="M134" s="16"/>
      <c r="N134" s="63"/>
      <c r="O134" s="63"/>
    </row>
    <row r="135" spans="1:15" ht="12.75">
      <c r="A135" s="1">
        <v>6</v>
      </c>
      <c r="B135" s="1" t="s">
        <v>100</v>
      </c>
      <c r="G135" s="14">
        <f>+G125-G133</f>
        <v>38947</v>
      </c>
      <c r="I135" s="39"/>
      <c r="J135" s="14">
        <f>+J125-J133</f>
        <v>38373</v>
      </c>
      <c r="L135" s="16"/>
      <c r="M135" s="16"/>
      <c r="N135" s="63"/>
      <c r="O135" s="63"/>
    </row>
    <row r="136" spans="7:15" ht="12.75">
      <c r="G136" s="14"/>
      <c r="I136" s="39"/>
      <c r="L136" s="16"/>
      <c r="M136" s="16"/>
      <c r="N136" s="63"/>
      <c r="O136" s="63"/>
    </row>
    <row r="137" spans="7:15" ht="13.5" thickBot="1">
      <c r="G137" s="41">
        <f>+G115+G116+G135</f>
        <v>83178</v>
      </c>
      <c r="I137" s="39"/>
      <c r="J137" s="41">
        <f>+J115+J116+J135</f>
        <v>83823</v>
      </c>
      <c r="L137" s="16"/>
      <c r="M137" s="16"/>
      <c r="N137" s="63"/>
      <c r="O137" s="63"/>
    </row>
    <row r="138" spans="7:15" ht="13.5" thickTop="1">
      <c r="G138" s="14"/>
      <c r="I138" s="39"/>
      <c r="L138" s="16"/>
      <c r="M138" s="16"/>
      <c r="N138" s="63"/>
      <c r="O138" s="63"/>
    </row>
    <row r="139" spans="1:15" ht="12.75">
      <c r="A139" s="1">
        <v>7</v>
      </c>
      <c r="B139" s="1" t="s">
        <v>101</v>
      </c>
      <c r="G139" s="14"/>
      <c r="I139" s="39"/>
      <c r="L139" s="16"/>
      <c r="M139" s="16"/>
      <c r="N139" s="63"/>
      <c r="O139" s="63"/>
    </row>
    <row r="140" spans="2:15" ht="12.75">
      <c r="B140" s="1" t="s">
        <v>102</v>
      </c>
      <c r="G140" s="14">
        <v>39225</v>
      </c>
      <c r="I140" s="39" t="s">
        <v>4</v>
      </c>
      <c r="J140" s="14">
        <v>39225</v>
      </c>
      <c r="L140" s="19"/>
      <c r="M140" s="19"/>
      <c r="N140" s="63"/>
      <c r="O140" s="63"/>
    </row>
    <row r="141" spans="2:15" ht="12.75">
      <c r="B141" s="1" t="s">
        <v>103</v>
      </c>
      <c r="G141" s="14"/>
      <c r="I141" s="39"/>
      <c r="L141" s="16"/>
      <c r="M141" s="16"/>
      <c r="N141" s="63"/>
      <c r="O141" s="63"/>
    </row>
    <row r="142" spans="3:15" ht="12.75">
      <c r="C142" s="1" t="s">
        <v>104</v>
      </c>
      <c r="G142" s="14">
        <v>3051</v>
      </c>
      <c r="I142" s="39"/>
      <c r="J142" s="14">
        <v>3051</v>
      </c>
      <c r="L142" s="19"/>
      <c r="M142" s="19"/>
      <c r="N142" s="63"/>
      <c r="O142" s="63"/>
    </row>
    <row r="143" spans="3:15" ht="12.75">
      <c r="C143" s="1" t="s">
        <v>105</v>
      </c>
      <c r="G143" s="14">
        <v>1891</v>
      </c>
      <c r="I143" s="39"/>
      <c r="J143" s="14">
        <v>1891</v>
      </c>
      <c r="L143" s="19"/>
      <c r="M143" s="19"/>
      <c r="N143" s="63"/>
      <c r="O143" s="63"/>
    </row>
    <row r="144" spans="3:15" ht="12.75">
      <c r="C144" s="1" t="s">
        <v>106</v>
      </c>
      <c r="G144" s="14">
        <v>26937</v>
      </c>
      <c r="I144" s="39"/>
      <c r="J144" s="14">
        <v>25266</v>
      </c>
      <c r="L144" s="19"/>
      <c r="M144" s="19"/>
      <c r="N144" s="63"/>
      <c r="O144" s="63"/>
    </row>
    <row r="145" spans="3:15" ht="12.75">
      <c r="C145" s="1" t="s">
        <v>107</v>
      </c>
      <c r="G145" s="45">
        <v>126</v>
      </c>
      <c r="I145" s="39"/>
      <c r="J145" s="14">
        <v>126</v>
      </c>
      <c r="K145" s="53"/>
      <c r="L145" s="19"/>
      <c r="M145" s="19"/>
      <c r="N145" s="63"/>
      <c r="O145" s="63"/>
    </row>
    <row r="146" spans="3:15" ht="12.75">
      <c r="C146" s="1" t="s">
        <v>108</v>
      </c>
      <c r="G146" s="42">
        <v>-51</v>
      </c>
      <c r="I146" s="39"/>
      <c r="J146" s="42">
        <v>-53</v>
      </c>
      <c r="K146" s="53"/>
      <c r="L146" s="19"/>
      <c r="M146" s="19"/>
      <c r="N146" s="63"/>
      <c r="O146" s="63"/>
    </row>
    <row r="147" spans="7:15" ht="12.75">
      <c r="G147" s="14">
        <f>SUM(G140:G146)</f>
        <v>71179</v>
      </c>
      <c r="I147" s="39"/>
      <c r="J147" s="14">
        <f>SUM(J140:J146)</f>
        <v>69506</v>
      </c>
      <c r="K147" s="53"/>
      <c r="L147" s="16"/>
      <c r="M147" s="16"/>
      <c r="N147" s="63"/>
      <c r="O147" s="63"/>
    </row>
    <row r="148" spans="1:15" ht="12.75">
      <c r="A148" s="1">
        <v>8</v>
      </c>
      <c r="B148" s="1" t="s">
        <v>109</v>
      </c>
      <c r="G148" s="14">
        <v>2519</v>
      </c>
      <c r="I148" s="39"/>
      <c r="J148" s="14">
        <v>2462</v>
      </c>
      <c r="L148" s="19"/>
      <c r="M148" s="19"/>
      <c r="N148" s="63"/>
      <c r="O148" s="63"/>
    </row>
    <row r="149" spans="1:15" ht="12.75">
      <c r="A149" s="1">
        <v>9</v>
      </c>
      <c r="B149" s="1" t="s">
        <v>110</v>
      </c>
      <c r="G149" s="14">
        <v>8636</v>
      </c>
      <c r="I149" s="39"/>
      <c r="J149" s="14">
        <v>11027</v>
      </c>
      <c r="L149" s="19"/>
      <c r="M149" s="19"/>
      <c r="N149" s="63"/>
      <c r="O149" s="63"/>
    </row>
    <row r="150" spans="1:15" ht="12.75">
      <c r="A150" s="1">
        <v>11</v>
      </c>
      <c r="B150" s="1" t="s">
        <v>111</v>
      </c>
      <c r="G150" s="14">
        <v>844</v>
      </c>
      <c r="I150" s="39"/>
      <c r="J150" s="14">
        <v>828</v>
      </c>
      <c r="L150" s="19"/>
      <c r="M150" s="19"/>
      <c r="N150" s="63"/>
      <c r="O150" s="63"/>
    </row>
    <row r="151" spans="7:15" ht="13.5" thickBot="1">
      <c r="G151" s="41">
        <f>SUM(G147:G150)</f>
        <v>83178</v>
      </c>
      <c r="I151" s="39"/>
      <c r="J151" s="41">
        <f>SUM(J147:J150)</f>
        <v>83823</v>
      </c>
      <c r="K151" s="53"/>
      <c r="L151" s="16"/>
      <c r="M151" s="16"/>
      <c r="N151" s="63"/>
      <c r="O151" s="63"/>
    </row>
    <row r="152" spans="7:15" ht="13.5" thickTop="1">
      <c r="G152" s="45"/>
      <c r="I152" s="39"/>
      <c r="J152" s="45"/>
      <c r="L152" s="16"/>
      <c r="M152" s="16"/>
      <c r="N152" s="63"/>
      <c r="O152" s="63"/>
    </row>
    <row r="153" spans="1:15" ht="12.75">
      <c r="A153" s="1">
        <v>12</v>
      </c>
      <c r="B153" s="1" t="s">
        <v>112</v>
      </c>
      <c r="G153" s="14">
        <f>(+G147)/G140*100</f>
        <v>181.46335245379223</v>
      </c>
      <c r="I153" s="39"/>
      <c r="J153" s="14">
        <f>(+J147)/J140*100</f>
        <v>177.19821542383684</v>
      </c>
      <c r="L153" s="16"/>
      <c r="M153" s="16"/>
      <c r="N153" s="63"/>
      <c r="O153" s="63"/>
    </row>
    <row r="154" spans="9:15" ht="12.75">
      <c r="I154" s="39"/>
      <c r="N154" s="87"/>
      <c r="O154" s="87"/>
    </row>
    <row r="155" ht="12.75">
      <c r="I155" s="39"/>
    </row>
    <row r="156" ht="12.75">
      <c r="I156" s="39"/>
    </row>
    <row r="157" ht="12.75">
      <c r="I157" s="39"/>
    </row>
    <row r="158" ht="12.75">
      <c r="I158" s="39"/>
    </row>
    <row r="159" ht="12.75">
      <c r="I159" s="39"/>
    </row>
    <row r="160" ht="12.75">
      <c r="I160" s="39"/>
    </row>
    <row r="161" spans="1:10" ht="12.75" hidden="1">
      <c r="A161" s="47" t="s">
        <v>71</v>
      </c>
      <c r="B161" s="48" t="s">
        <v>113</v>
      </c>
      <c r="C161" s="49"/>
      <c r="D161" s="49"/>
      <c r="E161" s="49"/>
      <c r="F161" s="49"/>
      <c r="G161" s="49"/>
      <c r="H161" s="49"/>
      <c r="I161" s="50"/>
      <c r="J161" s="64"/>
    </row>
    <row r="162" spans="1:10" ht="12.75" hidden="1">
      <c r="A162" s="51"/>
      <c r="B162" s="17" t="s">
        <v>114</v>
      </c>
      <c r="C162" s="17" t="s">
        <v>115</v>
      </c>
      <c r="D162" s="17"/>
      <c r="E162" s="52"/>
      <c r="F162" s="17"/>
      <c r="G162" s="52">
        <f>914/23722</f>
        <v>0.03852963493803221</v>
      </c>
      <c r="H162" s="17"/>
      <c r="I162" s="53"/>
      <c r="J162" s="45"/>
    </row>
    <row r="163" spans="1:10" ht="12.75" hidden="1">
      <c r="A163" s="51"/>
      <c r="B163" s="17" t="s">
        <v>116</v>
      </c>
      <c r="C163" s="17" t="s">
        <v>117</v>
      </c>
      <c r="D163" s="17"/>
      <c r="E163" s="17"/>
      <c r="F163" s="17"/>
      <c r="G163" s="52">
        <f>2690/(113483+29841)</f>
        <v>0.0187686640060283</v>
      </c>
      <c r="H163" s="17"/>
      <c r="I163" s="53"/>
      <c r="J163" s="45"/>
    </row>
    <row r="164" spans="1:10" ht="12.75" hidden="1">
      <c r="A164" s="51"/>
      <c r="B164" s="17" t="s">
        <v>118</v>
      </c>
      <c r="C164" s="17" t="s">
        <v>119</v>
      </c>
      <c r="D164" s="17"/>
      <c r="E164" s="17"/>
      <c r="F164" s="17"/>
      <c r="G164" s="52">
        <f>914/63128</f>
        <v>0.014478519832720822</v>
      </c>
      <c r="H164" s="17"/>
      <c r="I164" s="53"/>
      <c r="J164" s="45"/>
    </row>
    <row r="165" spans="1:10" ht="12.75" hidden="1">
      <c r="A165" s="51"/>
      <c r="B165" s="17"/>
      <c r="C165" s="17"/>
      <c r="D165" s="17"/>
      <c r="E165" s="17"/>
      <c r="F165" s="17"/>
      <c r="G165" s="52"/>
      <c r="H165" s="17"/>
      <c r="I165" s="53"/>
      <c r="J165" s="45"/>
    </row>
    <row r="166" spans="1:10" ht="12.75" hidden="1">
      <c r="A166" s="51" t="s">
        <v>73</v>
      </c>
      <c r="B166" s="54" t="s">
        <v>120</v>
      </c>
      <c r="C166" s="17"/>
      <c r="D166" s="17"/>
      <c r="E166" s="17"/>
      <c r="F166" s="17"/>
      <c r="G166" s="17"/>
      <c r="H166" s="17"/>
      <c r="I166" s="53"/>
      <c r="J166" s="45"/>
    </row>
    <row r="167" spans="1:10" ht="12.75" hidden="1">
      <c r="A167" s="51"/>
      <c r="B167" s="17" t="s">
        <v>114</v>
      </c>
      <c r="C167" s="17" t="s">
        <v>121</v>
      </c>
      <c r="D167" s="17"/>
      <c r="E167" s="17"/>
      <c r="F167" s="17"/>
      <c r="G167" s="16">
        <f>113483/76372</f>
        <v>1.485924160687163</v>
      </c>
      <c r="H167" s="17"/>
      <c r="I167" s="53"/>
      <c r="J167" s="16">
        <f>112571/75902</f>
        <v>1.4831097994782747</v>
      </c>
    </row>
    <row r="168" spans="1:10" ht="12.75" hidden="1">
      <c r="A168" s="51"/>
      <c r="B168" s="17" t="s">
        <v>116</v>
      </c>
      <c r="C168" s="17" t="s">
        <v>122</v>
      </c>
      <c r="D168" s="17"/>
      <c r="E168" s="17"/>
      <c r="F168" s="17"/>
      <c r="G168" s="16">
        <f>(113483-37878)/76372</f>
        <v>0.9899570523228408</v>
      </c>
      <c r="H168" s="17"/>
      <c r="I168" s="53"/>
      <c r="J168" s="16">
        <f>(112571-36160)/75902</f>
        <v>1.0067060156517615</v>
      </c>
    </row>
    <row r="169" spans="1:10" ht="12.75" hidden="1">
      <c r="A169" s="51"/>
      <c r="B169" s="17" t="s">
        <v>118</v>
      </c>
      <c r="C169" s="17" t="s">
        <v>123</v>
      </c>
      <c r="D169" s="17"/>
      <c r="E169" s="17"/>
      <c r="F169" s="17"/>
      <c r="G169" s="16">
        <f>37878/37111</f>
        <v>1.0206677265500794</v>
      </c>
      <c r="H169" s="17"/>
      <c r="I169" s="53"/>
      <c r="J169" s="65">
        <f>36160/36669</f>
        <v>0.9861190651503995</v>
      </c>
    </row>
    <row r="170" spans="1:10" ht="12.75" hidden="1">
      <c r="A170" s="51"/>
      <c r="B170" s="17"/>
      <c r="C170" s="17"/>
      <c r="D170" s="17"/>
      <c r="E170" s="17"/>
      <c r="F170" s="17"/>
      <c r="G170" s="17"/>
      <c r="H170" s="17"/>
      <c r="I170" s="53"/>
      <c r="J170" s="45"/>
    </row>
    <row r="171" spans="1:10" ht="12.75" hidden="1">
      <c r="A171" s="51" t="s">
        <v>124</v>
      </c>
      <c r="B171" s="54" t="s">
        <v>125</v>
      </c>
      <c r="C171" s="17"/>
      <c r="D171" s="17"/>
      <c r="E171" s="17"/>
      <c r="F171" s="17"/>
      <c r="G171" s="17"/>
      <c r="H171" s="17"/>
      <c r="I171" s="53"/>
      <c r="J171" s="45"/>
    </row>
    <row r="172" spans="1:10" ht="12.75" hidden="1">
      <c r="A172" s="51"/>
      <c r="B172" s="17" t="s">
        <v>114</v>
      </c>
      <c r="C172" s="17" t="s">
        <v>126</v>
      </c>
      <c r="D172" s="17"/>
      <c r="E172" s="17"/>
      <c r="F172" s="17"/>
      <c r="G172" s="16">
        <f>(76372+2670+584)/(113483+29841)</f>
        <v>0.5555664089754682</v>
      </c>
      <c r="H172" s="17"/>
      <c r="I172" s="53"/>
      <c r="J172" s="16">
        <f>(75902+3056+584)/(112571+29760)</f>
        <v>0.5588522528472364</v>
      </c>
    </row>
    <row r="173" spans="1:10" ht="12.75" hidden="1">
      <c r="A173" s="51"/>
      <c r="B173" s="17" t="s">
        <v>116</v>
      </c>
      <c r="C173" s="17" t="s">
        <v>127</v>
      </c>
      <c r="D173" s="17"/>
      <c r="E173" s="17"/>
      <c r="F173" s="17"/>
      <c r="G173" s="16">
        <f>(76372+2670+584)/63128</f>
        <v>1.2613420352300089</v>
      </c>
      <c r="H173" s="17"/>
      <c r="I173" s="53"/>
      <c r="J173" s="16">
        <f>(75902+3056+584)/62230</f>
        <v>1.278193797203921</v>
      </c>
    </row>
    <row r="174" spans="1:10" ht="12.75" hidden="1">
      <c r="A174" s="51"/>
      <c r="B174" s="17"/>
      <c r="C174" s="17"/>
      <c r="D174" s="17"/>
      <c r="E174" s="17"/>
      <c r="F174" s="17"/>
      <c r="G174" s="17"/>
      <c r="H174" s="17"/>
      <c r="I174" s="53"/>
      <c r="J174" s="45"/>
    </row>
    <row r="175" spans="1:10" ht="12.75" hidden="1">
      <c r="A175" s="51" t="s">
        <v>128</v>
      </c>
      <c r="B175" s="54" t="s">
        <v>129</v>
      </c>
      <c r="C175" s="17"/>
      <c r="D175" s="17"/>
      <c r="E175" s="17"/>
      <c r="F175" s="17"/>
      <c r="G175" s="17"/>
      <c r="H175" s="17"/>
      <c r="I175" s="53"/>
      <c r="J175" s="45"/>
    </row>
    <row r="176" spans="1:10" ht="12.75" hidden="1">
      <c r="A176" s="55"/>
      <c r="B176" s="17" t="s">
        <v>114</v>
      </c>
      <c r="C176" s="17" t="s">
        <v>130</v>
      </c>
      <c r="D176" s="17"/>
      <c r="E176" s="17"/>
      <c r="F176" s="17"/>
      <c r="G176" s="16">
        <f>23722/37878</f>
        <v>0.6262738264955912</v>
      </c>
      <c r="H176" s="17"/>
      <c r="I176" s="53"/>
      <c r="J176" s="45"/>
    </row>
    <row r="177" spans="1:10" ht="12.75" hidden="1">
      <c r="A177" s="55"/>
      <c r="B177" s="17" t="s">
        <v>116</v>
      </c>
      <c r="C177" s="17" t="s">
        <v>131</v>
      </c>
      <c r="D177" s="17"/>
      <c r="E177" s="17"/>
      <c r="F177" s="17"/>
      <c r="G177" s="16">
        <f>23722/29841</f>
        <v>0.7949465500485908</v>
      </c>
      <c r="H177" s="17"/>
      <c r="I177" s="53"/>
      <c r="J177" s="45"/>
    </row>
    <row r="178" spans="1:10" ht="12.75" hidden="1">
      <c r="A178" s="55"/>
      <c r="B178" s="17" t="s">
        <v>118</v>
      </c>
      <c r="C178" s="17" t="s">
        <v>132</v>
      </c>
      <c r="D178" s="17"/>
      <c r="E178" s="17"/>
      <c r="F178" s="17"/>
      <c r="G178" s="16">
        <f>(72980/23722)*30</f>
        <v>92.29407301239355</v>
      </c>
      <c r="H178" s="17"/>
      <c r="I178" s="53"/>
      <c r="J178" s="45"/>
    </row>
    <row r="179" spans="1:10" ht="13.5" hidden="1" thickBot="1">
      <c r="A179" s="56"/>
      <c r="B179" s="57"/>
      <c r="C179" s="57"/>
      <c r="D179" s="57"/>
      <c r="E179" s="57"/>
      <c r="F179" s="57"/>
      <c r="G179" s="57"/>
      <c r="H179" s="57"/>
      <c r="I179" s="58"/>
      <c r="J179" s="66"/>
    </row>
    <row r="180" spans="1:10" ht="12.75">
      <c r="A180" s="17"/>
      <c r="B180" s="17"/>
      <c r="C180" s="17"/>
      <c r="D180" s="17"/>
      <c r="E180" s="17"/>
      <c r="F180" s="17"/>
      <c r="G180" s="17"/>
      <c r="H180" s="17"/>
      <c r="I180" s="53"/>
      <c r="J180" s="45"/>
    </row>
  </sheetData>
  <mergeCells count="2">
    <mergeCell ref="A4:J4"/>
    <mergeCell ref="A1:J1"/>
  </mergeCells>
  <printOptions/>
  <pageMargins left="0.36" right="0.68" top="0.78" bottom="1.59" header="0.5" footer="1.4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</dc:creator>
  <cp:keywords/>
  <dc:description/>
  <cp:lastModifiedBy>OCI OCI</cp:lastModifiedBy>
  <cp:lastPrinted>2001-11-23T09:25:39Z</cp:lastPrinted>
  <dcterms:created xsi:type="dcterms:W3CDTF">2001-02-16T03:06:00Z</dcterms:created>
  <dcterms:modified xsi:type="dcterms:W3CDTF">2001-11-28T02:23:06Z</dcterms:modified>
  <cp:category/>
  <cp:version/>
  <cp:contentType/>
  <cp:contentStatus/>
</cp:coreProperties>
</file>