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0320" windowHeight="7760" activeTab="2"/>
  </bookViews>
  <sheets>
    <sheet name="KLSE PL" sheetId="1" r:id="rId1"/>
    <sheet name="KLSE BS" sheetId="2" r:id="rId2"/>
    <sheet name="KLSE Cash" sheetId="3" r:id="rId3"/>
    <sheet name="KLSE Equity" sheetId="4" r:id="rId4"/>
    <sheet name="KLSE Notes" sheetId="5" r:id="rId5"/>
  </sheets>
  <externalReferences>
    <externalReference r:id="rId8"/>
  </externalReferences>
  <definedNames/>
  <calcPr fullCalcOnLoad="1"/>
</workbook>
</file>

<file path=xl/sharedStrings.xml><?xml version="1.0" encoding="utf-8"?>
<sst xmlns="http://schemas.openxmlformats.org/spreadsheetml/2006/main" count="379" uniqueCount="300">
  <si>
    <t>PATIMAS COMPUTERS BERHAD</t>
  </si>
  <si>
    <t>Condensed Consolidated Income Statements (Unaudited)</t>
  </si>
  <si>
    <t>For The Period Ended 30 September 2005</t>
  </si>
  <si>
    <t>INDIVIDUAL PERIOD</t>
  </si>
  <si>
    <t>CUMULATIVE PERIOD</t>
  </si>
  <si>
    <t>CURRENT</t>
  </si>
  <si>
    <t>PRECEDING YEAR</t>
  </si>
  <si>
    <t>YEAR</t>
  </si>
  <si>
    <t>CORRESPONDING</t>
  </si>
  <si>
    <t>QUARTER</t>
  </si>
  <si>
    <t>TO DATE</t>
  </si>
  <si>
    <t>PERIOD</t>
  </si>
  <si>
    <t>RM ' 000</t>
  </si>
  <si>
    <t>Revenue</t>
  </si>
  <si>
    <t>Operating expenses</t>
  </si>
  <si>
    <t>Other operating income</t>
  </si>
  <si>
    <t>Finance costs</t>
  </si>
  <si>
    <t>Investing results</t>
  </si>
  <si>
    <t>Share of results of associate*</t>
  </si>
  <si>
    <t>Income tax</t>
  </si>
  <si>
    <t>Minority interest</t>
  </si>
  <si>
    <t>Net profit for the period</t>
  </si>
  <si>
    <t>Earnings / (Loss) per share (sen)</t>
  </si>
  <si>
    <t xml:space="preserve">   - Basic</t>
  </si>
  <si>
    <t xml:space="preserve">   - Diluted</t>
  </si>
  <si>
    <t>-</t>
  </si>
  <si>
    <t>* As at 30 September 2005, Sigma AIT Sdn Bhd has not commenced its operations. Accordingly, the associate has no material post-acquisition results to be equity accounted for the 9 months ended 30 September 2005.</t>
  </si>
  <si>
    <t>(The Condensed Consolidated Income Statements should be read in conjunction with the Annual Audited Financial Statements for the year ended 31 December 2004)</t>
  </si>
  <si>
    <t>Condensed Consolidated Balance Sheets (Unaudited)</t>
  </si>
  <si>
    <t>As At 30 September 2005</t>
  </si>
  <si>
    <t>UNAUDITED</t>
  </si>
  <si>
    <t>AUDITED</t>
  </si>
  <si>
    <t>AS AT</t>
  </si>
  <si>
    <t>END OF</t>
  </si>
  <si>
    <t>PRECEDING</t>
  </si>
  <si>
    <t>FINANCIAL</t>
  </si>
  <si>
    <t>YEAR ENDED</t>
  </si>
  <si>
    <t>30 Sept 05</t>
  </si>
  <si>
    <t>31 Dec 04</t>
  </si>
  <si>
    <t>RM '000</t>
  </si>
  <si>
    <t>Property, plant and equipment</t>
  </si>
  <si>
    <t>Investment in an associate</t>
  </si>
  <si>
    <t>Other investments</t>
  </si>
  <si>
    <t>Intangible assets</t>
  </si>
  <si>
    <t>Current Assets</t>
  </si>
  <si>
    <t>Inventories</t>
  </si>
  <si>
    <t>Trade receivables</t>
  </si>
  <si>
    <t>Other receivables</t>
  </si>
  <si>
    <t>Amount owing by associated company</t>
  </si>
  <si>
    <t>Deposits with licensed banks</t>
  </si>
  <si>
    <t>Cash and bank balances</t>
  </si>
  <si>
    <t xml:space="preserve">Current Liabilities </t>
  </si>
  <si>
    <t>Trade payables</t>
  </si>
  <si>
    <t>Other payables</t>
  </si>
  <si>
    <t>Short term borrowings</t>
  </si>
  <si>
    <t>Provision for taxation</t>
  </si>
  <si>
    <t xml:space="preserve">Net Current Assets </t>
  </si>
  <si>
    <t>Share capital</t>
  </si>
  <si>
    <t>Reserves</t>
  </si>
  <si>
    <t>ICULS</t>
  </si>
  <si>
    <t>Shareholders' Funds</t>
  </si>
  <si>
    <t xml:space="preserve">   Minority interests</t>
  </si>
  <si>
    <t xml:space="preserve">   Long term borrowings</t>
  </si>
  <si>
    <t xml:space="preserve">   Deferred taxation</t>
  </si>
  <si>
    <t>Net tangible assets per share (RM)</t>
  </si>
  <si>
    <t>Basic:</t>
  </si>
  <si>
    <t xml:space="preserve">   Based on 62,264,805 (2004: 62,084,505)</t>
  </si>
  <si>
    <t xml:space="preserve">      ordinary shares</t>
  </si>
  <si>
    <t>Fully Diluted:</t>
  </si>
  <si>
    <t xml:space="preserve">   Based on 75,789,578 (2004: 75,789,578)</t>
  </si>
  <si>
    <t xml:space="preserve">      ordinary shares upon full conversion of</t>
  </si>
  <si>
    <t xml:space="preserve">      ICULS @ RM 3.80</t>
  </si>
  <si>
    <t>(The Condensed Consolidated Balance Sheets should be read in conjunction with the Annual Audited Financial Statements for the year ended 31 December 2004)</t>
  </si>
  <si>
    <t>Condensed Consolidated Statements of Changes in Equity (Unaudited)</t>
  </si>
  <si>
    <t>--------------------------------  Non  Distributable  ------------------------------</t>
  </si>
  <si>
    <t>Distributable</t>
  </si>
  <si>
    <t>Share</t>
  </si>
  <si>
    <t>Reserve on</t>
  </si>
  <si>
    <t>Revaluation</t>
  </si>
  <si>
    <t>Foreign</t>
  </si>
  <si>
    <t>Retained</t>
  </si>
  <si>
    <t>Group</t>
  </si>
  <si>
    <t>Capital</t>
  </si>
  <si>
    <t>premium</t>
  </si>
  <si>
    <t>Consolidation</t>
  </si>
  <si>
    <t>reserve</t>
  </si>
  <si>
    <t>exchange</t>
  </si>
  <si>
    <t>profits</t>
  </si>
  <si>
    <t>Total</t>
  </si>
  <si>
    <t>RM'000</t>
  </si>
  <si>
    <t>At 1 January 2004</t>
  </si>
  <si>
    <t>Issue of share capital arising from conversion of ICULS</t>
  </si>
  <si>
    <t>Currency translation</t>
  </si>
  <si>
    <t xml:space="preserve">   differences</t>
  </si>
  <si>
    <t>ICULS interest</t>
  </si>
  <si>
    <t xml:space="preserve">Dividends paid for </t>
  </si>
  <si>
    <t>financial year 2003</t>
  </si>
  <si>
    <t>-Final</t>
  </si>
  <si>
    <t>At 30 September 2004</t>
  </si>
  <si>
    <t>At 1 January 2005</t>
  </si>
  <si>
    <t>Disposal of subsidiaries</t>
  </si>
  <si>
    <t>Increase in investment in a subsidiary</t>
  </si>
  <si>
    <t>Dividends paid for financial year 2004</t>
  </si>
  <si>
    <t>Dividends paid for financial year 2005</t>
  </si>
  <si>
    <t>-Interim</t>
  </si>
  <si>
    <t>Transfer of reserves</t>
  </si>
  <si>
    <t>At 30 September 2005</t>
  </si>
  <si>
    <t>(The Condensed Consolidated Statement of Changes in Equity should be read in conjunction with the Annual Audited Financial Statements for the year ended 31 December 2004)</t>
  </si>
  <si>
    <t>Condensed Consolidated Cash Flow Statement (Unaudited)</t>
  </si>
  <si>
    <t>9 months ended</t>
  </si>
  <si>
    <t>30 September 05</t>
  </si>
  <si>
    <t>30 September 04</t>
  </si>
  <si>
    <t>RM’000</t>
  </si>
  <si>
    <t>CASH FLOWS FROM OPERATING ACTIVITIES</t>
  </si>
  <si>
    <t>(Loss)/Profit before tax</t>
  </si>
  <si>
    <t>Adjustments for non-cash flow:-</t>
  </si>
  <si>
    <t>Non-cash items</t>
  </si>
  <si>
    <t>Non-operating items - financing</t>
  </si>
  <si>
    <t>Non-operating items - investing</t>
  </si>
  <si>
    <t>Operating profit before working capital changes</t>
  </si>
  <si>
    <t>Changes in working capital</t>
  </si>
  <si>
    <t>Net changes in current assets</t>
  </si>
  <si>
    <t>Net changes in current liabilities</t>
  </si>
  <si>
    <t>Cash used in operations</t>
  </si>
  <si>
    <t>Tax paid net refunds</t>
  </si>
  <si>
    <t>Net cash used in operating activities</t>
  </si>
  <si>
    <t>INVESTING ACTIVITIES</t>
  </si>
  <si>
    <t>Increase of investment in subsidiary company</t>
  </si>
  <si>
    <t>Disposal of a subsidiary company</t>
  </si>
  <si>
    <t>Net cash generated from/(used in) investing activities</t>
  </si>
  <si>
    <t>FINANCING ACTIVITIES</t>
  </si>
  <si>
    <t>Borrowings</t>
  </si>
  <si>
    <t>Interest paid</t>
  </si>
  <si>
    <t>Dividends paid</t>
  </si>
  <si>
    <t>Net cash generated from financing activities</t>
  </si>
  <si>
    <t>Net change in cash and cash equivalents</t>
  </si>
  <si>
    <t>Cash and cash equivalents at 1 January</t>
  </si>
  <si>
    <t xml:space="preserve">Foreign exchange differences on </t>
  </si>
  <si>
    <t xml:space="preserve">   opening balances</t>
  </si>
  <si>
    <t>Cash and cash equivalents at 30 September</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</si>
  <si>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</si>
  <si>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</si>
  <si>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</si>
  <si>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</si>
  <si>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</si>
  <si>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</si>
  <si>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</si>
  <si>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</si>
  <si>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</si>
  <si>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</si>
  <si>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</si>
  <si>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</si>
  <si>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</si>
  <si>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</si>
  <si>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</si>
  <si>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fair value of assets acquired/disposed is as follows:</t>
  </si>
  <si>
    <t>Minority shareholders' interest</t>
  </si>
  <si>
    <t>Share of net assets of associate</t>
  </si>
  <si>
    <t>Long term liabilities</t>
  </si>
  <si>
    <t>Net (liabilities)/assets</t>
  </si>
  <si>
    <t>Goodwill on consolidation</t>
  </si>
  <si>
    <t>Reserve on consolidation</t>
  </si>
  <si>
    <t>Foreign exchange differences</t>
  </si>
  <si>
    <t>Consideration (paid)/received</t>
  </si>
  <si>
    <t>Net cash (outflow)/inflow</t>
  </si>
  <si>
    <t>Must tie with Row 24</t>
  </si>
  <si>
    <t>The net assets of the disposed subsidiaries are as follows:</t>
  </si>
  <si>
    <t>Trade and other receivables</t>
  </si>
  <si>
    <t>Trade and other payables</t>
  </si>
  <si>
    <t>Deferred tax</t>
  </si>
  <si>
    <t>Attributable unamortised goodwill</t>
  </si>
  <si>
    <t>Loss on disposal to the Group</t>
  </si>
  <si>
    <t>Disposal proceeds</t>
  </si>
  <si>
    <t>Cash and cash equivalents of subsidiary disposed</t>
  </si>
  <si>
    <t>Net cash inflow of the Group</t>
  </si>
  <si>
    <t>(The Condensed Consolidated Cash Flow Statement should be read in conjunction with the Annual Audited Financial Statements for the year ended 31 December 2004)</t>
  </si>
  <si>
    <t>Profit / (Loss) from operations</t>
  </si>
  <si>
    <t>EXPLANATORY NOTES TO THE INTERIM FINANCIAL REPORT - MASB 26</t>
  </si>
  <si>
    <t>A1.</t>
  </si>
  <si>
    <t>ACCOUNTING POLICIES</t>
  </si>
  <si>
    <t>The interim financial statements are unaudited and have been prepared in compliance with the requirements of MASB 26, 'Interim Financial Reporting' and paragraph 9.22 of the Listing Requirements of the Bursa Malaysia Securities Berhad.</t>
  </si>
  <si>
    <t>The interim financial statements should be read in conjunction with the audited financial statements of the Group for the year ended 31 December 2004. The accounting policies and methods of computation adopted in the interim financial statements are consistent with those adopted in the audited financial statements of the Group for the financial  year ended 31 December 2004.</t>
  </si>
  <si>
    <t>A2.</t>
  </si>
  <si>
    <t>AUDIT REPORT OF PRECEDING ANNUAL FINANCIAL STATEMENTS</t>
  </si>
  <si>
    <t>There were no qualifications on the audit report of the preceding annual financial statements.</t>
  </si>
  <si>
    <t>A3.</t>
  </si>
  <si>
    <t>SEASONALITY OR CYCLICALITY INTERIM OPERATIONS</t>
  </si>
  <si>
    <t>The Group's interim operations are not affected by seasonal or cyclical factors.</t>
  </si>
  <si>
    <t>A4.</t>
  </si>
  <si>
    <t>UNUSUAL ITEMS</t>
  </si>
  <si>
    <t>During the interim period under review, there were no items or events that arose, which affected assets, liabilities, equity, net income or cash flows, that are unusual by reason of their nature, size or incidence.</t>
  </si>
  <si>
    <t>A5.</t>
  </si>
  <si>
    <t>CHANGES IN ACCOUNTING ESTIMATES</t>
  </si>
  <si>
    <t>During the period under review, there were no material changes in estimates of amounts reported in prior financial years.</t>
  </si>
  <si>
    <t>A6.</t>
  </si>
  <si>
    <t>ISSUANCE OR REPAYMENTS OF DEBTS AND EQUITY SECURITIES</t>
  </si>
  <si>
    <t>There were no issuance, cancellation, repurchase, resale and repayment of debts and equity securities for the current interim financial report under review save for the following:</t>
  </si>
  <si>
    <t>Issued and paid-up ordinary shares of RM1.00 each :-</t>
  </si>
  <si>
    <t>Share Capital</t>
  </si>
  <si>
    <t>As at 1 January 2005</t>
  </si>
  <si>
    <t>New shares issued pursuant to the conversion of ICULS</t>
  </si>
  <si>
    <t>As at 30 September 2005</t>
  </si>
  <si>
    <t>Amount converted into new ordinary shares</t>
  </si>
  <si>
    <t>A7.</t>
  </si>
  <si>
    <t>DIVIDEND PAID</t>
  </si>
  <si>
    <t>A final dividend of 5 sen per share less 28% income tax in respect of the financial year ended 31 December 2004 and a tax exempt interim dividend of 5 sen in respect of the financial year ending 31 December 2005 was paid on 7 July 2005 and 12 September 2005 respectively.</t>
  </si>
  <si>
    <t>A8.</t>
  </si>
  <si>
    <t>SEGMENTAL REPORTING</t>
  </si>
  <si>
    <t>The Group is principally engaged in the development and sale of computer related products and provision of computer related services that is predominantly carried out in Malaysia. Accordingly, information by business and geographical segments on the Group's operations is not presented.</t>
  </si>
  <si>
    <t>A9.</t>
  </si>
  <si>
    <t>VALUATION OF PROPERTY, PLANT AND EQUIPMENT</t>
  </si>
  <si>
    <t>The valuations of property, plant and equipment have been brought forward, without amendment from the audited financial statements for the year ended 31 December 2004.</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</si>
  <si>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</si>
  <si>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</si>
  <si>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</si>
  <si>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</si>
  <si>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</si>
  <si>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Save as set out below, there were no changes in the composition of the Group during the financial period under review:</t>
  </si>
  <si>
    <t>The disposal of  2,610,000 ordinary shares of RM1.00 each in Tsun Macro Sdn Bhd by GMH Services (MSC) Sdn Bhd, a wholly-owned subsidiary of the Company which was completed on 3 June 2005. Tsun Macro Sdn Bhd has therefore ceased to be a subsidiary of the Company.</t>
  </si>
  <si>
    <t>The disposal of 430,000 ordinary shares of RM1.00 each in Total Communications Sdn Bhd by Cordoda Corporation Sdn Bhd, a subsidiary of the Company which was completed on 4 August 2005. Total Communications Sdn Bhd has therefore ceased to be a subsidiary of the Company.</t>
  </si>
  <si>
    <t>The acquisition of the remaining 100,000 ordinary shares of RM1.00 each in SSD Technology Sdn Bhd not held by Patimas was completed on 16 August 2005. SSD Technology Sdn Bhd has therefore become  a wholly-owned subsidiary of the Company.</t>
  </si>
  <si>
    <t>The internal restructuring involving the transfer of the entire shareholding in HPD Systems Sdn Bhd and DGN Systems Sdn Bhd from GMH Services (MSC) Sdn Bhd (a wholly-owned subsidiary of Patimas) to Patimas was completed on 1 September 2005 whilst the transfer of the entire shareholding in EIX Solutions Sdn Bhd from m-BX Systems Sdn Bhd (a wholly-owned subsidiary of Patimas) to Patimas was completed on 26 September 2005. Following the completion of the internal restructuring, HPD Systems Sdn Bhd, DGN Systems Sdn Bhd and EIX Solutions Sdn Bhd are direct wholly-owned subsidiaries of the Company.</t>
  </si>
  <si>
    <t>A12.</t>
  </si>
  <si>
    <t>CHANGES IN CONTINGENT LIABILITIES AND CONTINGENT ASSETS</t>
  </si>
  <si>
    <t>The contingent liabilities arising from unsecured corporate guarantees given to licensed banks for bank credit facilities granted to subsidiaries decreased from RM89.9 million as at 31 December 2004 to RM89.4 million as at 30 September 2005.</t>
  </si>
  <si>
    <t xml:space="preserve">B </t>
  </si>
  <si>
    <t>BURSA MALAYSIA LISTING REQUIREMENTS</t>
  </si>
  <si>
    <t>B1.</t>
  </si>
  <si>
    <t xml:space="preserve">REVIEW OF THE GROUP'S PERFORMANCE </t>
  </si>
  <si>
    <t>B2.</t>
  </si>
  <si>
    <t xml:space="preserve">COMPARISON WITH PRECEDING QUARTER'S RESULTS </t>
  </si>
  <si>
    <t>As a result of the prolonged sluggish conditions of the domestic ICT market, the Group's revenue for this quarter was 25% lower than the revenue of the preceding quarter ended 30 June 2005. The Group's disposal of another subsidiary in the reporting quarter contributed a Loss on Disposal of Subsidiary amounting to RM2.1 mil. The combination of lower revenue, Losses on Disposal of Subsidiary and higher financing cost in the reporting quarter resulted in the Group posting a Loss Before Tax of RM6.9 mil compared to Loss Before Tax of RM1.1 mil in the preceding quarter.</t>
  </si>
  <si>
    <t>B3.</t>
  </si>
  <si>
    <t xml:space="preserve">PROSPECTS </t>
  </si>
  <si>
    <t>The domestic ICT market is expected to remain sluggish within the next quarter and the Group is not optimistic of improvements to the current market conditions in the immediate term. Hence, the Group expects its results to remain pressured by the prolonged adverse market conditions. The regional ICT market however provides a more positive outlook with potential opportunities for the Group. The Group is currently investing more resources to organize its expansion into the regional ICT market. Barring unforeseen circumstances, the Group expects its efforts in the regional ICT market to begin yielding results in 2006.</t>
  </si>
  <si>
    <t>B4.</t>
  </si>
  <si>
    <t>PROFIT FORECAST AND GUARANTEE</t>
  </si>
  <si>
    <t>Not applicable.</t>
  </si>
  <si>
    <t>B5.</t>
  </si>
  <si>
    <t>TAXATION</t>
  </si>
  <si>
    <t>Current year</t>
  </si>
  <si>
    <t>quarter</t>
  </si>
  <si>
    <t>to date</t>
  </si>
  <si>
    <t>RM' 000</t>
  </si>
  <si>
    <t>Current taxation comprises : -</t>
  </si>
  <si>
    <t xml:space="preserve"> - Malaysia</t>
  </si>
  <si>
    <t xml:space="preserve"> - Foreign</t>
  </si>
  <si>
    <t xml:space="preserve"> - Overprovision in respect of previous years</t>
  </si>
  <si>
    <t xml:space="preserve"> - Associate company</t>
  </si>
  <si>
    <t>Transfer to deferred taxation</t>
  </si>
  <si>
    <t>The effective tax rate is higher than the statutory tax rate of 28% principally due to the losses of certain subsidiaries which cannot be set off against taxable profits made by other subsidiaries and certain expenses which are not deductible for tax purposes.</t>
  </si>
  <si>
    <t>B6.</t>
  </si>
  <si>
    <t>SALE OF UNQUOTED INVESTMENTS AND PROPERTIES</t>
  </si>
  <si>
    <t>Loss on disposal of land and building</t>
  </si>
  <si>
    <t>B7.</t>
  </si>
  <si>
    <t>PURCHASE OR DISPOSAL OF QUOTED SECURITIES</t>
  </si>
  <si>
    <t>There were no quoted securities disposed or held by the Group at the end of the period under review.</t>
  </si>
  <si>
    <t>B8.</t>
  </si>
  <si>
    <t xml:space="preserve">STATUS OF CORPORATE PROPOSALS </t>
  </si>
  <si>
    <t>There are no corporate proposals announced but not completed as at 25 November 2005, the latest practicable date which is not earlier than 7 days from the date of issue of this quarterly report.</t>
  </si>
  <si>
    <t>The Company had proposed  an internal restructuring exercise which would result in HPD Systems Sdn Bhd, DGN Systems Sdn Bhd and EIX Solutions Sdn Bhd becoming direct wholly-owned subsidiaries of Patimas. The internal restructuring involving the transfer of the entire shareholding in HPD Systems Sdn Bhd and DGN Systems Sdn Bhd from GMH Services (MSC) Sdn Bhd (a wholly-owned subsidiary of Patimas) to Patimas was completed on 1 September 2005. The transfer of the entire shareholding in EIX Solutions Sdn Bhd from m-BX Systems Sdn Bhd (a wholly-owned subsidiary of Patimas) to Patimas was completed on 26 September 2005.</t>
  </si>
  <si>
    <t>B9.</t>
  </si>
  <si>
    <t>GROUP BORROWINGS AND DEBT SECURITIES</t>
  </si>
  <si>
    <t>As At</t>
  </si>
  <si>
    <t>Short term borrowings:</t>
  </si>
  <si>
    <t xml:space="preserve">           Secured</t>
  </si>
  <si>
    <t>Long term borrowings:</t>
  </si>
  <si>
    <t>All the above are denominated in Ringgit Malaysia.</t>
  </si>
  <si>
    <t>B10.</t>
  </si>
  <si>
    <t>OFF BALANCE SHEET FINANCIAL INSTRUMENTS</t>
  </si>
  <si>
    <t>As at 25 November 2005, there were no off balance sheet financial instruments held by the Group.</t>
  </si>
  <si>
    <t>B11.</t>
  </si>
  <si>
    <t>MATERIAL LITIGATION</t>
  </si>
  <si>
    <t>The Group was not engaged in any material litigation that will materially affect the Group.</t>
  </si>
  <si>
    <t>B12.</t>
  </si>
  <si>
    <t>DIVIDEND</t>
  </si>
  <si>
    <t>B13.</t>
  </si>
  <si>
    <t>EARNINGS PER SHARE</t>
  </si>
  <si>
    <t>The basic earnings per share was calculated by dividing the net profit attributable to members of the Company and the weighted average number of ordinary shares in issue during the period under review:-</t>
  </si>
  <si>
    <t>Basic</t>
  </si>
  <si>
    <t xml:space="preserve">Net loss for the year </t>
  </si>
  <si>
    <t>Net loss attributable to ordinary shareholders</t>
  </si>
  <si>
    <t>Weighted average number of ordinary shares in issue ('000)</t>
  </si>
  <si>
    <t>Basic loss per ordinary share (sen)</t>
  </si>
  <si>
    <t>There is no dilution in the Company's earnings per share as the market values of the securities were lower than the exercise prices.</t>
  </si>
  <si>
    <t>B14.</t>
  </si>
  <si>
    <t>OTHER RECEIVABLES</t>
  </si>
  <si>
    <t xml:space="preserve">Included in other receivables are tax recoverable amounting to RM5.15 million and an amount of RM14.06 million owed by Tsun Macro Sdn Bhd consisting of advances granted  and payments on behalf in relation to corporate guarantees given to suppliers of Tsun Macro Sdn Bhd prior to its disposal by the Company. Of the total tax recoverable, RM1.28 million relates to tax instalments paid in excess of tax provision for Year of Assessment 2005 as at 30 September 2005. The amount owed by Tsun Macro Sdn Bhd is secured by personal guarantee from 2 shareholders of Tsun Macro Sdn Bhd and would be repaid over a period of five years bearing an interest of 6% p.a. </t>
  </si>
  <si>
    <t>B15.</t>
  </si>
  <si>
    <t>OTHER PAYABLES</t>
  </si>
  <si>
    <t>Included in Other payables is part of the balance of the purchase consideration payable to the vendors of EIX Solutions Sdn Bhd  amounting to RM0.95 million</t>
  </si>
  <si>
    <t>OPERATING EXPENSES</t>
  </si>
  <si>
    <t>Included in Operating expenses are :-</t>
  </si>
  <si>
    <t>a) Depreciation expenses</t>
  </si>
  <si>
    <t>b) Amortisation of software development expenditure</t>
  </si>
  <si>
    <t>c) Amortisation of intangible assets</t>
  </si>
  <si>
    <t>The sluggish conditions of the domestic ICT market experienced in the preceding quarter extended to this quarter. As a result, the Group posted a revenue of RM59.9 mil for the Third Quarter of 2005, which is 54% lower than the revenue in the corresponding quarter in 2004. As a result of the lower revenue, higher financing costs and losses on disposal of a subsidiary, the Group registered a Loss Before Tax of RM6.9 mil compared to a Profit Before Tax of RM3.9 mil in the corresponding quarter in 2004.</t>
  </si>
  <si>
    <t>Profit / (Loss) before tax</t>
  </si>
  <si>
    <t>Profit / (Loss) after tax</t>
  </si>
  <si>
    <t>Net profit / (loss) for the period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</si>
</sst>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_-;\-* #,##0.00_-;_-* &quot;-&quot;??_-;_-@_-"/>
    <numFmt numFmtId="172" formatCode="\(#,##0.00\);[Red]\(#,##0.00\)"/>
    <numFmt numFmtId="173" formatCode="_-* #,##0_-;\-* #,##0_-;_-* &quot;-&quot;??_-;_-@_-"/>
    <numFmt numFmtId="174" formatCode="d/mmm/yy"/>
  </numFmts>
  <fonts count="7">
    <font>
      <sz val="10"/>
      <name val="Arial"/>
      <family val="0"/>
    </font>
    <font>
      <b/>
      <sz val="11"/>
      <name val="Arial"/>
      <family val="2"/>
    </font>
    <font>
      <sz val="10"/>
      <name val="Helv"/>
      <family val="2"/>
    </font>
    <font>
      <sz val="10"/>
      <name val="Times New Roman"/>
      <family val="1"/>
    </font>
    <font>
      <sz val="11"/>
      <name val="Arial"/>
      <family val="2"/>
    </font>
    <font>
      <b/>
      <sz val="10"/>
      <name val="Arial"/>
      <family val="2"/>
    </font>
    <font>
      <sz val="10"/>
      <color indexed="48"/>
      <name val="Arial"/>
      <family val="2"/>
    </font>
  </fonts>
  <fills count="3">
    <fill>
      <patternFill/>
    </fill>
    <fill>
      <patternFill patternType="gray125"/>
    </fill>
    <fill>
      <patternFill patternType="solid">
        <fgColor indexed="13"/>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74">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center"/>
    </xf>
    <xf numFmtId="15" fontId="1" fillId="0" borderId="0" xfId="0" applyNumberFormat="1" applyFont="1" applyAlignment="1">
      <alignment horizontal="center"/>
    </xf>
    <xf numFmtId="170" fontId="4" fillId="0" borderId="0" xfId="15" applyNumberFormat="1" applyFont="1" applyAlignment="1">
      <alignment/>
    </xf>
    <xf numFmtId="170" fontId="3" fillId="0" borderId="0" xfId="15" applyNumberFormat="1" applyFont="1" applyAlignment="1">
      <alignment/>
    </xf>
    <xf numFmtId="170" fontId="4" fillId="0" borderId="0" xfId="15" applyNumberFormat="1" applyFont="1" applyFill="1" applyAlignment="1">
      <alignment/>
    </xf>
    <xf numFmtId="0" fontId="4" fillId="0" borderId="0" xfId="0" applyFont="1" applyFill="1" applyAlignment="1">
      <alignment/>
    </xf>
    <xf numFmtId="170" fontId="3" fillId="0" borderId="0" xfId="15" applyNumberFormat="1" applyFont="1" applyFill="1" applyAlignment="1">
      <alignment/>
    </xf>
    <xf numFmtId="170" fontId="4" fillId="0" borderId="1" xfId="15" applyNumberFormat="1" applyFont="1" applyFill="1" applyBorder="1" applyAlignment="1">
      <alignment/>
    </xf>
    <xf numFmtId="170" fontId="4" fillId="0" borderId="1" xfId="15" applyNumberFormat="1" applyFont="1" applyBorder="1" applyAlignment="1">
      <alignment/>
    </xf>
    <xf numFmtId="170" fontId="4" fillId="0" borderId="2" xfId="15" applyNumberFormat="1" applyFont="1" applyFill="1" applyBorder="1" applyAlignment="1">
      <alignment/>
    </xf>
    <xf numFmtId="43" fontId="3" fillId="0" borderId="0" xfId="15" applyFont="1" applyFill="1" applyAlignment="1">
      <alignment/>
    </xf>
    <xf numFmtId="43" fontId="3" fillId="0" borderId="0" xfId="15" applyFont="1" applyAlignment="1">
      <alignment/>
    </xf>
    <xf numFmtId="43" fontId="3" fillId="0" borderId="0" xfId="15" applyFont="1" applyFill="1" applyAlignment="1">
      <alignment horizontal="right"/>
    </xf>
    <xf numFmtId="43" fontId="3" fillId="0" borderId="0" xfId="15" applyFont="1" applyAlignment="1">
      <alignment horizontal="right"/>
    </xf>
    <xf numFmtId="43" fontId="4" fillId="0" borderId="0" xfId="15" applyFont="1" applyFill="1" applyAlignment="1">
      <alignment/>
    </xf>
    <xf numFmtId="43" fontId="3" fillId="0" borderId="3" xfId="15" applyFont="1" applyFill="1" applyBorder="1" applyAlignment="1">
      <alignment horizontal="right"/>
    </xf>
    <xf numFmtId="43" fontId="3" fillId="0" borderId="3" xfId="15" applyFont="1" applyBorder="1" applyAlignment="1">
      <alignment horizontal="right"/>
    </xf>
    <xf numFmtId="43" fontId="3" fillId="0" borderId="3" xfId="15" applyFont="1" applyFill="1" applyBorder="1" applyAlignment="1">
      <alignment/>
    </xf>
    <xf numFmtId="43" fontId="3" fillId="0" borderId="0" xfId="15" applyFont="1" applyFill="1" applyBorder="1" applyAlignment="1">
      <alignment horizontal="right"/>
    </xf>
    <xf numFmtId="43" fontId="3" fillId="0" borderId="0" xfId="15" applyFont="1" applyFill="1" applyBorder="1" applyAlignment="1">
      <alignment/>
    </xf>
    <xf numFmtId="43" fontId="3" fillId="0" borderId="0" xfId="15" applyFont="1" applyBorder="1" applyAlignment="1">
      <alignment horizontal="right"/>
    </xf>
    <xf numFmtId="43" fontId="3" fillId="0" borderId="0" xfId="18" applyNumberFormat="1" applyFont="1" applyBorder="1" applyAlignment="1">
      <alignment horizontal="right"/>
    </xf>
    <xf numFmtId="43" fontId="3" fillId="0" borderId="0" xfId="18" applyNumberFormat="1" applyFont="1" applyFill="1" applyBorder="1" applyAlignment="1">
      <alignment horizontal="right"/>
    </xf>
    <xf numFmtId="43" fontId="3" fillId="0" borderId="0" xfId="18" applyNumberFormat="1" applyFont="1" applyFill="1" applyBorder="1" applyAlignment="1">
      <alignment/>
    </xf>
    <xf numFmtId="49" fontId="1" fillId="0" borderId="0" xfId="0" applyNumberFormat="1" applyFont="1" applyAlignment="1">
      <alignment horizontal="center"/>
    </xf>
    <xf numFmtId="14" fontId="1" fillId="0" borderId="0" xfId="0" applyNumberFormat="1" applyFont="1" applyBorder="1" applyAlignment="1">
      <alignment horizontal="center"/>
    </xf>
    <xf numFmtId="170" fontId="4" fillId="0" borderId="0" xfId="0" applyNumberFormat="1" applyFont="1" applyFill="1" applyAlignment="1">
      <alignment/>
    </xf>
    <xf numFmtId="170" fontId="4" fillId="0" borderId="0" xfId="0" applyNumberFormat="1" applyFont="1" applyAlignment="1">
      <alignment/>
    </xf>
    <xf numFmtId="170" fontId="4" fillId="0" borderId="4" xfId="0" applyNumberFormat="1" applyFont="1" applyBorder="1" applyAlignment="1">
      <alignment/>
    </xf>
    <xf numFmtId="0" fontId="1" fillId="0" borderId="0" xfId="0" applyFont="1" applyFill="1" applyAlignment="1">
      <alignment horizontal="center"/>
    </xf>
    <xf numFmtId="170" fontId="4" fillId="0" borderId="0" xfId="17" applyNumberFormat="1" applyFont="1" applyAlignment="1">
      <alignment/>
    </xf>
    <xf numFmtId="170" fontId="4" fillId="0" borderId="0" xfId="0" applyNumberFormat="1" applyFont="1" applyBorder="1" applyAlignment="1">
      <alignment/>
    </xf>
    <xf numFmtId="170" fontId="4" fillId="0" borderId="2" xfId="17" applyNumberFormat="1" applyFont="1" applyFill="1" applyBorder="1" applyAlignment="1">
      <alignment/>
    </xf>
    <xf numFmtId="170" fontId="4" fillId="0" borderId="0" xfId="0" applyNumberFormat="1" applyFont="1" applyFill="1" applyBorder="1" applyAlignment="1">
      <alignment/>
    </xf>
    <xf numFmtId="173" fontId="4" fillId="0" borderId="0" xfId="15" applyNumberFormat="1" applyFont="1" applyBorder="1" applyAlignment="1">
      <alignment/>
    </xf>
    <xf numFmtId="170" fontId="4" fillId="0" borderId="1" xfId="0" applyNumberFormat="1" applyFont="1" applyFill="1" applyBorder="1" applyAlignment="1">
      <alignment/>
    </xf>
    <xf numFmtId="173" fontId="4" fillId="0" borderId="1" xfId="15" applyNumberFormat="1" applyFont="1" applyBorder="1" applyAlignment="1">
      <alignment/>
    </xf>
    <xf numFmtId="170" fontId="4" fillId="0" borderId="2" xfId="0" applyNumberFormat="1" applyFont="1" applyBorder="1" applyAlignment="1">
      <alignment/>
    </xf>
    <xf numFmtId="43" fontId="4" fillId="0" borderId="0" xfId="17" applyFont="1" applyAlignment="1">
      <alignment horizontal="center"/>
    </xf>
    <xf numFmtId="43" fontId="4" fillId="0" borderId="0" xfId="15" applyFont="1" applyAlignment="1">
      <alignment/>
    </xf>
    <xf numFmtId="43" fontId="4" fillId="0" borderId="0" xfId="0" applyNumberFormat="1" applyFont="1" applyAlignment="1">
      <alignment/>
    </xf>
    <xf numFmtId="0" fontId="4" fillId="0" borderId="0" xfId="0" applyFont="1" applyAlignment="1">
      <alignment/>
    </xf>
    <xf numFmtId="0" fontId="2" fillId="0" borderId="0" xfId="0" applyAlignment="1">
      <alignment/>
    </xf>
    <xf numFmtId="174" fontId="1" fillId="0" borderId="0" xfId="0" applyNumberFormat="1" applyFont="1" applyAlignment="1">
      <alignment horizontal="left"/>
    </xf>
    <xf numFmtId="0" fontId="2" fillId="0" borderId="5" xfId="0" applyBorder="1" applyAlignment="1">
      <alignment horizontal="center"/>
    </xf>
    <xf numFmtId="0" fontId="2" fillId="0" borderId="4" xfId="0" applyBorder="1" applyAlignment="1">
      <alignment horizontal="center"/>
    </xf>
    <xf numFmtId="0" fontId="5" fillId="0" borderId="4" xfId="0" applyFont="1" applyBorder="1" applyAlignment="1" quotePrefix="1">
      <alignment horizontal="center"/>
    </xf>
    <xf numFmtId="0" fontId="5" fillId="0" borderId="4" xfId="0" applyFont="1" applyBorder="1" applyAlignment="1">
      <alignment horizontal="center"/>
    </xf>
    <xf numFmtId="0" fontId="2" fillId="0" borderId="6" xfId="0" applyBorder="1" applyAlignment="1">
      <alignment/>
    </xf>
    <xf numFmtId="0" fontId="2" fillId="0" borderId="7" xfId="0" applyBorder="1" applyAlignment="1">
      <alignment/>
    </xf>
    <xf numFmtId="0" fontId="2" fillId="0" borderId="0" xfId="0" applyBorder="1" applyAlignment="1">
      <alignment horizontal="center"/>
    </xf>
    <xf numFmtId="0" fontId="2" fillId="0" borderId="8" xfId="0" applyBorder="1" applyAlignment="1">
      <alignment horizontal="center"/>
    </xf>
    <xf numFmtId="0" fontId="2" fillId="0" borderId="9" xfId="0" applyBorder="1" applyAlignment="1">
      <alignment/>
    </xf>
    <xf numFmtId="0" fontId="2" fillId="0" borderId="1" xfId="0" applyBorder="1" applyAlignment="1">
      <alignment horizontal="center"/>
    </xf>
    <xf numFmtId="0" fontId="2" fillId="0" borderId="10" xfId="0" applyBorder="1" applyAlignment="1">
      <alignment horizontal="center"/>
    </xf>
    <xf numFmtId="0" fontId="0" fillId="0" borderId="0" xfId="0" applyFont="1" applyAlignment="1">
      <alignment/>
    </xf>
    <xf numFmtId="170" fontId="0" fillId="0" borderId="0" xfId="15" applyNumberFormat="1" applyFont="1" applyAlignment="1">
      <alignment/>
    </xf>
    <xf numFmtId="170" fontId="0" fillId="0" borderId="0" xfId="18" applyNumberFormat="1" applyFont="1" applyAlignment="1">
      <alignment/>
    </xf>
    <xf numFmtId="0" fontId="0" fillId="0" borderId="0" xfId="0" applyFont="1" applyAlignment="1">
      <alignment wrapText="1"/>
    </xf>
    <xf numFmtId="170" fontId="0" fillId="0" borderId="0" xfId="18" applyNumberFormat="1" applyFont="1" applyFill="1" applyAlignment="1">
      <alignment/>
    </xf>
    <xf numFmtId="0" fontId="0" fillId="0" borderId="0" xfId="0" applyFont="1" applyAlignment="1" quotePrefix="1">
      <alignment/>
    </xf>
    <xf numFmtId="170" fontId="0" fillId="0" borderId="2" xfId="18" applyNumberFormat="1" applyFont="1" applyBorder="1" applyAlignment="1">
      <alignment/>
    </xf>
    <xf numFmtId="170" fontId="0" fillId="0" borderId="0" xfId="15" applyNumberFormat="1" applyAlignment="1">
      <alignment/>
    </xf>
    <xf numFmtId="170" fontId="0" fillId="0" borderId="0" xfId="18" applyNumberFormat="1" applyAlignment="1">
      <alignment/>
    </xf>
    <xf numFmtId="0" fontId="2" fillId="0" borderId="0" xfId="0" applyAlignment="1">
      <alignment wrapText="1"/>
    </xf>
    <xf numFmtId="0" fontId="0" fillId="0" borderId="0" xfId="0" applyFont="1" applyAlignment="1">
      <alignment vertical="top" wrapText="1"/>
    </xf>
    <xf numFmtId="170" fontId="0" fillId="0" borderId="0" xfId="18" applyNumberFormat="1" applyFill="1" applyAlignment="1">
      <alignment/>
    </xf>
    <xf numFmtId="170" fontId="2" fillId="0" borderId="0" xfId="0" applyNumberFormat="1" applyAlignment="1">
      <alignment/>
    </xf>
    <xf numFmtId="170" fontId="0" fillId="0" borderId="2" xfId="18" applyNumberFormat="1" applyBorder="1" applyAlignment="1">
      <alignment/>
    </xf>
    <xf numFmtId="170" fontId="0" fillId="0" borderId="0" xfId="18" applyNumberFormat="1" applyBorder="1" applyAlignment="1">
      <alignment/>
    </xf>
    <xf numFmtId="43" fontId="0" fillId="0" borderId="0" xfId="15" applyBorder="1" applyAlignment="1">
      <alignment/>
    </xf>
    <xf numFmtId="43" fontId="2" fillId="0" borderId="0" xfId="0" applyNumberFormat="1" applyAlignment="1">
      <alignment/>
    </xf>
    <xf numFmtId="173" fontId="4" fillId="0" borderId="0" xfId="15" applyNumberFormat="1" applyFont="1" applyAlignment="1">
      <alignment/>
    </xf>
    <xf numFmtId="0" fontId="4" fillId="0" borderId="0" xfId="0" applyFont="1" applyAlignment="1">
      <alignment horizontal="center"/>
    </xf>
    <xf numFmtId="173" fontId="1" fillId="0" borderId="0" xfId="15" applyNumberFormat="1" applyFont="1" applyAlignment="1">
      <alignment horizontal="center"/>
    </xf>
    <xf numFmtId="174" fontId="1" fillId="0" borderId="0" xfId="0" applyNumberFormat="1" applyFont="1" applyAlignment="1">
      <alignment horizontal="center"/>
    </xf>
    <xf numFmtId="170" fontId="4" fillId="0" borderId="0" xfId="15" applyNumberFormat="1" applyFont="1" applyBorder="1" applyAlignment="1">
      <alignment/>
    </xf>
    <xf numFmtId="38" fontId="4" fillId="0" borderId="0" xfId="15" applyNumberFormat="1" applyFont="1" applyAlignment="1">
      <alignment/>
    </xf>
    <xf numFmtId="170" fontId="4" fillId="0" borderId="11" xfId="15" applyNumberFormat="1" applyFont="1" applyBorder="1" applyAlignment="1">
      <alignment/>
    </xf>
    <xf numFmtId="37" fontId="4" fillId="0" borderId="0" xfId="15" applyNumberFormat="1" applyFont="1" applyAlignment="1">
      <alignment/>
    </xf>
    <xf numFmtId="0" fontId="4" fillId="0" borderId="0" xfId="21" applyFont="1">
      <alignment/>
      <protection/>
    </xf>
    <xf numFmtId="0" fontId="4" fillId="0" borderId="0" xfId="0" applyFont="1" applyBorder="1" applyAlignment="1">
      <alignment/>
    </xf>
    <xf numFmtId="170" fontId="4" fillId="0" borderId="2" xfId="15" applyNumberFormat="1" applyFont="1" applyBorder="1" applyAlignment="1">
      <alignment/>
    </xf>
    <xf numFmtId="174" fontId="4" fillId="0" borderId="0" xfId="0" applyNumberFormat="1" applyFont="1" applyAlignment="1">
      <alignment horizontal="left"/>
    </xf>
    <xf numFmtId="170" fontId="4" fillId="0" borderId="12" xfId="15" applyNumberFormat="1" applyFont="1" applyBorder="1" applyAlignment="1">
      <alignment/>
    </xf>
    <xf numFmtId="170" fontId="4" fillId="0" borderId="13" xfId="15" applyNumberFormat="1" applyFont="1" applyBorder="1" applyAlignment="1">
      <alignment/>
    </xf>
    <xf numFmtId="0" fontId="4" fillId="2" borderId="0" xfId="0" applyFont="1" applyFill="1" applyAlignment="1">
      <alignment/>
    </xf>
    <xf numFmtId="170" fontId="4" fillId="0" borderId="0" xfId="15" applyNumberFormat="1" applyFont="1" applyAlignment="1">
      <alignment/>
    </xf>
    <xf numFmtId="170" fontId="4" fillId="0" borderId="1" xfId="15" applyNumberFormat="1" applyFont="1" applyBorder="1" applyAlignment="1">
      <alignment/>
    </xf>
    <xf numFmtId="170" fontId="4" fillId="0" borderId="1" xfId="0" applyNumberFormat="1" applyFont="1" applyBorder="1" applyAlignment="1">
      <alignment/>
    </xf>
    <xf numFmtId="170" fontId="4" fillId="0" borderId="0" xfId="0" applyNumberFormat="1" applyFont="1" applyAlignment="1">
      <alignment/>
    </xf>
    <xf numFmtId="170" fontId="4" fillId="0" borderId="14" xfId="0" applyNumberFormat="1" applyFont="1" applyBorder="1" applyAlignment="1">
      <alignment/>
    </xf>
    <xf numFmtId="43" fontId="3" fillId="0" borderId="0" xfId="0" applyNumberFormat="1" applyFont="1" applyAlignment="1">
      <alignment/>
    </xf>
    <xf numFmtId="37" fontId="4" fillId="0" borderId="0" xfId="15" applyNumberFormat="1" applyFont="1" applyAlignment="1">
      <alignment/>
    </xf>
    <xf numFmtId="37" fontId="4" fillId="0" borderId="0" xfId="15" applyNumberFormat="1" applyFont="1" applyBorder="1" applyAlignment="1">
      <alignment/>
    </xf>
    <xf numFmtId="43" fontId="4" fillId="0" borderId="0" xfId="15" applyFont="1" applyBorder="1" applyAlignment="1">
      <alignment/>
    </xf>
    <xf numFmtId="37" fontId="1" fillId="0" borderId="0" xfId="15" applyNumberFormat="1" applyFont="1" applyBorder="1" applyAlignment="1">
      <alignment/>
    </xf>
    <xf numFmtId="0" fontId="5" fillId="0" borderId="0" xfId="0" applyFont="1" applyAlignment="1">
      <alignment horizontal="left"/>
    </xf>
    <xf numFmtId="0" fontId="0" fillId="0" borderId="0" xfId="0" applyFont="1" applyAlignment="1">
      <alignment horizontal="left"/>
    </xf>
    <xf numFmtId="0" fontId="5" fillId="0" borderId="0" xfId="0" applyFont="1" applyAlignment="1">
      <alignment horizontal="right"/>
    </xf>
    <xf numFmtId="0" fontId="0" fillId="0" borderId="0" xfId="0" applyFont="1" applyAlignment="1">
      <alignment horizontal="justify" vertical="top" wrapText="1"/>
    </xf>
    <xf numFmtId="0" fontId="0" fillId="0" borderId="0" xfId="0" applyFont="1" applyAlignment="1">
      <alignment horizontal="justify" wrapText="1"/>
    </xf>
    <xf numFmtId="0" fontId="5" fillId="0" borderId="0" xfId="0" applyFont="1" applyAlignment="1">
      <alignment/>
    </xf>
    <xf numFmtId="0" fontId="5" fillId="0" borderId="0" xfId="0" applyFont="1" applyAlignment="1" quotePrefix="1">
      <alignment horizontal="right" vertical="top"/>
    </xf>
    <xf numFmtId="0" fontId="5" fillId="0" borderId="0" xfId="0" applyFont="1" applyFill="1" applyAlignment="1" quotePrefix="1">
      <alignment horizontal="right" vertical="top"/>
    </xf>
    <xf numFmtId="15" fontId="5" fillId="0" borderId="0" xfId="0" applyNumberFormat="1" applyFont="1" applyAlignment="1">
      <alignment/>
    </xf>
    <xf numFmtId="15" fontId="5" fillId="0" borderId="0" xfId="0" applyNumberFormat="1" applyFont="1" applyAlignment="1">
      <alignment horizontal="right"/>
    </xf>
    <xf numFmtId="170" fontId="0" fillId="0" borderId="15" xfId="0" applyNumberFormat="1" applyFont="1" applyBorder="1" applyAlignment="1">
      <alignment/>
    </xf>
    <xf numFmtId="170" fontId="0" fillId="0" borderId="0"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0" fontId="5" fillId="0" borderId="0" xfId="0" applyFont="1" applyAlignment="1">
      <alignment horizontal="right" wrapText="1"/>
    </xf>
    <xf numFmtId="38" fontId="5" fillId="0" borderId="0" xfId="0" applyNumberFormat="1" applyFont="1" applyFill="1" applyBorder="1" applyAlignment="1">
      <alignment/>
    </xf>
    <xf numFmtId="0" fontId="5" fillId="0" borderId="0" xfId="0" applyFont="1" applyAlignment="1">
      <alignment/>
    </xf>
    <xf numFmtId="0" fontId="6" fillId="0" borderId="0" xfId="0" applyFont="1" applyAlignment="1">
      <alignment horizontal="justify" wrapText="1"/>
    </xf>
    <xf numFmtId="0" fontId="0" fillId="0" borderId="14" xfId="0" applyFont="1" applyBorder="1" applyAlignment="1">
      <alignment horizontal="right" wrapText="1"/>
    </xf>
    <xf numFmtId="0" fontId="0" fillId="0" borderId="0" xfId="0" applyFont="1" applyAlignment="1">
      <alignment horizontal="right" wrapText="1"/>
    </xf>
    <xf numFmtId="0" fontId="5" fillId="0" borderId="0" xfId="0" applyFont="1" applyFill="1" applyAlignment="1">
      <alignment horizontal="right" vertical="top"/>
    </xf>
    <xf numFmtId="0" fontId="5" fillId="0" borderId="0" xfId="0" applyFont="1" applyAlignment="1">
      <alignment horizontal="right" vertical="top"/>
    </xf>
    <xf numFmtId="170" fontId="0" fillId="0" borderId="0" xfId="15" applyNumberFormat="1" applyFont="1" applyBorder="1" applyAlignment="1">
      <alignment/>
    </xf>
    <xf numFmtId="43" fontId="0" fillId="0" borderId="0" xfId="15" applyFont="1" applyBorder="1" applyAlignment="1">
      <alignment/>
    </xf>
    <xf numFmtId="170" fontId="5" fillId="0" borderId="0" xfId="0" applyNumberFormat="1" applyFont="1" applyBorder="1" applyAlignment="1">
      <alignment/>
    </xf>
    <xf numFmtId="37" fontId="0" fillId="0" borderId="0" xfId="18" applyNumberFormat="1" applyFont="1" applyAlignment="1">
      <alignment/>
    </xf>
    <xf numFmtId="170" fontId="0" fillId="0" borderId="15" xfId="15" applyNumberFormat="1" applyFont="1" applyBorder="1" applyAlignment="1">
      <alignment/>
    </xf>
    <xf numFmtId="38" fontId="0" fillId="0" borderId="0" xfId="18" applyNumberFormat="1" applyFont="1" applyAlignment="1">
      <alignment/>
    </xf>
    <xf numFmtId="43" fontId="0" fillId="0" borderId="14" xfId="15" applyFont="1" applyBorder="1" applyAlignment="1">
      <alignment/>
    </xf>
    <xf numFmtId="170" fontId="0" fillId="0" borderId="14" xfId="15" applyNumberFormat="1" applyFont="1" applyBorder="1" applyAlignment="1">
      <alignment/>
    </xf>
    <xf numFmtId="170" fontId="2" fillId="0" borderId="0" xfId="0" applyNumberFormat="1" applyFill="1" applyAlignment="1">
      <alignment/>
    </xf>
    <xf numFmtId="0" fontId="1" fillId="0" borderId="0" xfId="0" applyFont="1" applyAlignment="1">
      <alignment/>
    </xf>
    <xf numFmtId="0" fontId="2" fillId="0" borderId="0" xfId="0" applyAlignment="1">
      <alignment vertical="justify" wrapText="1"/>
    </xf>
    <xf numFmtId="0" fontId="5" fillId="0" borderId="4" xfId="0" applyFont="1" applyBorder="1" applyAlignment="1" quotePrefix="1">
      <alignment horizontal="center"/>
    </xf>
    <xf numFmtId="0" fontId="0" fillId="0" borderId="0" xfId="0" applyFont="1" applyAlignment="1">
      <alignment horizontal="justify" vertical="top" wrapText="1"/>
    </xf>
    <xf numFmtId="0" fontId="5"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xf>
    <xf numFmtId="0" fontId="0" fillId="0" borderId="0" xfId="0" applyFont="1" applyAlignment="1">
      <alignment vertical="top"/>
    </xf>
    <xf numFmtId="0" fontId="5" fillId="0" borderId="0" xfId="0" applyFont="1" applyAlignment="1">
      <alignment horizontal="left" vertical="top"/>
    </xf>
    <xf numFmtId="0" fontId="0" fillId="0" borderId="0" xfId="0" applyFont="1" applyBorder="1" applyAlignment="1">
      <alignment vertical="top"/>
    </xf>
    <xf numFmtId="0" fontId="5" fillId="0" borderId="0" xfId="0" applyFont="1" applyAlignment="1" quotePrefix="1">
      <alignment horizontal="left" vertical="top"/>
    </xf>
    <xf numFmtId="0" fontId="5" fillId="0" borderId="0" xfId="0" applyFont="1" applyFill="1" applyBorder="1" applyAlignment="1" quotePrefix="1">
      <alignment horizontal="right" vertical="top"/>
    </xf>
    <xf numFmtId="0" fontId="0" fillId="0" borderId="0" xfId="0" applyFont="1" applyFill="1" applyAlignment="1">
      <alignment vertical="top"/>
    </xf>
    <xf numFmtId="0" fontId="5" fillId="0" borderId="0" xfId="0" applyFont="1" applyAlignment="1">
      <alignment horizontal="righ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right" vertical="top"/>
    </xf>
    <xf numFmtId="170" fontId="0" fillId="0" borderId="0" xfId="15" applyNumberFormat="1" applyFont="1" applyFill="1" applyAlignment="1">
      <alignment vertical="top"/>
    </xf>
    <xf numFmtId="173" fontId="0" fillId="0" borderId="0" xfId="18" applyNumberFormat="1" applyFont="1" applyFill="1" applyBorder="1" applyAlignment="1">
      <alignment vertical="top"/>
    </xf>
    <xf numFmtId="37" fontId="0" fillId="0" borderId="0" xfId="0" applyNumberFormat="1" applyFont="1" applyFill="1" applyAlignment="1">
      <alignment vertical="top"/>
    </xf>
    <xf numFmtId="173" fontId="0" fillId="0" borderId="0" xfId="18" applyNumberFormat="1" applyFont="1" applyFill="1" applyAlignment="1">
      <alignment vertical="top"/>
    </xf>
    <xf numFmtId="170" fontId="0" fillId="0" borderId="0" xfId="18" applyNumberFormat="1" applyFont="1" applyFill="1" applyBorder="1" applyAlignment="1">
      <alignment vertical="top"/>
    </xf>
    <xf numFmtId="43" fontId="0" fillId="0" borderId="0" xfId="15" applyFont="1" applyFill="1" applyBorder="1" applyAlignment="1">
      <alignment vertical="top"/>
    </xf>
    <xf numFmtId="37" fontId="0" fillId="0" borderId="4" xfId="0" applyNumberFormat="1" applyFont="1" applyFill="1" applyBorder="1" applyAlignment="1">
      <alignment vertical="top"/>
    </xf>
    <xf numFmtId="38" fontId="0" fillId="0" borderId="0" xfId="0" applyNumberFormat="1" applyFont="1" applyFill="1" applyBorder="1" applyAlignment="1">
      <alignment vertical="top"/>
    </xf>
    <xf numFmtId="37" fontId="5" fillId="0" borderId="15" xfId="0" applyNumberFormat="1" applyFont="1" applyFill="1" applyBorder="1" applyAlignment="1">
      <alignment vertical="top"/>
    </xf>
    <xf numFmtId="38" fontId="5" fillId="0" borderId="0" xfId="0" applyNumberFormat="1" applyFont="1" applyFill="1" applyBorder="1" applyAlignment="1">
      <alignment vertical="top"/>
    </xf>
    <xf numFmtId="15" fontId="5" fillId="0" borderId="0" xfId="0" applyNumberFormat="1" applyFont="1" applyAlignment="1">
      <alignment vertical="top"/>
    </xf>
    <xf numFmtId="170" fontId="5" fillId="0" borderId="0" xfId="0" applyNumberFormat="1" applyFont="1" applyBorder="1" applyAlignment="1">
      <alignment vertical="top"/>
    </xf>
    <xf numFmtId="170" fontId="0" fillId="0" borderId="0" xfId="0" applyNumberFormat="1" applyFont="1" applyBorder="1" applyAlignment="1">
      <alignment vertical="top"/>
    </xf>
    <xf numFmtId="0" fontId="0" fillId="0" borderId="0" xfId="0" applyFont="1" applyAlignment="1">
      <alignment horizontal="right" vertical="top"/>
    </xf>
    <xf numFmtId="0" fontId="5" fillId="0" borderId="0" xfId="0" applyFont="1" applyAlignment="1">
      <alignment horizontal="center" vertical="top"/>
    </xf>
    <xf numFmtId="0" fontId="4" fillId="0" borderId="0" xfId="0" applyFont="1" applyAlignment="1">
      <alignment wrapText="1"/>
    </xf>
    <xf numFmtId="0" fontId="1" fillId="0" borderId="0" xfId="0" applyFont="1" applyAlignment="1">
      <alignment vertical="justify" wrapText="1"/>
    </xf>
    <xf numFmtId="0" fontId="0" fillId="0" borderId="0" xfId="0" applyAlignment="1">
      <alignment vertical="justify" wrapText="1"/>
    </xf>
    <xf numFmtId="0" fontId="1" fillId="0" borderId="0" xfId="0" applyFont="1" applyAlignment="1">
      <alignment horizontal="center"/>
    </xf>
    <xf numFmtId="0" fontId="5" fillId="0" borderId="0" xfId="0" applyFont="1" applyAlignment="1">
      <alignment horizontal="justify" vertical="top" wrapText="1"/>
    </xf>
    <xf numFmtId="0" fontId="2" fillId="0" borderId="0" xfId="0" applyAlignment="1">
      <alignmen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wrapText="1"/>
    </xf>
    <xf numFmtId="0" fontId="0" fillId="0" borderId="0" xfId="0" applyFont="1" applyAlignment="1">
      <alignment horizontal="justify" wrapText="1"/>
    </xf>
    <xf numFmtId="0" fontId="0" fillId="0" borderId="0" xfId="0" applyFont="1" applyAlignment="1">
      <alignment wrapText="1"/>
    </xf>
    <xf numFmtId="0" fontId="0" fillId="0" borderId="0" xfId="0" applyFont="1" applyFill="1" applyAlignment="1">
      <alignment vertical="top" wrapText="1"/>
    </xf>
  </cellXfs>
  <cellStyles count="9">
    <cellStyle name="Normal" xfId="0"/>
    <cellStyle name="Comma" xfId="15"/>
    <cellStyle name="Comma [0]" xfId="16"/>
    <cellStyle name="Comma_BS1" xfId="17"/>
    <cellStyle name="Comma_PCB YTD Consol 2002(adj)" xfId="18"/>
    <cellStyle name="Currency" xfId="19"/>
    <cellStyle name="Currency [0]" xfId="20"/>
    <cellStyle name="Normal_YTD Consol (Jan 03-Mar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l\Local%20Settings\Temporary%20Internet%20Files\OLK1\YTD%20Consol%20Sept05-version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Consol (Jan05-Dec05)"/>
      <sheetName val="Consol BS"/>
      <sheetName val="mi"/>
      <sheetName val="adj-pcb"/>
      <sheetName val="adj-cordoda"/>
      <sheetName val="adj-ait"/>
      <sheetName val="adj-mbx"/>
      <sheetName val="adj-isct"/>
      <sheetName val="adj-gmh"/>
      <sheetName val="OtherCreditors300905"/>
      <sheetName val="OtherCreditors300904"/>
      <sheetName val="disposal"/>
      <sheetName val="klse add info"/>
      <sheetName val="klsepl"/>
      <sheetName val="klsebs"/>
      <sheetName val="klseequity"/>
      <sheetName val="klsecash"/>
      <sheetName val="klsecash (workings)"/>
      <sheetName val="klsenote"/>
      <sheetName val="weighted price"/>
      <sheetName val="Contingent"/>
      <sheetName val="Check"/>
      <sheetName val="QTR1"/>
      <sheetName val="QTR2"/>
    </sheetNames>
    <sheetDataSet>
      <sheetData sheetId="15">
        <row r="1">
          <cell r="A1" t="str">
            <v>PATIMAS COMPUTERS BERHAD</v>
          </cell>
        </row>
      </sheetData>
      <sheetData sheetId="18">
        <row r="3">
          <cell r="A3" t="str">
            <v>For The Period Ended 30 September 2005</v>
          </cell>
        </row>
      </sheetData>
      <sheetData sheetId="19">
        <row r="45">
          <cell r="C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46"/>
  <sheetViews>
    <sheetView zoomScale="75" zoomScaleNormal="75" workbookViewId="0" topLeftCell="A1">
      <selection activeCell="D15" sqref="D15"/>
    </sheetView>
  </sheetViews>
  <sheetFormatPr defaultColWidth="9.140625" defaultRowHeight="12.75"/>
  <cols>
    <col min="1" max="1" width="33.57421875" style="2" customWidth="1"/>
    <col min="2" max="5" width="20.7109375" style="2" customWidth="1"/>
    <col min="6" max="16384" width="9.140625" style="2" customWidth="1"/>
  </cols>
  <sheetData>
    <row r="1" ht="13.5">
      <c r="A1" s="1" t="s">
        <v>0</v>
      </c>
    </row>
    <row r="2" ht="13.5">
      <c r="A2" s="1" t="s">
        <v>1</v>
      </c>
    </row>
    <row r="3" ht="13.5">
      <c r="A3" s="1" t="str">
        <f>+'[1]klsecash'!A3</f>
        <v>For The Period Ended 30 September 2005</v>
      </c>
    </row>
    <row r="4" ht="13.5">
      <c r="A4" s="1"/>
    </row>
    <row r="5" spans="1:5" ht="13.5">
      <c r="A5" s="3"/>
      <c r="B5" s="166" t="s">
        <v>3</v>
      </c>
      <c r="C5" s="166"/>
      <c r="D5" s="166" t="s">
        <v>4</v>
      </c>
      <c r="E5" s="166"/>
    </row>
    <row r="6" spans="2:5" ht="13.5">
      <c r="B6" s="4" t="s">
        <v>5</v>
      </c>
      <c r="C6" s="4" t="s">
        <v>6</v>
      </c>
      <c r="D6" s="4" t="s">
        <v>5</v>
      </c>
      <c r="E6" s="4" t="s">
        <v>6</v>
      </c>
    </row>
    <row r="7" spans="2:5" ht="13.5">
      <c r="B7" s="4" t="s">
        <v>7</v>
      </c>
      <c r="C7" s="4" t="s">
        <v>8</v>
      </c>
      <c r="D7" s="4" t="s">
        <v>7</v>
      </c>
      <c r="E7" s="4" t="s">
        <v>8</v>
      </c>
    </row>
    <row r="8" spans="2:5" ht="13.5">
      <c r="B8" s="4" t="s">
        <v>9</v>
      </c>
      <c r="C8" s="4" t="s">
        <v>9</v>
      </c>
      <c r="D8" s="4" t="s">
        <v>10</v>
      </c>
      <c r="E8" s="4" t="s">
        <v>11</v>
      </c>
    </row>
    <row r="9" spans="1:5" ht="13.5">
      <c r="A9" s="3"/>
      <c r="B9" s="5">
        <v>38625</v>
      </c>
      <c r="C9" s="5">
        <v>38260</v>
      </c>
      <c r="D9" s="5">
        <f>+B9</f>
        <v>38625</v>
      </c>
      <c r="E9" s="5">
        <f>+C9</f>
        <v>38260</v>
      </c>
    </row>
    <row r="10" spans="1:5" ht="13.5">
      <c r="A10" s="3"/>
      <c r="B10" s="4" t="s">
        <v>12</v>
      </c>
      <c r="C10" s="4" t="s">
        <v>12</v>
      </c>
      <c r="D10" s="4" t="s">
        <v>12</v>
      </c>
      <c r="E10" s="4" t="s">
        <v>12</v>
      </c>
    </row>
    <row r="11" spans="1:5" ht="13.5">
      <c r="A11" s="3" t="s">
        <v>13</v>
      </c>
      <c r="B11" s="6">
        <v>59918</v>
      </c>
      <c r="C11" s="6">
        <v>129606</v>
      </c>
      <c r="D11" s="6">
        <v>242698</v>
      </c>
      <c r="E11" s="6">
        <v>364748</v>
      </c>
    </row>
    <row r="12" spans="1:5" ht="13.5">
      <c r="A12" s="3"/>
      <c r="B12" s="7"/>
      <c r="C12" s="6"/>
      <c r="D12" s="6"/>
      <c r="E12" s="6"/>
    </row>
    <row r="13" spans="1:5" ht="13.5">
      <c r="A13" s="3" t="s">
        <v>14</v>
      </c>
      <c r="B13" s="8">
        <v>-63833</v>
      </c>
      <c r="C13" s="6">
        <v>-124807</v>
      </c>
      <c r="D13" s="8">
        <v>-243181</v>
      </c>
      <c r="E13" s="6">
        <v>-351143</v>
      </c>
    </row>
    <row r="14" spans="1:5" ht="13.5">
      <c r="A14" s="9"/>
      <c r="B14" s="10"/>
      <c r="C14" s="7"/>
      <c r="D14" s="10"/>
      <c r="E14" s="7"/>
    </row>
    <row r="15" spans="1:5" ht="13.5">
      <c r="A15" s="3" t="s">
        <v>15</v>
      </c>
      <c r="B15" s="11">
        <v>273</v>
      </c>
      <c r="C15" s="12">
        <v>124</v>
      </c>
      <c r="D15" s="11">
        <v>458</v>
      </c>
      <c r="E15" s="12">
        <v>456</v>
      </c>
    </row>
    <row r="16" spans="1:5" ht="13.5">
      <c r="A16" s="3"/>
      <c r="B16" s="10"/>
      <c r="C16" s="7"/>
      <c r="D16" s="10"/>
      <c r="E16" s="7"/>
    </row>
    <row r="17" spans="1:5" ht="13.5">
      <c r="A17" s="3" t="s">
        <v>176</v>
      </c>
      <c r="B17" s="8">
        <f>SUM(B11:B15)</f>
        <v>-3642</v>
      </c>
      <c r="C17" s="8">
        <v>4923</v>
      </c>
      <c r="D17" s="8">
        <f>SUM(D11:D15)</f>
        <v>-25</v>
      </c>
      <c r="E17" s="8">
        <v>14061</v>
      </c>
    </row>
    <row r="18" spans="1:5" ht="13.5">
      <c r="A18" s="3"/>
      <c r="B18" s="10"/>
      <c r="C18" s="7"/>
      <c r="D18" s="10"/>
      <c r="E18" s="7"/>
    </row>
    <row r="19" spans="1:5" ht="13.5">
      <c r="A19" s="9" t="s">
        <v>16</v>
      </c>
      <c r="B19" s="8">
        <v>-1117</v>
      </c>
      <c r="C19" s="6">
        <v>-1005</v>
      </c>
      <c r="D19" s="8">
        <v>-3045</v>
      </c>
      <c r="E19" s="6">
        <v>-2474</v>
      </c>
    </row>
    <row r="20" spans="1:5" ht="13.5">
      <c r="A20" s="9"/>
      <c r="B20" s="8"/>
      <c r="C20" s="6"/>
      <c r="D20" s="8"/>
      <c r="E20" s="6"/>
    </row>
    <row r="21" spans="1:5" ht="13.5">
      <c r="A21" s="9" t="s">
        <v>17</v>
      </c>
      <c r="B21" s="8">
        <v>-2123</v>
      </c>
      <c r="C21" s="6">
        <v>0</v>
      </c>
      <c r="D21" s="8">
        <v>-3042</v>
      </c>
      <c r="E21" s="6">
        <v>0</v>
      </c>
    </row>
    <row r="22" spans="1:5" ht="13.5">
      <c r="A22" s="3"/>
      <c r="B22" s="10"/>
      <c r="C22" s="7"/>
      <c r="D22" s="10"/>
      <c r="E22" s="7"/>
    </row>
    <row r="23" spans="1:5" ht="13.5">
      <c r="A23" s="3" t="s">
        <v>18</v>
      </c>
      <c r="B23" s="8">
        <v>0</v>
      </c>
      <c r="C23" s="6">
        <v>0</v>
      </c>
      <c r="D23" s="8">
        <v>0</v>
      </c>
      <c r="E23" s="6">
        <v>0</v>
      </c>
    </row>
    <row r="24" spans="1:5" ht="13.5">
      <c r="A24" s="3"/>
      <c r="B24" s="11"/>
      <c r="C24" s="12"/>
      <c r="D24" s="11"/>
      <c r="E24" s="12"/>
    </row>
    <row r="25" spans="1:5" ht="13.5">
      <c r="A25" s="3"/>
      <c r="B25" s="10"/>
      <c r="C25" s="7"/>
      <c r="D25" s="10"/>
      <c r="E25" s="7"/>
    </row>
    <row r="26" spans="1:5" ht="13.5">
      <c r="A26" s="3" t="s">
        <v>297</v>
      </c>
      <c r="B26" s="8">
        <v>-6882</v>
      </c>
      <c r="C26" s="8">
        <v>3918</v>
      </c>
      <c r="D26" s="8">
        <v>-6112</v>
      </c>
      <c r="E26" s="8">
        <v>11587</v>
      </c>
    </row>
    <row r="27" spans="1:5" ht="13.5">
      <c r="A27" s="3"/>
      <c r="B27" s="10"/>
      <c r="C27" s="7"/>
      <c r="D27" s="10"/>
      <c r="E27" s="7"/>
    </row>
    <row r="28" spans="1:5" ht="13.5">
      <c r="A28" s="3" t="s">
        <v>19</v>
      </c>
      <c r="B28" s="11">
        <v>-430</v>
      </c>
      <c r="C28" s="12">
        <v>-853</v>
      </c>
      <c r="D28" s="11">
        <v>-2060</v>
      </c>
      <c r="E28" s="12">
        <v>-2598</v>
      </c>
    </row>
    <row r="29" spans="1:5" ht="13.5">
      <c r="A29" s="3"/>
      <c r="B29" s="10"/>
      <c r="C29" s="7"/>
      <c r="D29" s="10"/>
      <c r="E29" s="7"/>
    </row>
    <row r="30" spans="1:5" ht="13.5">
      <c r="A30" s="3" t="s">
        <v>298</v>
      </c>
      <c r="B30" s="8">
        <f>SUM(B26:B29)</f>
        <v>-7312</v>
      </c>
      <c r="C30" s="8">
        <v>3065</v>
      </c>
      <c r="D30" s="8">
        <f>SUM(D26:D29)</f>
        <v>-8172</v>
      </c>
      <c r="E30" s="8">
        <v>8989</v>
      </c>
    </row>
    <row r="31" spans="1:5" ht="13.5">
      <c r="A31" s="3"/>
      <c r="B31" s="10"/>
      <c r="C31" s="7"/>
      <c r="D31" s="10"/>
      <c r="E31" s="7"/>
    </row>
    <row r="32" spans="1:5" ht="13.5">
      <c r="A32" s="9" t="s">
        <v>20</v>
      </c>
      <c r="B32" s="8">
        <v>2395</v>
      </c>
      <c r="C32" s="6">
        <v>-635</v>
      </c>
      <c r="D32" s="8">
        <v>1647</v>
      </c>
      <c r="E32" s="6">
        <v>-1357</v>
      </c>
    </row>
    <row r="33" spans="1:5" ht="13.5">
      <c r="A33" s="3"/>
      <c r="B33" s="10"/>
      <c r="C33" s="7"/>
      <c r="D33" s="10"/>
      <c r="E33" s="7"/>
    </row>
    <row r="34" spans="1:5" ht="14.25" thickBot="1">
      <c r="A34" s="3" t="s">
        <v>299</v>
      </c>
      <c r="B34" s="13">
        <f>SUM(B30:B33)</f>
        <v>-4917</v>
      </c>
      <c r="C34" s="13">
        <v>2430</v>
      </c>
      <c r="D34" s="13">
        <f>SUM(D30:D33)</f>
        <v>-6525</v>
      </c>
      <c r="E34" s="13">
        <v>7632</v>
      </c>
    </row>
    <row r="35" spans="1:5" ht="13.5">
      <c r="A35" s="3"/>
      <c r="B35" s="14"/>
      <c r="C35" s="15"/>
      <c r="D35" s="14"/>
      <c r="E35" s="15"/>
    </row>
    <row r="36" spans="1:5" ht="13.5">
      <c r="A36" s="3" t="s">
        <v>22</v>
      </c>
      <c r="B36" s="16"/>
      <c r="C36" s="17"/>
      <c r="D36" s="16"/>
      <c r="E36" s="17"/>
    </row>
    <row r="37" spans="1:5" ht="13.5">
      <c r="A37" s="9" t="s">
        <v>23</v>
      </c>
      <c r="B37" s="18">
        <v>-9.18</v>
      </c>
      <c r="C37" s="18">
        <v>2.66</v>
      </c>
      <c r="D37" s="18">
        <v>-14.24</v>
      </c>
      <c r="E37" s="18">
        <v>8.5</v>
      </c>
    </row>
    <row r="38" spans="1:5" ht="14.25" thickBot="1">
      <c r="A38" s="3" t="s">
        <v>24</v>
      </c>
      <c r="B38" s="19" t="s">
        <v>25</v>
      </c>
      <c r="C38" s="20">
        <v>0</v>
      </c>
      <c r="D38" s="21">
        <v>0</v>
      </c>
      <c r="E38" s="20">
        <v>0</v>
      </c>
    </row>
    <row r="39" spans="1:5" ht="13.5">
      <c r="A39" s="3"/>
      <c r="B39" s="22"/>
      <c r="C39" s="23"/>
      <c r="D39" s="23"/>
      <c r="E39" s="24"/>
    </row>
    <row r="40" spans="1:5" ht="13.5">
      <c r="A40" s="3"/>
      <c r="B40" s="22"/>
      <c r="C40" s="23"/>
      <c r="D40" s="23"/>
      <c r="E40" s="24"/>
    </row>
    <row r="41" spans="1:5" ht="31.5" customHeight="1">
      <c r="A41" s="163" t="s">
        <v>26</v>
      </c>
      <c r="B41" s="163"/>
      <c r="C41" s="163"/>
      <c r="D41" s="163"/>
      <c r="E41" s="163"/>
    </row>
    <row r="42" spans="1:5" ht="13.5">
      <c r="A42" s="3"/>
      <c r="B42" s="22"/>
      <c r="C42" s="23"/>
      <c r="D42" s="23"/>
      <c r="E42" s="24"/>
    </row>
    <row r="43" spans="1:5" ht="13.5">
      <c r="A43" s="3"/>
      <c r="B43" s="26"/>
      <c r="C43" s="27"/>
      <c r="D43" s="27"/>
      <c r="E43" s="25"/>
    </row>
    <row r="44" ht="13.5">
      <c r="A44" s="3"/>
    </row>
    <row r="45" spans="1:5" ht="33" customHeight="1">
      <c r="A45" s="164" t="s">
        <v>27</v>
      </c>
      <c r="B45" s="165"/>
      <c r="C45" s="165"/>
      <c r="D45" s="165"/>
      <c r="E45" s="165"/>
    </row>
    <row r="46" ht="13.5">
      <c r="A46" s="1"/>
    </row>
  </sheetData>
  <mergeCells count="4">
    <mergeCell ref="A41:E41"/>
    <mergeCell ref="A45:E45"/>
    <mergeCell ref="B5:C5"/>
    <mergeCell ref="D5:E5"/>
  </mergeCells>
  <printOptions/>
  <pageMargins left="1.02" right="0.75" top="1" bottom="1"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pageSetUpPr fitToPage="1"/>
  </sheetPr>
  <dimension ref="A1:E56"/>
  <sheetViews>
    <sheetView workbookViewId="0" topLeftCell="A1">
      <selection activeCell="G40" sqref="G40"/>
    </sheetView>
  </sheetViews>
  <sheetFormatPr defaultColWidth="9.140625" defaultRowHeight="12.75"/>
  <cols>
    <col min="1" max="1" width="40.00390625" style="45" customWidth="1"/>
    <col min="2" max="2" width="5.7109375" style="45" customWidth="1"/>
    <col min="3" max="3" width="18.28125" style="45" customWidth="1"/>
    <col min="4" max="4" width="2.7109375" style="45" customWidth="1"/>
    <col min="5" max="5" width="18.7109375" style="45" customWidth="1"/>
    <col min="6" max="6" width="2.28125" style="45" customWidth="1"/>
    <col min="7" max="16384" width="9.140625" style="45" customWidth="1"/>
  </cols>
  <sheetData>
    <row r="1" s="1" customFormat="1" ht="13.5">
      <c r="A1" s="1" t="s">
        <v>0</v>
      </c>
    </row>
    <row r="2" s="1" customFormat="1" ht="13.5">
      <c r="A2" s="1" t="s">
        <v>28</v>
      </c>
    </row>
    <row r="3" s="1" customFormat="1" ht="13.5">
      <c r="A3" s="1" t="s">
        <v>29</v>
      </c>
    </row>
    <row r="4" spans="3:5" s="1" customFormat="1" ht="13.5">
      <c r="C4" s="4" t="s">
        <v>30</v>
      </c>
      <c r="E4" s="4" t="s">
        <v>31</v>
      </c>
    </row>
    <row r="5" spans="3:5" s="1" customFormat="1" ht="13.5">
      <c r="C5" s="4" t="s">
        <v>32</v>
      </c>
      <c r="D5" s="4"/>
      <c r="E5" s="4" t="s">
        <v>32</v>
      </c>
    </row>
    <row r="6" spans="3:5" s="1" customFormat="1" ht="13.5">
      <c r="C6" s="4" t="s">
        <v>33</v>
      </c>
      <c r="D6" s="4"/>
      <c r="E6" s="4" t="s">
        <v>34</v>
      </c>
    </row>
    <row r="7" spans="3:5" s="1" customFormat="1" ht="13.5">
      <c r="C7" s="4" t="s">
        <v>5</v>
      </c>
      <c r="D7" s="4"/>
      <c r="E7" s="4" t="s">
        <v>35</v>
      </c>
    </row>
    <row r="8" spans="3:5" s="1" customFormat="1" ht="13.5">
      <c r="C8" s="4" t="s">
        <v>9</v>
      </c>
      <c r="D8" s="4"/>
      <c r="E8" s="4" t="s">
        <v>36</v>
      </c>
    </row>
    <row r="9" spans="3:5" s="1" customFormat="1" ht="13.5">
      <c r="C9" s="28" t="s">
        <v>37</v>
      </c>
      <c r="D9" s="29"/>
      <c r="E9" s="28" t="s">
        <v>38</v>
      </c>
    </row>
    <row r="10" spans="3:5" s="1" customFormat="1" ht="13.5">
      <c r="C10" s="4" t="s">
        <v>39</v>
      </c>
      <c r="D10" s="4"/>
      <c r="E10" s="4" t="s">
        <v>39</v>
      </c>
    </row>
    <row r="11" s="3" customFormat="1" ht="13.5"/>
    <row r="12" spans="1:5" s="3" customFormat="1" ht="13.5">
      <c r="A12" s="3" t="s">
        <v>40</v>
      </c>
      <c r="C12" s="30">
        <v>80422</v>
      </c>
      <c r="D12" s="31"/>
      <c r="E12" s="31">
        <v>92678</v>
      </c>
    </row>
    <row r="13" spans="1:5" s="3" customFormat="1" ht="13.5">
      <c r="A13" s="3" t="s">
        <v>41</v>
      </c>
      <c r="C13" s="30">
        <v>490</v>
      </c>
      <c r="D13" s="31"/>
      <c r="E13" s="31">
        <v>490</v>
      </c>
    </row>
    <row r="14" spans="1:5" s="3" customFormat="1" ht="13.5">
      <c r="A14" s="3" t="s">
        <v>42</v>
      </c>
      <c r="C14" s="31">
        <v>2442</v>
      </c>
      <c r="D14" s="31"/>
      <c r="E14" s="31">
        <v>2442</v>
      </c>
    </row>
    <row r="15" spans="1:5" s="3" customFormat="1" ht="13.5">
      <c r="A15" s="3" t="s">
        <v>43</v>
      </c>
      <c r="C15" s="31">
        <v>53665</v>
      </c>
      <c r="D15" s="31"/>
      <c r="E15" s="31">
        <v>57279</v>
      </c>
    </row>
    <row r="16" spans="3:5" s="3" customFormat="1" ht="13.5">
      <c r="C16" s="31"/>
      <c r="D16" s="31"/>
      <c r="E16" s="31"/>
    </row>
    <row r="17" spans="1:5" s="3" customFormat="1" ht="13.5">
      <c r="A17" s="9"/>
      <c r="B17" s="9"/>
      <c r="C17" s="32">
        <f>SUM(C12:C16)</f>
        <v>137019</v>
      </c>
      <c r="D17" s="31"/>
      <c r="E17" s="32">
        <f>SUM(E12:E16)</f>
        <v>152889</v>
      </c>
    </row>
    <row r="18" spans="1:5" s="3" customFormat="1" ht="13.5">
      <c r="A18" s="3" t="s">
        <v>44</v>
      </c>
      <c r="C18" s="31"/>
      <c r="D18" s="31"/>
      <c r="E18" s="31"/>
    </row>
    <row r="19" spans="1:5" s="3" customFormat="1" ht="13.5">
      <c r="A19" s="3" t="s">
        <v>45</v>
      </c>
      <c r="C19" s="31">
        <v>17689</v>
      </c>
      <c r="D19" s="31"/>
      <c r="E19" s="31">
        <v>29203</v>
      </c>
    </row>
    <row r="20" spans="1:5" s="3" customFormat="1" ht="13.5">
      <c r="A20" s="3" t="s">
        <v>46</v>
      </c>
      <c r="C20" s="30">
        <v>108065</v>
      </c>
      <c r="D20" s="31"/>
      <c r="E20" s="31">
        <v>145140</v>
      </c>
    </row>
    <row r="21" spans="1:5" s="3" customFormat="1" ht="13.5">
      <c r="A21" s="3" t="s">
        <v>47</v>
      </c>
      <c r="C21" s="30">
        <v>28439</v>
      </c>
      <c r="D21" s="31"/>
      <c r="E21" s="31">
        <v>10837</v>
      </c>
    </row>
    <row r="22" spans="1:5" s="3" customFormat="1" ht="13.5" hidden="1">
      <c r="A22" s="3" t="s">
        <v>48</v>
      </c>
      <c r="C22" s="31">
        <v>0</v>
      </c>
      <c r="D22" s="31"/>
      <c r="E22" s="31">
        <v>0</v>
      </c>
    </row>
    <row r="23" spans="1:5" s="3" customFormat="1" ht="13.5">
      <c r="A23" s="3" t="s">
        <v>49</v>
      </c>
      <c r="C23" s="31">
        <v>0</v>
      </c>
      <c r="D23" s="31"/>
      <c r="E23" s="31">
        <v>11889</v>
      </c>
    </row>
    <row r="24" spans="1:5" s="3" customFormat="1" ht="13.5">
      <c r="A24" s="3" t="s">
        <v>50</v>
      </c>
      <c r="C24" s="30">
        <v>2356</v>
      </c>
      <c r="D24" s="31"/>
      <c r="E24" s="31">
        <v>6137</v>
      </c>
    </row>
    <row r="25" spans="1:5" s="3" customFormat="1" ht="13.5">
      <c r="A25" s="9"/>
      <c r="B25" s="33"/>
      <c r="C25" s="32">
        <f>SUM(C19:C24)</f>
        <v>156549</v>
      </c>
      <c r="D25" s="31"/>
      <c r="E25" s="32">
        <f>SUM(E19:E24)</f>
        <v>203206</v>
      </c>
    </row>
    <row r="26" spans="1:5" s="3" customFormat="1" ht="13.5">
      <c r="A26" s="3" t="s">
        <v>51</v>
      </c>
      <c r="B26" s="4"/>
      <c r="C26" s="31"/>
      <c r="D26" s="31"/>
      <c r="E26" s="31"/>
    </row>
    <row r="27" spans="1:5" s="3" customFormat="1" ht="13.5">
      <c r="A27" s="3" t="s">
        <v>52</v>
      </c>
      <c r="B27" s="4"/>
      <c r="C27" s="30">
        <v>30735</v>
      </c>
      <c r="D27" s="31"/>
      <c r="E27" s="31">
        <v>70582</v>
      </c>
    </row>
    <row r="28" spans="1:5" s="3" customFormat="1" ht="13.5">
      <c r="A28" s="3" t="s">
        <v>53</v>
      </c>
      <c r="B28" s="4"/>
      <c r="C28" s="30">
        <v>2113</v>
      </c>
      <c r="D28" s="31"/>
      <c r="E28" s="31">
        <v>6156</v>
      </c>
    </row>
    <row r="29" spans="1:5" s="3" customFormat="1" ht="13.5">
      <c r="A29" s="3" t="s">
        <v>54</v>
      </c>
      <c r="C29" s="30">
        <v>96237</v>
      </c>
      <c r="D29" s="31"/>
      <c r="E29" s="31">
        <v>95135</v>
      </c>
    </row>
    <row r="30" spans="1:5" s="3" customFormat="1" ht="13.5">
      <c r="A30" s="3" t="s">
        <v>55</v>
      </c>
      <c r="C30" s="31">
        <v>516</v>
      </c>
      <c r="D30" s="31"/>
      <c r="E30" s="31">
        <v>1176</v>
      </c>
    </row>
    <row r="31" spans="1:5" s="3" customFormat="1" ht="13.5">
      <c r="A31" s="9"/>
      <c r="B31" s="9"/>
      <c r="C31" s="32">
        <f>SUM(C27:C30)</f>
        <v>129601</v>
      </c>
      <c r="D31" s="31"/>
      <c r="E31" s="32">
        <f>SUM(E27:E30)</f>
        <v>173049</v>
      </c>
    </row>
    <row r="32" spans="3:5" s="3" customFormat="1" ht="13.5">
      <c r="C32" s="31"/>
      <c r="D32" s="31"/>
      <c r="E32" s="31"/>
    </row>
    <row r="33" spans="1:5" s="3" customFormat="1" ht="13.5">
      <c r="A33" s="3" t="s">
        <v>56</v>
      </c>
      <c r="C33" s="34">
        <f>+C25-C31-0.5</f>
        <v>26947.5</v>
      </c>
      <c r="D33" s="31"/>
      <c r="E33" s="34">
        <f>+E25-E31</f>
        <v>30157</v>
      </c>
    </row>
    <row r="34" spans="3:5" s="3" customFormat="1" ht="13.5">
      <c r="C34" s="35"/>
      <c r="D34" s="31"/>
      <c r="E34" s="35"/>
    </row>
    <row r="35" spans="3:5" s="3" customFormat="1" ht="14.25" thickBot="1">
      <c r="C35" s="36">
        <f>+C33+C17</f>
        <v>163966.5</v>
      </c>
      <c r="D35" s="31"/>
      <c r="E35" s="36">
        <f>+E33+E17</f>
        <v>183046</v>
      </c>
    </row>
    <row r="36" spans="3:5" s="3" customFormat="1" ht="13.5">
      <c r="C36" s="30"/>
      <c r="D36" s="31"/>
      <c r="E36" s="31"/>
    </row>
    <row r="37" spans="1:5" s="3" customFormat="1" ht="13.5">
      <c r="A37" s="3" t="s">
        <v>57</v>
      </c>
      <c r="C37" s="30">
        <v>62265</v>
      </c>
      <c r="D37" s="31"/>
      <c r="E37" s="31">
        <v>62085</v>
      </c>
    </row>
    <row r="38" spans="1:5" s="3" customFormat="1" ht="13.5">
      <c r="A38" s="3" t="s">
        <v>58</v>
      </c>
      <c r="C38" s="37">
        <v>29034</v>
      </c>
      <c r="D38" s="35"/>
      <c r="E38" s="38">
        <v>43666</v>
      </c>
    </row>
    <row r="39" spans="1:5" s="3" customFormat="1" ht="13.5">
      <c r="A39" s="3" t="s">
        <v>59</v>
      </c>
      <c r="C39" s="39">
        <v>51394</v>
      </c>
      <c r="D39" s="35"/>
      <c r="E39" s="40">
        <v>52079</v>
      </c>
    </row>
    <row r="40" spans="1:5" s="3" customFormat="1" ht="13.5">
      <c r="A40" s="3" t="s">
        <v>60</v>
      </c>
      <c r="C40" s="30">
        <f>SUM(C37:C39)</f>
        <v>142693</v>
      </c>
      <c r="D40" s="31"/>
      <c r="E40" s="31">
        <f>SUM(E37:E39)</f>
        <v>157830</v>
      </c>
    </row>
    <row r="41" spans="1:5" s="3" customFormat="1" ht="13.5">
      <c r="A41" s="3" t="s">
        <v>61</v>
      </c>
      <c r="C41" s="30">
        <v>14503</v>
      </c>
      <c r="D41" s="31"/>
      <c r="E41" s="31">
        <v>17315</v>
      </c>
    </row>
    <row r="42" spans="1:5" s="3" customFormat="1" ht="13.5">
      <c r="A42" s="3" t="s">
        <v>62</v>
      </c>
      <c r="C42" s="30">
        <v>3763</v>
      </c>
      <c r="D42" s="31"/>
      <c r="E42" s="31">
        <v>4803</v>
      </c>
    </row>
    <row r="43" spans="1:5" s="3" customFormat="1" ht="13.5">
      <c r="A43" s="3" t="s">
        <v>63</v>
      </c>
      <c r="C43" s="35">
        <v>3008</v>
      </c>
      <c r="D43" s="31"/>
      <c r="E43" s="35">
        <v>3098</v>
      </c>
    </row>
    <row r="44" spans="3:5" s="3" customFormat="1" ht="14.25" thickBot="1">
      <c r="C44" s="41">
        <f>SUM(C40:C43)</f>
        <v>163967</v>
      </c>
      <c r="D44" s="35"/>
      <c r="E44" s="41">
        <f>SUM(E40:E43)</f>
        <v>183046</v>
      </c>
    </row>
    <row r="45" spans="3:5" s="3" customFormat="1" ht="13.5">
      <c r="C45" s="35"/>
      <c r="D45" s="35"/>
      <c r="E45" s="35"/>
    </row>
    <row r="46" spans="1:5" s="3" customFormat="1" ht="13.5">
      <c r="A46" s="3" t="s">
        <v>64</v>
      </c>
      <c r="C46" s="42"/>
      <c r="D46" s="42"/>
      <c r="E46" s="42"/>
    </row>
    <row r="47" spans="1:3" s="3" customFormat="1" ht="13.5">
      <c r="A47" s="3" t="s">
        <v>65</v>
      </c>
      <c r="C47" s="43"/>
    </row>
    <row r="48" s="3" customFormat="1" ht="13.5">
      <c r="A48" s="9" t="s">
        <v>66</v>
      </c>
    </row>
    <row r="49" spans="1:5" s="3" customFormat="1" ht="13.5">
      <c r="A49" s="9" t="s">
        <v>67</v>
      </c>
      <c r="C49" s="44">
        <v>1.43</v>
      </c>
      <c r="E49" s="44">
        <v>1.62</v>
      </c>
    </row>
    <row r="50" spans="1:5" s="3" customFormat="1" ht="13.5">
      <c r="A50" s="9" t="s">
        <v>68</v>
      </c>
      <c r="C50" s="43"/>
      <c r="D50" s="43"/>
      <c r="E50" s="43"/>
    </row>
    <row r="51" spans="1:5" s="3" customFormat="1" ht="13.5">
      <c r="A51" s="9" t="s">
        <v>69</v>
      </c>
      <c r="C51" s="43"/>
      <c r="D51" s="43"/>
      <c r="E51" s="43"/>
    </row>
    <row r="52" spans="1:5" s="3" customFormat="1" ht="13.5">
      <c r="A52" s="9" t="s">
        <v>70</v>
      </c>
      <c r="C52" s="43"/>
      <c r="D52" s="43"/>
      <c r="E52" s="43"/>
    </row>
    <row r="53" spans="1:5" s="3" customFormat="1" ht="13.5">
      <c r="A53" s="9" t="s">
        <v>71</v>
      </c>
      <c r="C53" s="18">
        <v>1.17</v>
      </c>
      <c r="D53" s="43"/>
      <c r="E53" s="18">
        <v>1.33</v>
      </c>
    </row>
    <row r="54" spans="3:5" s="3" customFormat="1" ht="13.5">
      <c r="C54" s="18"/>
      <c r="D54" s="43"/>
      <c r="E54" s="18"/>
    </row>
    <row r="55" s="3" customFormat="1" ht="13.5"/>
    <row r="56" spans="1:5" s="1" customFormat="1" ht="33.75" customHeight="1">
      <c r="A56" s="164" t="s">
        <v>72</v>
      </c>
      <c r="B56" s="164"/>
      <c r="C56" s="164"/>
      <c r="D56" s="164"/>
      <c r="E56" s="164"/>
    </row>
    <row r="57" s="1" customFormat="1" ht="13.5"/>
  </sheetData>
  <mergeCells count="1">
    <mergeCell ref="A56:E56"/>
  </mergeCells>
  <printOptions/>
  <pageMargins left="0.75" right="0.75" top="1" bottom="1" header="0.5" footer="0.5"/>
  <pageSetup fitToHeight="1" fitToWidth="1" horizontalDpi="600" verticalDpi="600" orientation="portrait" scale="81" r:id="rId1"/>
</worksheet>
</file>

<file path=xl/worksheets/sheet3.xml><?xml version="1.0" encoding="utf-8"?>
<worksheet xmlns="http://schemas.openxmlformats.org/spreadsheetml/2006/main" xmlns:r="http://schemas.openxmlformats.org/officeDocument/2006/relationships">
  <sheetPr>
    <pageSetUpPr fitToPage="1"/>
  </sheetPr>
  <dimension ref="A1:K133"/>
  <sheetViews>
    <sheetView tabSelected="1" zoomScale="75" zoomScaleNormal="75" workbookViewId="0" topLeftCell="A1">
      <selection activeCell="B19" sqref="B19"/>
    </sheetView>
  </sheetViews>
  <sheetFormatPr defaultColWidth="9.140625" defaultRowHeight="12.75"/>
  <cols>
    <col min="1" max="1" width="4.7109375" style="3" customWidth="1"/>
    <col min="2" max="2" width="54.00390625" style="3" customWidth="1"/>
    <col min="3" max="3" width="20.00390625" style="76" bestFit="1" customWidth="1"/>
    <col min="4" max="4" width="4.00390625" style="3" customWidth="1"/>
    <col min="5" max="5" width="20.00390625" style="3" bestFit="1" customWidth="1"/>
    <col min="6" max="6" width="9.140625" style="3" customWidth="1"/>
    <col min="7" max="7" width="20.8515625" style="3" customWidth="1"/>
    <col min="8" max="16384" width="9.140625" style="3" customWidth="1"/>
  </cols>
  <sheetData>
    <row r="1" ht="13.5">
      <c r="A1" s="47" t="str">
        <f>+'[1]klsepl'!A1</f>
        <v>PATIMAS COMPUTERS BERHAD</v>
      </c>
    </row>
    <row r="2" ht="13.5">
      <c r="A2" s="47" t="s">
        <v>108</v>
      </c>
    </row>
    <row r="3" ht="15" customHeight="1">
      <c r="A3" s="47" t="s">
        <v>2</v>
      </c>
    </row>
    <row r="4" spans="1:3" s="77" customFormat="1" ht="12" customHeight="1">
      <c r="A4" s="4"/>
      <c r="C4" s="78"/>
    </row>
    <row r="5" spans="2:11" ht="13.5">
      <c r="B5" s="44"/>
      <c r="C5" s="79" t="s">
        <v>109</v>
      </c>
      <c r="D5" s="79"/>
      <c r="E5" s="79" t="s">
        <v>109</v>
      </c>
      <c r="F5" s="43"/>
      <c r="G5" s="43"/>
      <c r="H5" s="43"/>
      <c r="I5" s="43"/>
      <c r="J5" s="43"/>
      <c r="K5" s="43"/>
    </row>
    <row r="6" spans="1:5" ht="13.5">
      <c r="A6" s="1"/>
      <c r="C6" s="28" t="s">
        <v>110</v>
      </c>
      <c r="E6" s="28" t="s">
        <v>111</v>
      </c>
    </row>
    <row r="7" spans="3:5" ht="13.5">
      <c r="C7" s="79" t="s">
        <v>112</v>
      </c>
      <c r="E7" s="79" t="s">
        <v>112</v>
      </c>
    </row>
    <row r="8" ht="13.5">
      <c r="A8" s="47" t="s">
        <v>113</v>
      </c>
    </row>
    <row r="9" spans="1:5" ht="13.5">
      <c r="A9" s="3" t="s">
        <v>114</v>
      </c>
      <c r="C9" s="6">
        <v>-6112</v>
      </c>
      <c r="E9" s="6">
        <v>11587</v>
      </c>
    </row>
    <row r="10" spans="3:5" ht="13.5">
      <c r="C10" s="6"/>
      <c r="E10" s="6"/>
    </row>
    <row r="11" spans="1:5" ht="13.5">
      <c r="A11" s="47" t="s">
        <v>115</v>
      </c>
      <c r="C11" s="6"/>
      <c r="E11" s="6"/>
    </row>
    <row r="12" spans="2:7" ht="13.5">
      <c r="B12" s="3" t="s">
        <v>116</v>
      </c>
      <c r="C12" s="8">
        <v>15366</v>
      </c>
      <c r="E12" s="6">
        <v>11433</v>
      </c>
      <c r="G12" s="9"/>
    </row>
    <row r="13" spans="2:7" ht="13.5">
      <c r="B13" s="3" t="s">
        <v>117</v>
      </c>
      <c r="C13" s="80">
        <v>3045</v>
      </c>
      <c r="E13" s="6">
        <v>2474</v>
      </c>
      <c r="G13" s="9"/>
    </row>
    <row r="14" spans="2:5" ht="13.5">
      <c r="B14" s="3" t="s">
        <v>118</v>
      </c>
      <c r="C14" s="12">
        <v>-207</v>
      </c>
      <c r="E14" s="12">
        <v>-112</v>
      </c>
    </row>
    <row r="15" spans="1:5" ht="13.5">
      <c r="A15" s="3" t="s">
        <v>119</v>
      </c>
      <c r="C15" s="6">
        <f>SUM(C9:C14)</f>
        <v>12092</v>
      </c>
      <c r="E15" s="6">
        <f>SUM(E9:E14)</f>
        <v>25382</v>
      </c>
    </row>
    <row r="16" spans="3:5" ht="13.5">
      <c r="C16" s="81"/>
      <c r="E16" s="6"/>
    </row>
    <row r="17" spans="1:5" ht="13.5">
      <c r="A17" s="47" t="s">
        <v>120</v>
      </c>
      <c r="C17" s="81"/>
      <c r="E17" s="6"/>
    </row>
    <row r="18" spans="2:5" ht="13.5">
      <c r="B18" s="3" t="s">
        <v>121</v>
      </c>
      <c r="C18" s="6">
        <v>-8820</v>
      </c>
      <c r="E18" s="6">
        <v>-20584</v>
      </c>
    </row>
    <row r="19" spans="2:5" ht="13.5">
      <c r="B19" s="3" t="s">
        <v>122</v>
      </c>
      <c r="C19" s="12">
        <v>-14041</v>
      </c>
      <c r="E19" s="12">
        <v>-20313</v>
      </c>
    </row>
    <row r="20" spans="1:5" ht="13.5">
      <c r="A20" s="3" t="s">
        <v>123</v>
      </c>
      <c r="C20" s="6">
        <f>SUM(C15:C19)</f>
        <v>-10769</v>
      </c>
      <c r="E20" s="6">
        <f>SUM(E15:E19)</f>
        <v>-15515</v>
      </c>
    </row>
    <row r="21" spans="2:5" ht="13.5">
      <c r="B21" s="3" t="s">
        <v>124</v>
      </c>
      <c r="C21" s="12">
        <v>-1794</v>
      </c>
      <c r="E21" s="12">
        <v>-5753</v>
      </c>
    </row>
    <row r="22" spans="1:5" ht="13.5">
      <c r="A22" s="3" t="s">
        <v>125</v>
      </c>
      <c r="C22" s="82">
        <f>+C20+C21</f>
        <v>-12563</v>
      </c>
      <c r="E22" s="82">
        <f>SUM(E20:E21)</f>
        <v>-21268</v>
      </c>
    </row>
    <row r="23" spans="3:5" ht="13.5">
      <c r="C23" s="81"/>
      <c r="E23" s="6"/>
    </row>
    <row r="24" spans="1:5" ht="13.5">
      <c r="A24" s="47" t="s">
        <v>126</v>
      </c>
      <c r="C24" s="81"/>
      <c r="E24" s="6"/>
    </row>
    <row r="25" spans="1:5" ht="13.5">
      <c r="A25" s="47"/>
      <c r="B25" s="3" t="s">
        <v>127</v>
      </c>
      <c r="C25" s="83">
        <v>-100</v>
      </c>
      <c r="E25" s="6">
        <v>-1810</v>
      </c>
    </row>
    <row r="26" spans="2:5" ht="13.5">
      <c r="B26" s="84" t="s">
        <v>128</v>
      </c>
      <c r="C26" s="80">
        <v>960</v>
      </c>
      <c r="E26" s="6">
        <v>0</v>
      </c>
    </row>
    <row r="27" spans="2:5" ht="13.5">
      <c r="B27" s="3" t="s">
        <v>42</v>
      </c>
      <c r="C27" s="12">
        <v>1560</v>
      </c>
      <c r="E27" s="12">
        <v>-3878</v>
      </c>
    </row>
    <row r="28" spans="1:5" ht="13.5">
      <c r="A28" s="3" t="s">
        <v>129</v>
      </c>
      <c r="C28" s="82">
        <f>SUM(C25:C27)</f>
        <v>2420</v>
      </c>
      <c r="E28" s="82">
        <f>SUM(E25:E27)</f>
        <v>-5688</v>
      </c>
    </row>
    <row r="29" spans="3:5" ht="13.5">
      <c r="C29" s="81"/>
      <c r="E29" s="6"/>
    </row>
    <row r="30" spans="1:5" ht="13.5">
      <c r="A30" s="47" t="s">
        <v>130</v>
      </c>
      <c r="C30" s="81"/>
      <c r="E30" s="6"/>
    </row>
    <row r="31" spans="2:5" ht="13.5">
      <c r="B31" s="3" t="s">
        <v>131</v>
      </c>
      <c r="C31" s="6">
        <v>17719</v>
      </c>
      <c r="E31" s="6">
        <v>38910</v>
      </c>
    </row>
    <row r="32" spans="2:5" ht="13.5">
      <c r="B32" s="3" t="s">
        <v>94</v>
      </c>
      <c r="C32" s="6">
        <v>-3111</v>
      </c>
      <c r="E32" s="6">
        <v>-3237</v>
      </c>
    </row>
    <row r="33" spans="2:5" ht="13.5">
      <c r="B33" s="3" t="s">
        <v>132</v>
      </c>
      <c r="C33" s="80">
        <v>-3047</v>
      </c>
      <c r="D33" s="85"/>
      <c r="E33" s="80">
        <v>-3849</v>
      </c>
    </row>
    <row r="34" spans="2:5" ht="13.5">
      <c r="B34" s="3" t="s">
        <v>133</v>
      </c>
      <c r="C34" s="12">
        <v>-5626</v>
      </c>
      <c r="E34" s="12">
        <v>-2234</v>
      </c>
    </row>
    <row r="35" spans="1:5" ht="13.5">
      <c r="A35" s="3" t="s">
        <v>134</v>
      </c>
      <c r="C35" s="82">
        <f>SUM(C31:C34)</f>
        <v>5935</v>
      </c>
      <c r="E35" s="82">
        <f>SUM(E31:E34)</f>
        <v>29590</v>
      </c>
    </row>
    <row r="36" spans="3:5" ht="13.5">
      <c r="C36" s="81"/>
      <c r="E36" s="6"/>
    </row>
    <row r="37" spans="1:5" ht="13.5">
      <c r="A37" s="47" t="s">
        <v>135</v>
      </c>
      <c r="B37" s="47"/>
      <c r="C37" s="6">
        <f>+C22+C28+C35</f>
        <v>-4208</v>
      </c>
      <c r="E37" s="6">
        <f>+E35+E28+E22</f>
        <v>2634</v>
      </c>
    </row>
    <row r="38" spans="1:5" ht="13.5">
      <c r="A38" s="47"/>
      <c r="B38" s="47"/>
      <c r="C38" s="6"/>
      <c r="E38" s="6"/>
    </row>
    <row r="39" spans="1:5" ht="13.5">
      <c r="A39" s="47" t="s">
        <v>136</v>
      </c>
      <c r="B39" s="47"/>
      <c r="C39" s="6">
        <v>-716</v>
      </c>
      <c r="E39" s="6">
        <v>-1365</v>
      </c>
    </row>
    <row r="40" spans="1:5" ht="13.5">
      <c r="A40" s="47"/>
      <c r="B40" s="47"/>
      <c r="C40" s="81"/>
      <c r="E40" s="6"/>
    </row>
    <row r="41" spans="1:5" ht="13.5">
      <c r="A41" s="47" t="s">
        <v>137</v>
      </c>
      <c r="B41" s="47"/>
      <c r="C41" s="81"/>
      <c r="E41" s="6"/>
    </row>
    <row r="42" spans="1:5" ht="13.5">
      <c r="A42" s="47" t="s">
        <v>138</v>
      </c>
      <c r="B42" s="47"/>
      <c r="C42" s="6">
        <f>+'[1]klsecash (workings)'!C45</f>
        <v>0</v>
      </c>
      <c r="E42" s="6">
        <v>-2</v>
      </c>
    </row>
    <row r="43" spans="1:5" ht="13.5">
      <c r="A43" s="47"/>
      <c r="B43" s="47"/>
      <c r="C43" s="81"/>
      <c r="E43" s="6"/>
    </row>
    <row r="44" spans="1:5" ht="14.25" thickBot="1">
      <c r="A44" s="47" t="s">
        <v>139</v>
      </c>
      <c r="B44" s="47"/>
      <c r="C44" s="86">
        <f>SUM(C37:C43)</f>
        <v>-4924</v>
      </c>
      <c r="E44" s="86">
        <f>SUM(E37:E43)</f>
        <v>1267</v>
      </c>
    </row>
    <row r="45" spans="1:5" ht="13.5">
      <c r="A45" s="47"/>
      <c r="B45" s="47"/>
      <c r="C45" s="43"/>
      <c r="E45" s="6"/>
    </row>
    <row r="46" spans="1:5" ht="13.5" hidden="1">
      <c r="A46" s="47" t="s">
        <v>140</v>
      </c>
      <c r="B46" s="47"/>
      <c r="E46" s="6"/>
    </row>
    <row r="47" spans="1:5" ht="13.5" hidden="1">
      <c r="A47" s="47"/>
      <c r="B47" s="47"/>
      <c r="E47" s="6"/>
    </row>
    <row r="48" spans="1:5" ht="13.5" hidden="1">
      <c r="A48" s="47" t="s">
        <v>141</v>
      </c>
      <c r="B48" s="47"/>
      <c r="E48" s="6"/>
    </row>
    <row r="49" spans="1:5" ht="13.5" hidden="1">
      <c r="A49" s="87" t="s">
        <v>40</v>
      </c>
      <c r="B49" s="47"/>
      <c r="C49" s="76">
        <v>31</v>
      </c>
      <c r="E49" s="6">
        <v>31</v>
      </c>
    </row>
    <row r="50" spans="1:5" ht="13.5" hidden="1">
      <c r="A50" s="87" t="s">
        <v>142</v>
      </c>
      <c r="B50" s="47"/>
      <c r="C50" s="76">
        <v>2307</v>
      </c>
      <c r="E50" s="6">
        <v>2307</v>
      </c>
    </row>
    <row r="51" spans="1:5" ht="13.5" hidden="1">
      <c r="A51" s="87" t="s">
        <v>143</v>
      </c>
      <c r="B51" s="47"/>
      <c r="C51" s="6">
        <v>-1375</v>
      </c>
      <c r="E51" s="6">
        <v>-1375</v>
      </c>
    </row>
    <row r="52" spans="1:5" ht="13.5" hidden="1">
      <c r="A52" s="87" t="s">
        <v>144</v>
      </c>
      <c r="B52" s="47"/>
      <c r="C52" s="12">
        <v>-640</v>
      </c>
      <c r="E52" s="6">
        <v>-640</v>
      </c>
    </row>
    <row r="53" spans="1:5" ht="13.5" hidden="1">
      <c r="A53" s="87" t="s">
        <v>145</v>
      </c>
      <c r="B53" s="47"/>
      <c r="C53" s="76">
        <f>SUM(C49:C52)</f>
        <v>323</v>
      </c>
      <c r="E53" s="6">
        <v>323</v>
      </c>
    </row>
    <row r="54" spans="1:5" ht="13.5" hidden="1">
      <c r="A54" s="87" t="s">
        <v>146</v>
      </c>
      <c r="B54" s="47"/>
      <c r="C54" s="76">
        <v>373</v>
      </c>
      <c r="E54" s="6">
        <v>373</v>
      </c>
    </row>
    <row r="55" spans="1:5" ht="13.5" hidden="1">
      <c r="A55" s="87" t="s">
        <v>147</v>
      </c>
      <c r="B55" s="47"/>
      <c r="C55" s="12">
        <v>-363</v>
      </c>
      <c r="E55" s="6">
        <v>-363</v>
      </c>
    </row>
    <row r="56" spans="1:5" ht="13.5" hidden="1">
      <c r="A56" s="87" t="s">
        <v>148</v>
      </c>
      <c r="B56" s="47"/>
      <c r="C56" s="76">
        <f>SUM(C53:C55)</f>
        <v>333</v>
      </c>
      <c r="E56" s="6">
        <v>333</v>
      </c>
    </row>
    <row r="57" spans="1:5" ht="13.5" hidden="1">
      <c r="A57" s="87" t="s">
        <v>149</v>
      </c>
      <c r="B57" s="47"/>
      <c r="C57" s="6">
        <v>-289</v>
      </c>
      <c r="E57" s="6">
        <v>-289</v>
      </c>
    </row>
    <row r="58" spans="1:5" ht="14.25" hidden="1" thickBot="1">
      <c r="A58" s="47" t="s">
        <v>150</v>
      </c>
      <c r="B58" s="47"/>
      <c r="C58" s="86">
        <f>SUM(C56:C57)</f>
        <v>44</v>
      </c>
      <c r="E58" s="6">
        <v>44</v>
      </c>
    </row>
    <row r="59" spans="1:5" ht="13.5">
      <c r="A59" s="47"/>
      <c r="B59" s="47"/>
      <c r="E59" s="6"/>
    </row>
    <row r="60" spans="1:5" ht="13.5">
      <c r="A60" s="47" t="s">
        <v>151</v>
      </c>
      <c r="B60" s="47"/>
      <c r="E60" s="6"/>
    </row>
    <row r="61" spans="1:5" ht="13.5">
      <c r="A61" s="47"/>
      <c r="B61" s="47"/>
      <c r="E61" s="6"/>
    </row>
    <row r="62" spans="1:5" ht="13.5">
      <c r="A62" s="87" t="s">
        <v>50</v>
      </c>
      <c r="B62" s="47"/>
      <c r="C62" s="6">
        <v>2356</v>
      </c>
      <c r="E62" s="6">
        <v>5420</v>
      </c>
    </row>
    <row r="63" spans="1:5" ht="13.5">
      <c r="A63" s="87" t="s">
        <v>49</v>
      </c>
      <c r="B63" s="47"/>
      <c r="C63" s="88">
        <v>0</v>
      </c>
      <c r="E63" s="88">
        <v>10432</v>
      </c>
    </row>
    <row r="64" spans="1:5" ht="13.5">
      <c r="A64" s="87" t="s">
        <v>152</v>
      </c>
      <c r="B64" s="47"/>
      <c r="C64" s="89">
        <v>0</v>
      </c>
      <c r="E64" s="89">
        <v>-732</v>
      </c>
    </row>
    <row r="65" spans="1:5" ht="13.5">
      <c r="A65" s="87"/>
      <c r="B65" s="47"/>
      <c r="C65" s="38">
        <v>0</v>
      </c>
      <c r="E65" s="38">
        <f>SUM(E63:E64)</f>
        <v>9700</v>
      </c>
    </row>
    <row r="66" spans="1:5" ht="13.5">
      <c r="A66" s="87" t="s">
        <v>153</v>
      </c>
      <c r="B66" s="47"/>
      <c r="C66" s="6">
        <v>-7280</v>
      </c>
      <c r="E66" s="6">
        <v>-13853</v>
      </c>
    </row>
    <row r="67" spans="1:7" ht="14.25" thickBot="1">
      <c r="A67" s="47" t="s">
        <v>154</v>
      </c>
      <c r="B67" s="47"/>
      <c r="C67" s="86">
        <f>SUM(C65:C66)+C62</f>
        <v>-4924</v>
      </c>
      <c r="E67" s="86">
        <f>SUM(E65:E66)+E62</f>
        <v>1267</v>
      </c>
      <c r="G67" s="9"/>
    </row>
    <row r="68" spans="1:3" ht="13.5">
      <c r="A68" s="47"/>
      <c r="B68" s="47"/>
      <c r="C68" s="38"/>
    </row>
    <row r="69" spans="1:3" ht="13.5" hidden="1">
      <c r="A69" s="47" t="s">
        <v>155</v>
      </c>
      <c r="B69" s="47"/>
      <c r="C69" s="47"/>
    </row>
    <row r="70" spans="1:3" ht="13.5" hidden="1">
      <c r="A70" s="47"/>
      <c r="B70" s="47"/>
      <c r="C70" s="3"/>
    </row>
    <row r="71" spans="1:3" ht="13.5" hidden="1">
      <c r="A71" s="47" t="s">
        <v>141</v>
      </c>
      <c r="B71" s="47"/>
      <c r="C71" s="3"/>
    </row>
    <row r="72" spans="1:5" ht="13.5" hidden="1">
      <c r="A72" s="87" t="s">
        <v>40</v>
      </c>
      <c r="B72" s="87"/>
      <c r="C72" s="91">
        <f>1362.801125/1000+0.4</f>
        <v>1.7628011250000002</v>
      </c>
      <c r="E72" s="91">
        <v>-41140.16466999999</v>
      </c>
    </row>
    <row r="73" spans="1:5" ht="13.5" hidden="1">
      <c r="A73" s="87" t="s">
        <v>142</v>
      </c>
      <c r="B73" s="87"/>
      <c r="C73" s="6">
        <f>97475.84231/1000</f>
        <v>97.47584231</v>
      </c>
      <c r="E73" s="6">
        <v>-24496.938939999996</v>
      </c>
    </row>
    <row r="74" spans="1:5" ht="13.5" hidden="1">
      <c r="A74" s="87" t="s">
        <v>43</v>
      </c>
      <c r="B74" s="87"/>
      <c r="C74" s="6"/>
      <c r="E74" s="6">
        <v>-499.998</v>
      </c>
    </row>
    <row r="75" spans="1:5" ht="13.5" hidden="1">
      <c r="A75" s="87" t="s">
        <v>143</v>
      </c>
      <c r="B75" s="87"/>
      <c r="C75" s="6">
        <f>-123032.48391/1000</f>
        <v>-123.03248391</v>
      </c>
      <c r="E75" s="6">
        <v>27033.024790000003</v>
      </c>
    </row>
    <row r="76" spans="1:5" ht="13.5" hidden="1">
      <c r="A76" s="87" t="s">
        <v>156</v>
      </c>
      <c r="B76" s="87"/>
      <c r="C76" s="80">
        <f>(-86974.360085957+42007.52)/1000</f>
        <v>-44.966840085957</v>
      </c>
      <c r="E76" s="80">
        <v>11824.835560000001</v>
      </c>
    </row>
    <row r="77" spans="1:5" ht="13.5" hidden="1">
      <c r="A77" s="87" t="s">
        <v>157</v>
      </c>
      <c r="B77" s="87"/>
      <c r="C77" s="6"/>
      <c r="E77" s="80">
        <v>14959.50688</v>
      </c>
    </row>
    <row r="78" spans="1:5" ht="13.5" hidden="1">
      <c r="A78" s="87" t="s">
        <v>158</v>
      </c>
      <c r="B78" s="87"/>
      <c r="C78" s="12"/>
      <c r="E78" s="92">
        <v>205.42954999999998</v>
      </c>
    </row>
    <row r="79" spans="1:5" ht="13.5" hidden="1">
      <c r="A79" s="87" t="s">
        <v>159</v>
      </c>
      <c r="B79" s="87"/>
      <c r="C79" s="6">
        <f>SUM(C72:C78)</f>
        <v>-68.760680560957</v>
      </c>
      <c r="E79" s="6">
        <f>SUM(E72:E78)</f>
        <v>-12114.304829999994</v>
      </c>
    </row>
    <row r="80" spans="1:5" ht="13.5" hidden="1">
      <c r="A80" s="87" t="s">
        <v>160</v>
      </c>
      <c r="B80" s="87"/>
      <c r="C80" s="6">
        <v>19.525</v>
      </c>
      <c r="E80" s="6">
        <v>-93</v>
      </c>
    </row>
    <row r="81" spans="1:5" ht="13.5" hidden="1">
      <c r="A81" s="87" t="s">
        <v>161</v>
      </c>
      <c r="B81" s="87"/>
      <c r="C81" s="6"/>
      <c r="E81" s="6">
        <v>5885</v>
      </c>
    </row>
    <row r="82" spans="1:5" ht="13.5" hidden="1">
      <c r="A82" s="3" t="s">
        <v>147</v>
      </c>
      <c r="B82" s="87"/>
      <c r="C82" s="6">
        <f>-68730.58/1000</f>
        <v>-68.73058</v>
      </c>
      <c r="E82" s="6">
        <v>0</v>
      </c>
    </row>
    <row r="83" spans="1:7" ht="13.5" hidden="1">
      <c r="A83" s="3" t="s">
        <v>162</v>
      </c>
      <c r="B83" s="87"/>
      <c r="C83" s="12">
        <v>129</v>
      </c>
      <c r="E83" s="12">
        <v>0</v>
      </c>
      <c r="G83" s="80"/>
    </row>
    <row r="84" spans="1:5" ht="13.5" hidden="1">
      <c r="A84" s="87" t="s">
        <v>163</v>
      </c>
      <c r="B84" s="87"/>
      <c r="C84" s="6">
        <f>SUM(C79:C83)</f>
        <v>11.03373943904299</v>
      </c>
      <c r="E84" s="6">
        <f>SUM(E79:E83)</f>
        <v>-6322.304829999994</v>
      </c>
    </row>
    <row r="85" spans="1:5" ht="13.5" hidden="1">
      <c r="A85" s="87" t="s">
        <v>154</v>
      </c>
      <c r="B85" s="87"/>
      <c r="C85" s="6">
        <f>(-332.5-67638.88)/1000</f>
        <v>-67.97138000000001</v>
      </c>
      <c r="E85" s="91">
        <v>1490.3977</v>
      </c>
    </row>
    <row r="86" spans="1:7" ht="14.25" hidden="1" thickBot="1">
      <c r="A86" s="47" t="s">
        <v>164</v>
      </c>
      <c r="B86" s="47"/>
      <c r="C86" s="86">
        <f>SUM(C84:C85)</f>
        <v>-56.93764056095702</v>
      </c>
      <c r="E86" s="86">
        <f>SUM(E84:E85)</f>
        <v>-4831.907129999994</v>
      </c>
      <c r="G86" s="90" t="s">
        <v>165</v>
      </c>
    </row>
    <row r="87" spans="1:3" ht="13.5" hidden="1">
      <c r="A87" s="47"/>
      <c r="B87" s="47"/>
      <c r="C87" s="46"/>
    </row>
    <row r="88" spans="1:3" ht="13.5">
      <c r="A88" s="47"/>
      <c r="B88" s="47"/>
      <c r="C88" s="46"/>
    </row>
    <row r="89" spans="1:3" ht="13.5">
      <c r="A89" s="87" t="s">
        <v>166</v>
      </c>
      <c r="B89" s="47"/>
      <c r="C89" s="46"/>
    </row>
    <row r="90" spans="1:3" ht="13.5">
      <c r="A90" s="47"/>
      <c r="B90" s="47"/>
      <c r="C90" s="46"/>
    </row>
    <row r="91" spans="1:5" ht="13.5">
      <c r="A91" s="3" t="s">
        <v>40</v>
      </c>
      <c r="B91" s="47"/>
      <c r="C91" s="6">
        <v>704</v>
      </c>
      <c r="D91" s="31"/>
      <c r="E91" s="31"/>
    </row>
    <row r="92" spans="1:5" ht="13.5">
      <c r="A92" s="3" t="s">
        <v>45</v>
      </c>
      <c r="B92" s="47"/>
      <c r="C92" s="6">
        <v>4026</v>
      </c>
      <c r="D92" s="31"/>
      <c r="E92" s="31"/>
    </row>
    <row r="93" spans="1:5" ht="13.5">
      <c r="A93" s="3" t="s">
        <v>167</v>
      </c>
      <c r="B93" s="47"/>
      <c r="C93" s="6">
        <v>34740</v>
      </c>
      <c r="D93" s="31"/>
      <c r="E93" s="31"/>
    </row>
    <row r="94" spans="1:5" ht="13.5">
      <c r="A94" s="3" t="s">
        <v>50</v>
      </c>
      <c r="B94" s="47"/>
      <c r="C94" s="6">
        <v>3135</v>
      </c>
      <c r="D94" s="31"/>
      <c r="E94" s="31"/>
    </row>
    <row r="95" spans="1:5" ht="13.5">
      <c r="A95" s="3" t="s">
        <v>168</v>
      </c>
      <c r="B95" s="47"/>
      <c r="C95" s="80">
        <v>-29064</v>
      </c>
      <c r="D95" s="31"/>
      <c r="E95" s="31"/>
    </row>
    <row r="96" spans="1:5" ht="13.5">
      <c r="A96" s="3" t="s">
        <v>131</v>
      </c>
      <c r="B96" s="47"/>
      <c r="C96" s="80">
        <v>-6934</v>
      </c>
      <c r="D96" s="31"/>
      <c r="E96" s="31"/>
    </row>
    <row r="97" spans="1:5" ht="13.5">
      <c r="A97" s="3" t="s">
        <v>169</v>
      </c>
      <c r="B97" s="47"/>
      <c r="C97" s="12">
        <v>-4</v>
      </c>
      <c r="D97" s="31"/>
      <c r="E97" s="31"/>
    </row>
    <row r="98" spans="1:5" ht="13.5">
      <c r="A98" s="3" t="s">
        <v>145</v>
      </c>
      <c r="B98" s="47"/>
      <c r="C98" s="6">
        <f>SUM(C91:C97)</f>
        <v>6603</v>
      </c>
      <c r="D98" s="31"/>
      <c r="E98" s="31"/>
    </row>
    <row r="99" spans="1:5" ht="13.5">
      <c r="A99" s="3" t="s">
        <v>20</v>
      </c>
      <c r="B99" s="47"/>
      <c r="C99" s="6">
        <v>-1425</v>
      </c>
      <c r="D99" s="31"/>
      <c r="E99" s="31"/>
    </row>
    <row r="100" spans="1:5" ht="13.5">
      <c r="A100" s="3" t="s">
        <v>161</v>
      </c>
      <c r="B100" s="47"/>
      <c r="C100" s="6">
        <v>-946</v>
      </c>
      <c r="D100" s="31"/>
      <c r="E100" s="31"/>
    </row>
    <row r="101" spans="1:5" ht="13.5">
      <c r="A101" s="3" t="s">
        <v>170</v>
      </c>
      <c r="B101" s="47"/>
      <c r="C101" s="12">
        <v>2260</v>
      </c>
      <c r="D101" s="31"/>
      <c r="E101" s="31"/>
    </row>
    <row r="102" spans="2:5" ht="13.5">
      <c r="B102" s="47"/>
      <c r="C102" s="6">
        <f>SUM(C98:C101)</f>
        <v>6492</v>
      </c>
      <c r="D102" s="31"/>
      <c r="E102" s="31"/>
    </row>
    <row r="103" spans="1:5" ht="13.5">
      <c r="A103" s="3" t="s">
        <v>171</v>
      </c>
      <c r="B103" s="47"/>
      <c r="C103" s="12">
        <v>-2397</v>
      </c>
      <c r="D103" s="31"/>
      <c r="E103" s="31"/>
    </row>
    <row r="104" spans="1:5" ht="13.5">
      <c r="A104" s="3" t="s">
        <v>172</v>
      </c>
      <c r="B104" s="47"/>
      <c r="C104" s="80">
        <f>SUM(C102:C103)</f>
        <v>4095</v>
      </c>
      <c r="D104" s="31"/>
      <c r="E104" s="31"/>
    </row>
    <row r="105" spans="1:5" ht="13.5">
      <c r="A105" s="87" t="s">
        <v>173</v>
      </c>
      <c r="B105" s="47"/>
      <c r="C105" s="93">
        <v>-3135</v>
      </c>
      <c r="D105" s="31"/>
      <c r="E105" s="31"/>
    </row>
    <row r="106" spans="1:5" ht="13.5">
      <c r="A106" s="87" t="s">
        <v>174</v>
      </c>
      <c r="B106" s="47"/>
      <c r="C106" s="94">
        <f>SUM(C104:C105)</f>
        <v>960</v>
      </c>
      <c r="D106" s="31"/>
      <c r="E106" s="31"/>
    </row>
    <row r="107" spans="1:5" ht="14.25" thickBot="1">
      <c r="A107" s="47"/>
      <c r="B107" s="47"/>
      <c r="C107" s="95"/>
      <c r="D107" s="31"/>
      <c r="E107" s="31"/>
    </row>
    <row r="108" spans="1:5" ht="14.25" thickTop="1">
      <c r="A108" s="47"/>
      <c r="B108" s="47"/>
      <c r="C108" s="94"/>
      <c r="D108" s="31"/>
      <c r="E108" s="31"/>
    </row>
    <row r="109" spans="1:5" ht="33.75" customHeight="1">
      <c r="A109" s="164" t="s">
        <v>175</v>
      </c>
      <c r="B109" s="133"/>
      <c r="C109" s="133"/>
      <c r="D109" s="133"/>
      <c r="E109" s="133"/>
    </row>
    <row r="110" spans="1:5" ht="13.5">
      <c r="A110" s="87"/>
      <c r="B110" s="87"/>
      <c r="C110" s="2"/>
      <c r="D110" s="2"/>
      <c r="E110" s="2"/>
    </row>
    <row r="111" spans="1:5" ht="13.5">
      <c r="A111" s="87"/>
      <c r="B111" s="87"/>
      <c r="C111" s="2"/>
      <c r="D111" s="2"/>
      <c r="E111" s="2"/>
    </row>
    <row r="112" spans="1:5" ht="13.5">
      <c r="A112" s="87"/>
      <c r="B112" s="87"/>
      <c r="C112" s="2"/>
      <c r="D112" s="2"/>
      <c r="E112" s="96"/>
    </row>
    <row r="113" spans="2:5" ht="13.5">
      <c r="B113" s="2"/>
      <c r="C113" s="2"/>
      <c r="D113" s="2"/>
      <c r="E113" s="96"/>
    </row>
    <row r="114" spans="1:5" ht="13.5">
      <c r="A114" s="87"/>
      <c r="B114" s="87"/>
      <c r="C114" s="2"/>
      <c r="D114" s="2"/>
      <c r="E114" s="2"/>
    </row>
    <row r="115" spans="2:5" ht="13.5">
      <c r="B115" s="87"/>
      <c r="C115" s="2"/>
      <c r="D115" s="2"/>
      <c r="E115" s="96"/>
    </row>
    <row r="116" spans="1:5" ht="13.5">
      <c r="A116" s="87"/>
      <c r="B116" s="87"/>
      <c r="C116" s="2"/>
      <c r="D116" s="2"/>
      <c r="E116" s="96"/>
    </row>
    <row r="117" spans="1:5" ht="13.5">
      <c r="A117" s="87"/>
      <c r="B117" s="2"/>
      <c r="C117" s="2"/>
      <c r="D117" s="2"/>
      <c r="E117" s="96"/>
    </row>
    <row r="118" ht="13.5">
      <c r="D118" s="97"/>
    </row>
    <row r="119" ht="13.5">
      <c r="D119" s="97"/>
    </row>
    <row r="120" ht="13.5">
      <c r="D120" s="98"/>
    </row>
    <row r="121" ht="13.5">
      <c r="D121" s="98"/>
    </row>
    <row r="122" ht="13.5">
      <c r="D122" s="99"/>
    </row>
    <row r="123" ht="13.5">
      <c r="D123" s="99"/>
    </row>
    <row r="124" ht="13.5">
      <c r="D124" s="98"/>
    </row>
    <row r="125" ht="13.5">
      <c r="D125" s="98"/>
    </row>
    <row r="126" ht="13.5">
      <c r="D126" s="98"/>
    </row>
    <row r="127" ht="13.5">
      <c r="D127" s="98"/>
    </row>
    <row r="128" spans="4:5" ht="13.5">
      <c r="D128" s="98"/>
      <c r="E128" s="85"/>
    </row>
    <row r="129" ht="13.5">
      <c r="D129" s="98"/>
    </row>
    <row r="130" ht="13.5">
      <c r="D130" s="98"/>
    </row>
    <row r="131" ht="13.5">
      <c r="D131" s="100"/>
    </row>
    <row r="132" ht="13.5">
      <c r="D132" s="85"/>
    </row>
    <row r="133" ht="13.5">
      <c r="D133" s="85"/>
    </row>
  </sheetData>
  <mergeCells count="1">
    <mergeCell ref="A109:E109"/>
  </mergeCells>
  <printOptions/>
  <pageMargins left="0.75" right="0.75" top="1" bottom="1" header="0.5" footer="0.5"/>
  <pageSetup fitToHeight="1" fitToWidth="1" horizontalDpi="600" verticalDpi="600" orientation="portrait" scale="57" r:id="rId1"/>
</worksheet>
</file>

<file path=xl/worksheets/sheet4.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L48" sqref="L48"/>
    </sheetView>
  </sheetViews>
  <sheetFormatPr defaultColWidth="9.140625" defaultRowHeight="12.75"/>
  <cols>
    <col min="1" max="1" width="24.7109375" style="46" customWidth="1"/>
    <col min="2" max="2" width="10.57421875" style="46" customWidth="1"/>
    <col min="3" max="3" width="11.421875" style="46" customWidth="1"/>
    <col min="4" max="4" width="12.28125" style="46" customWidth="1"/>
    <col min="5" max="5" width="13.7109375" style="46" customWidth="1"/>
    <col min="6" max="6" width="12.421875" style="46" customWidth="1"/>
    <col min="7" max="7" width="13.421875" style="46" customWidth="1"/>
    <col min="8" max="8" width="14.7109375" style="46" customWidth="1"/>
    <col min="9" max="9" width="14.140625" style="46" customWidth="1"/>
    <col min="10" max="16384" width="9.140625" style="46" customWidth="1"/>
  </cols>
  <sheetData>
    <row r="1" ht="13.5">
      <c r="A1" s="1" t="s">
        <v>0</v>
      </c>
    </row>
    <row r="2" ht="13.5">
      <c r="A2" s="47" t="s">
        <v>73</v>
      </c>
    </row>
    <row r="3" ht="13.5">
      <c r="A3" s="47" t="str">
        <f>+'[1]klsecash'!A3</f>
        <v>For The Period Ended 30 September 2005</v>
      </c>
    </row>
    <row r="5" spans="1:9" ht="12.75">
      <c r="A5" s="48"/>
      <c r="B5" s="49"/>
      <c r="C5" s="50"/>
      <c r="D5" s="134" t="s">
        <v>74</v>
      </c>
      <c r="E5" s="134"/>
      <c r="F5" s="134"/>
      <c r="G5" s="134"/>
      <c r="H5" s="51" t="s">
        <v>75</v>
      </c>
      <c r="I5" s="52"/>
    </row>
    <row r="6" spans="1:9" ht="12.75">
      <c r="A6" s="53"/>
      <c r="B6" s="54" t="s">
        <v>76</v>
      </c>
      <c r="C6" s="54" t="s">
        <v>59</v>
      </c>
      <c r="D6" s="54" t="s">
        <v>76</v>
      </c>
      <c r="E6" s="54" t="s">
        <v>77</v>
      </c>
      <c r="F6" s="54" t="s">
        <v>78</v>
      </c>
      <c r="G6" s="54" t="s">
        <v>79</v>
      </c>
      <c r="H6" s="54" t="s">
        <v>80</v>
      </c>
      <c r="I6" s="55"/>
    </row>
    <row r="7" spans="1:9" ht="12.75">
      <c r="A7" s="53" t="s">
        <v>81</v>
      </c>
      <c r="B7" s="54" t="s">
        <v>82</v>
      </c>
      <c r="C7" s="54"/>
      <c r="D7" s="54" t="s">
        <v>83</v>
      </c>
      <c r="E7" s="54" t="s">
        <v>84</v>
      </c>
      <c r="F7" s="54" t="s">
        <v>85</v>
      </c>
      <c r="G7" s="54" t="s">
        <v>86</v>
      </c>
      <c r="H7" s="54" t="s">
        <v>87</v>
      </c>
      <c r="I7" s="55" t="s">
        <v>88</v>
      </c>
    </row>
    <row r="8" spans="1:9" ht="12.75">
      <c r="A8" s="53"/>
      <c r="B8" s="54"/>
      <c r="C8" s="54"/>
      <c r="D8" s="54"/>
      <c r="E8" s="54"/>
      <c r="F8" s="54"/>
      <c r="G8" s="54" t="s">
        <v>85</v>
      </c>
      <c r="H8" s="54"/>
      <c r="I8" s="55"/>
    </row>
    <row r="9" spans="1:9" ht="12.75">
      <c r="A9" s="56"/>
      <c r="B9" s="57" t="s">
        <v>89</v>
      </c>
      <c r="C9" s="57" t="s">
        <v>89</v>
      </c>
      <c r="D9" s="57" t="s">
        <v>89</v>
      </c>
      <c r="E9" s="57" t="s">
        <v>89</v>
      </c>
      <c r="F9" s="57" t="s">
        <v>89</v>
      </c>
      <c r="G9" s="57" t="s">
        <v>89</v>
      </c>
      <c r="H9" s="57" t="s">
        <v>89</v>
      </c>
      <c r="I9" s="58" t="s">
        <v>89</v>
      </c>
    </row>
    <row r="11" spans="1:9" s="59" customFormat="1" ht="12">
      <c r="A11" s="59" t="s">
        <v>90</v>
      </c>
      <c r="B11" s="60">
        <v>61198</v>
      </c>
      <c r="C11" s="60">
        <v>55447</v>
      </c>
      <c r="D11" s="60">
        <v>3542</v>
      </c>
      <c r="E11" s="60">
        <v>7589</v>
      </c>
      <c r="F11" s="60">
        <v>700</v>
      </c>
      <c r="G11" s="60">
        <v>-136</v>
      </c>
      <c r="H11" s="60">
        <v>24880.32704853375</v>
      </c>
      <c r="I11" s="61">
        <f>SUM(B11:H11)</f>
        <v>153220.32704853374</v>
      </c>
    </row>
    <row r="12" spans="2:9" s="59" customFormat="1" ht="12">
      <c r="B12" s="60"/>
      <c r="C12" s="60"/>
      <c r="D12" s="60"/>
      <c r="E12" s="60"/>
      <c r="F12" s="60"/>
      <c r="G12" s="60"/>
      <c r="H12" s="60"/>
      <c r="I12" s="61"/>
    </row>
    <row r="13" spans="1:9" s="59" customFormat="1" ht="24.75">
      <c r="A13" s="62" t="s">
        <v>91</v>
      </c>
      <c r="B13" s="61">
        <v>872</v>
      </c>
      <c r="C13" s="61">
        <v>-3315</v>
      </c>
      <c r="D13" s="61">
        <v>2443</v>
      </c>
      <c r="E13" s="61"/>
      <c r="F13" s="61"/>
      <c r="G13" s="61"/>
      <c r="H13" s="61"/>
      <c r="I13" s="61">
        <f>SUM(B13:H13)</f>
        <v>0</v>
      </c>
    </row>
    <row r="14" spans="2:9" s="59" customFormat="1" ht="12">
      <c r="B14" s="61"/>
      <c r="C14" s="61"/>
      <c r="D14" s="61"/>
      <c r="E14" s="61"/>
      <c r="F14" s="61"/>
      <c r="G14" s="61"/>
      <c r="H14" s="61"/>
      <c r="I14" s="61"/>
    </row>
    <row r="15" spans="1:9" s="59" customFormat="1" ht="12">
      <c r="A15" s="59" t="s">
        <v>92</v>
      </c>
      <c r="B15" s="61"/>
      <c r="C15" s="61"/>
      <c r="D15" s="61"/>
      <c r="E15" s="61"/>
      <c r="F15" s="61"/>
      <c r="G15" s="61"/>
      <c r="H15" s="61"/>
      <c r="I15" s="61"/>
    </row>
    <row r="16" spans="1:9" s="59" customFormat="1" ht="12">
      <c r="A16" s="59" t="s">
        <v>93</v>
      </c>
      <c r="B16" s="61"/>
      <c r="C16" s="61"/>
      <c r="D16" s="61"/>
      <c r="E16" s="61"/>
      <c r="F16" s="61"/>
      <c r="G16" s="61">
        <v>-2</v>
      </c>
      <c r="H16" s="61"/>
      <c r="I16" s="61">
        <f>SUM(B16:H16)</f>
        <v>-2</v>
      </c>
    </row>
    <row r="17" spans="2:9" s="59" customFormat="1" ht="12">
      <c r="B17" s="61"/>
      <c r="C17" s="61"/>
      <c r="D17" s="61"/>
      <c r="E17" s="61"/>
      <c r="F17" s="61"/>
      <c r="G17" s="61"/>
      <c r="H17" s="61"/>
      <c r="I17" s="61"/>
    </row>
    <row r="18" spans="1:9" s="59" customFormat="1" ht="12">
      <c r="A18" s="59" t="s">
        <v>21</v>
      </c>
      <c r="B18" s="61"/>
      <c r="C18" s="61"/>
      <c r="D18" s="61"/>
      <c r="E18" s="61"/>
      <c r="F18" s="61"/>
      <c r="G18" s="61"/>
      <c r="H18" s="63">
        <v>7632</v>
      </c>
      <c r="I18" s="61">
        <f>SUM(B18:H18)</f>
        <v>7632</v>
      </c>
    </row>
    <row r="19" spans="2:9" s="59" customFormat="1" ht="12">
      <c r="B19" s="61"/>
      <c r="D19" s="61"/>
      <c r="E19" s="61"/>
      <c r="F19" s="61"/>
      <c r="H19" s="61"/>
      <c r="I19" s="61"/>
    </row>
    <row r="20" spans="1:9" s="59" customFormat="1" ht="12">
      <c r="A20" s="59" t="s">
        <v>94</v>
      </c>
      <c r="B20" s="61"/>
      <c r="D20" s="61"/>
      <c r="E20" s="61"/>
      <c r="F20" s="61"/>
      <c r="H20" s="61">
        <v>-2367</v>
      </c>
      <c r="I20" s="61">
        <f>SUM(B20:H20)</f>
        <v>-2367</v>
      </c>
    </row>
    <row r="21" spans="2:9" s="59" customFormat="1" ht="12">
      <c r="B21" s="61"/>
      <c r="D21" s="61"/>
      <c r="E21" s="61"/>
      <c r="F21" s="61"/>
      <c r="H21" s="61"/>
      <c r="I21" s="61"/>
    </row>
    <row r="22" spans="1:9" s="59" customFormat="1" ht="12">
      <c r="A22" s="59" t="s">
        <v>95</v>
      </c>
      <c r="B22" s="61"/>
      <c r="D22" s="61"/>
      <c r="E22" s="61"/>
      <c r="F22" s="61"/>
      <c r="H22" s="61"/>
      <c r="I22" s="61"/>
    </row>
    <row r="23" spans="1:9" s="59" customFormat="1" ht="12">
      <c r="A23" s="59" t="s">
        <v>96</v>
      </c>
      <c r="B23" s="61"/>
      <c r="D23" s="61"/>
      <c r="E23" s="61"/>
      <c r="F23" s="61"/>
      <c r="H23" s="61"/>
      <c r="I23" s="61"/>
    </row>
    <row r="24" spans="1:9" s="59" customFormat="1" ht="12">
      <c r="A24" s="64" t="s">
        <v>97</v>
      </c>
      <c r="B24" s="61"/>
      <c r="D24" s="61"/>
      <c r="E24" s="61"/>
      <c r="F24" s="61"/>
      <c r="H24" s="61">
        <v>-2234</v>
      </c>
      <c r="I24" s="61">
        <f>SUM(B24:H24)</f>
        <v>-2234</v>
      </c>
    </row>
    <row r="25" spans="2:9" s="59" customFormat="1" ht="12">
      <c r="B25" s="61"/>
      <c r="D25" s="61"/>
      <c r="E25" s="61"/>
      <c r="F25" s="61"/>
      <c r="H25" s="61"/>
      <c r="I25" s="61"/>
    </row>
    <row r="26" spans="1:9" s="59" customFormat="1" ht="12.75" thickBot="1">
      <c r="A26" s="59" t="s">
        <v>98</v>
      </c>
      <c r="B26" s="65">
        <f>SUM(B11:B25)</f>
        <v>62070</v>
      </c>
      <c r="C26" s="65">
        <f aca="true" t="shared" si="0" ref="C26:I26">SUM(C11:C25)</f>
        <v>52132</v>
      </c>
      <c r="D26" s="65">
        <f t="shared" si="0"/>
        <v>5985</v>
      </c>
      <c r="E26" s="65">
        <f t="shared" si="0"/>
        <v>7589</v>
      </c>
      <c r="F26" s="65">
        <f t="shared" si="0"/>
        <v>700</v>
      </c>
      <c r="G26" s="65">
        <f t="shared" si="0"/>
        <v>-138</v>
      </c>
      <c r="H26" s="65">
        <f t="shared" si="0"/>
        <v>27911.32704853375</v>
      </c>
      <c r="I26" s="65">
        <f t="shared" si="0"/>
        <v>156249.32704853374</v>
      </c>
    </row>
    <row r="27" spans="2:9" s="59" customFormat="1" ht="12">
      <c r="B27" s="61"/>
      <c r="D27" s="61"/>
      <c r="E27" s="61"/>
      <c r="F27" s="61"/>
      <c r="H27" s="61"/>
      <c r="I27" s="61"/>
    </row>
    <row r="28" spans="1:9" ht="12.75">
      <c r="A28" s="46" t="s">
        <v>99</v>
      </c>
      <c r="B28" s="66">
        <v>62085</v>
      </c>
      <c r="C28" s="66">
        <v>52079</v>
      </c>
      <c r="D28" s="66">
        <v>6023</v>
      </c>
      <c r="E28" s="66">
        <v>7589</v>
      </c>
      <c r="F28" s="66">
        <v>700</v>
      </c>
      <c r="G28" s="66">
        <v>0</v>
      </c>
      <c r="H28" s="66">
        <v>29354</v>
      </c>
      <c r="I28" s="66">
        <f>SUM(B28:H28)</f>
        <v>157830</v>
      </c>
    </row>
    <row r="29" spans="2:9" ht="12.75">
      <c r="B29" s="66"/>
      <c r="C29" s="66"/>
      <c r="D29" s="66"/>
      <c r="E29" s="66"/>
      <c r="F29" s="66"/>
      <c r="G29" s="66"/>
      <c r="H29" s="66"/>
      <c r="I29" s="67"/>
    </row>
    <row r="30" spans="1:9" ht="38.25" customHeight="1">
      <c r="A30" s="68" t="s">
        <v>91</v>
      </c>
      <c r="B30" s="67">
        <v>180</v>
      </c>
      <c r="C30" s="67">
        <v>-685</v>
      </c>
      <c r="D30" s="67">
        <v>505</v>
      </c>
      <c r="E30" s="67"/>
      <c r="F30" s="67"/>
      <c r="G30" s="67"/>
      <c r="H30" s="67"/>
      <c r="I30" s="67">
        <f>SUM(B30:H30)</f>
        <v>0</v>
      </c>
    </row>
    <row r="31" spans="1:9" ht="14.25" customHeight="1">
      <c r="A31" s="68"/>
      <c r="B31" s="67"/>
      <c r="C31" s="67"/>
      <c r="D31" s="67"/>
      <c r="E31" s="67"/>
      <c r="F31" s="67"/>
      <c r="G31" s="67"/>
      <c r="H31" s="67"/>
      <c r="I31" s="67"/>
    </row>
    <row r="32" spans="1:9" ht="14.25" customHeight="1">
      <c r="A32" s="68" t="s">
        <v>100</v>
      </c>
      <c r="B32" s="67"/>
      <c r="C32" s="67"/>
      <c r="D32" s="67"/>
      <c r="E32" s="67">
        <v>-946</v>
      </c>
      <c r="F32" s="67"/>
      <c r="G32" s="67"/>
      <c r="H32" s="67"/>
      <c r="I32" s="67">
        <f>SUM(B32:H32)</f>
        <v>-946</v>
      </c>
    </row>
    <row r="33" spans="1:9" ht="14.25" customHeight="1">
      <c r="A33" s="68"/>
      <c r="B33" s="67"/>
      <c r="C33" s="67"/>
      <c r="D33" s="67"/>
      <c r="E33" s="67"/>
      <c r="F33" s="67"/>
      <c r="G33" s="67"/>
      <c r="H33" s="67"/>
      <c r="I33" s="67"/>
    </row>
    <row r="34" spans="1:9" ht="27" customHeight="1">
      <c r="A34" s="68" t="s">
        <v>101</v>
      </c>
      <c r="B34" s="67"/>
      <c r="C34" s="67"/>
      <c r="D34" s="67"/>
      <c r="E34" s="67">
        <v>9</v>
      </c>
      <c r="F34" s="67"/>
      <c r="G34" s="67"/>
      <c r="H34" s="67"/>
      <c r="I34" s="67">
        <f>SUM(B34:H34)</f>
        <v>9</v>
      </c>
    </row>
    <row r="35" spans="2:9" ht="12.75">
      <c r="B35" s="67"/>
      <c r="C35" s="67"/>
      <c r="D35" s="67"/>
      <c r="E35" s="67"/>
      <c r="F35" s="67"/>
      <c r="G35" s="67"/>
      <c r="H35" s="67"/>
      <c r="I35" s="67"/>
    </row>
    <row r="36" spans="1:12" ht="12.75">
      <c r="A36" s="46" t="s">
        <v>21</v>
      </c>
      <c r="B36" s="67"/>
      <c r="C36" s="67"/>
      <c r="D36" s="67"/>
      <c r="E36" s="67"/>
      <c r="F36" s="67"/>
      <c r="G36" s="67"/>
      <c r="H36" s="70">
        <v>-6525</v>
      </c>
      <c r="I36" s="67">
        <f>SUM(B36:H36)</f>
        <v>-6525</v>
      </c>
      <c r="L36" s="71"/>
    </row>
    <row r="37" spans="2:12" ht="12.75">
      <c r="B37" s="67"/>
      <c r="D37" s="67"/>
      <c r="E37" s="67"/>
      <c r="F37" s="67"/>
      <c r="H37" s="67"/>
      <c r="I37" s="67"/>
      <c r="L37" s="71"/>
    </row>
    <row r="38" spans="1:9" ht="12.75">
      <c r="A38" s="46" t="s">
        <v>94</v>
      </c>
      <c r="B38" s="67"/>
      <c r="D38" s="67"/>
      <c r="E38" s="67"/>
      <c r="F38" s="67"/>
      <c r="H38" s="67">
        <v>-2327</v>
      </c>
      <c r="I38" s="67">
        <f>SUM(B38:H38)</f>
        <v>-2327</v>
      </c>
    </row>
    <row r="39" spans="2:9" ht="12.75">
      <c r="B39" s="67"/>
      <c r="D39" s="67"/>
      <c r="E39" s="67"/>
      <c r="F39" s="67"/>
      <c r="H39" s="67"/>
      <c r="I39" s="67"/>
    </row>
    <row r="40" spans="1:9" ht="25.5">
      <c r="A40" s="62" t="s">
        <v>102</v>
      </c>
      <c r="B40" s="67"/>
      <c r="D40" s="67"/>
      <c r="E40" s="67"/>
      <c r="F40" s="67"/>
      <c r="H40" s="67"/>
      <c r="I40" s="67"/>
    </row>
    <row r="41" spans="1:9" ht="12.75">
      <c r="A41" s="64" t="s">
        <v>97</v>
      </c>
      <c r="B41" s="67"/>
      <c r="D41" s="67"/>
      <c r="E41" s="67"/>
      <c r="F41" s="67"/>
      <c r="H41" s="67">
        <v>-2238</v>
      </c>
      <c r="I41" s="67">
        <f>SUM(B41:H41)</f>
        <v>-2238</v>
      </c>
    </row>
    <row r="42" spans="1:9" ht="12.75">
      <c r="A42" s="64"/>
      <c r="B42" s="67"/>
      <c r="D42" s="67"/>
      <c r="E42" s="67"/>
      <c r="F42" s="67"/>
      <c r="H42" s="67"/>
      <c r="I42" s="67"/>
    </row>
    <row r="43" spans="1:9" ht="25.5">
      <c r="A43" s="62" t="s">
        <v>103</v>
      </c>
      <c r="B43" s="67"/>
      <c r="D43" s="67"/>
      <c r="E43" s="67"/>
      <c r="F43" s="67"/>
      <c r="H43" s="67"/>
      <c r="I43" s="67"/>
    </row>
    <row r="44" spans="1:9" ht="12.75">
      <c r="A44" s="64" t="s">
        <v>104</v>
      </c>
      <c r="B44" s="67"/>
      <c r="D44" s="67"/>
      <c r="E44" s="67"/>
      <c r="F44" s="67"/>
      <c r="H44" s="67">
        <v>-3110</v>
      </c>
      <c r="I44" s="67">
        <f>SUM(B44:H44)</f>
        <v>-3110</v>
      </c>
    </row>
    <row r="45" spans="1:9" ht="12.75">
      <c r="A45" s="64"/>
      <c r="B45" s="67"/>
      <c r="D45" s="67"/>
      <c r="E45" s="67"/>
      <c r="F45" s="67"/>
      <c r="H45" s="67"/>
      <c r="I45" s="67"/>
    </row>
    <row r="46" spans="1:9" ht="12.75">
      <c r="A46" s="59" t="s">
        <v>105</v>
      </c>
      <c r="B46" s="67"/>
      <c r="D46" s="67"/>
      <c r="E46" s="67"/>
      <c r="F46" s="67">
        <v>-700</v>
      </c>
      <c r="H46" s="67">
        <v>700</v>
      </c>
      <c r="I46" s="67">
        <f>SUM(B46:H46)</f>
        <v>0</v>
      </c>
    </row>
    <row r="47" spans="2:12" ht="12.75">
      <c r="B47" s="67"/>
      <c r="C47" s="67"/>
      <c r="D47" s="67"/>
      <c r="E47" s="67"/>
      <c r="F47" s="67"/>
      <c r="G47" s="67"/>
      <c r="H47" s="67"/>
      <c r="I47" s="67"/>
      <c r="L47" s="71"/>
    </row>
    <row r="48" spans="1:12" ht="13.5" thickBot="1">
      <c r="A48" s="46" t="s">
        <v>106</v>
      </c>
      <c r="B48" s="72">
        <f aca="true" t="shared" si="1" ref="B48:I48">SUM(B28:B47)</f>
        <v>62265</v>
      </c>
      <c r="C48" s="72">
        <f t="shared" si="1"/>
        <v>51394</v>
      </c>
      <c r="D48" s="72">
        <f t="shared" si="1"/>
        <v>6528</v>
      </c>
      <c r="E48" s="72">
        <f t="shared" si="1"/>
        <v>6652</v>
      </c>
      <c r="F48" s="72">
        <f t="shared" si="1"/>
        <v>0</v>
      </c>
      <c r="G48" s="72">
        <f t="shared" si="1"/>
        <v>0</v>
      </c>
      <c r="H48" s="72">
        <f t="shared" si="1"/>
        <v>15854</v>
      </c>
      <c r="I48" s="72">
        <f t="shared" si="1"/>
        <v>142693</v>
      </c>
      <c r="K48" s="71"/>
      <c r="L48" s="131"/>
    </row>
    <row r="49" spans="2:9" ht="12.75">
      <c r="B49" s="73"/>
      <c r="C49" s="73"/>
      <c r="D49" s="73"/>
      <c r="E49" s="73"/>
      <c r="F49" s="73"/>
      <c r="G49" s="73"/>
      <c r="H49" s="73"/>
      <c r="I49" s="73"/>
    </row>
    <row r="50" spans="2:9" ht="12.75">
      <c r="B50" s="74"/>
      <c r="C50" s="73"/>
      <c r="D50" s="73"/>
      <c r="E50" s="73"/>
      <c r="F50" s="73"/>
      <c r="G50" s="73"/>
      <c r="H50" s="73"/>
      <c r="I50" s="73"/>
    </row>
    <row r="51" spans="2:9" ht="12.75">
      <c r="B51" s="73"/>
      <c r="C51" s="73"/>
      <c r="D51" s="73"/>
      <c r="E51" s="73"/>
      <c r="F51" s="73"/>
      <c r="G51" s="73"/>
      <c r="H51" s="73"/>
      <c r="I51" s="73"/>
    </row>
    <row r="52" spans="2:9" ht="12.75">
      <c r="B52" s="73"/>
      <c r="C52" s="73"/>
      <c r="D52" s="73"/>
      <c r="E52" s="73"/>
      <c r="F52" s="73"/>
      <c r="G52" s="73"/>
      <c r="H52" s="73"/>
      <c r="I52" s="73"/>
    </row>
    <row r="53" spans="2:9" ht="12.75">
      <c r="B53" s="73"/>
      <c r="C53" s="73"/>
      <c r="D53" s="73"/>
      <c r="E53" s="73"/>
      <c r="F53" s="73"/>
      <c r="G53" s="73"/>
      <c r="H53" s="73"/>
      <c r="I53" s="73"/>
    </row>
    <row r="54" spans="2:9" ht="12.75">
      <c r="B54" s="73"/>
      <c r="C54" s="73"/>
      <c r="D54" s="73"/>
      <c r="E54" s="73"/>
      <c r="F54" s="73"/>
      <c r="G54" s="73"/>
      <c r="H54" s="73"/>
      <c r="I54" s="73"/>
    </row>
    <row r="55" spans="1:9" ht="30" customHeight="1">
      <c r="A55" s="164" t="s">
        <v>107</v>
      </c>
      <c r="B55" s="133"/>
      <c r="C55" s="133"/>
      <c r="D55" s="133"/>
      <c r="E55" s="133"/>
      <c r="F55" s="133"/>
      <c r="G55" s="133"/>
      <c r="H55" s="133"/>
      <c r="I55" s="133"/>
    </row>
    <row r="56" spans="1:9" ht="13.5">
      <c r="A56" s="1"/>
      <c r="C56" s="71"/>
      <c r="G56" s="71"/>
      <c r="I56" s="75"/>
    </row>
    <row r="58" ht="12.75">
      <c r="I58" s="75"/>
    </row>
  </sheetData>
  <mergeCells count="2">
    <mergeCell ref="D5:G5"/>
    <mergeCell ref="A55:I55"/>
  </mergeCells>
  <printOptions/>
  <pageMargins left="0.75" right="0.75" top="1" bottom="1" header="0.5" footer="0.5"/>
  <pageSetup fitToHeight="1"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dimension ref="A1:I154"/>
  <sheetViews>
    <sheetView zoomScale="75" zoomScaleNormal="75" workbookViewId="0" topLeftCell="A66">
      <selection activeCell="K68" sqref="K68"/>
    </sheetView>
  </sheetViews>
  <sheetFormatPr defaultColWidth="9.140625" defaultRowHeight="12.75"/>
  <cols>
    <col min="1" max="1" width="6.421875" style="122" customWidth="1"/>
    <col min="2" max="2" width="11.8515625" style="59" customWidth="1"/>
    <col min="3" max="3" width="9.140625" style="59" customWidth="1"/>
    <col min="4" max="4" width="25.57421875" style="59" customWidth="1"/>
    <col min="5" max="5" width="16.00390625" style="59" customWidth="1"/>
    <col min="6" max="6" width="3.7109375" style="59" customWidth="1"/>
    <col min="7" max="7" width="15.8515625" style="59" customWidth="1"/>
    <col min="8" max="8" width="3.28125" style="59" customWidth="1"/>
    <col min="9" max="9" width="15.7109375" style="59" customWidth="1"/>
    <col min="10" max="16384" width="9.140625" style="59" customWidth="1"/>
  </cols>
  <sheetData>
    <row r="1" spans="1:9" ht="31.5" customHeight="1">
      <c r="A1" s="132" t="s">
        <v>0</v>
      </c>
      <c r="I1" s="62"/>
    </row>
    <row r="2" spans="1:9" ht="12.75">
      <c r="A2" s="142" t="s">
        <v>177</v>
      </c>
      <c r="B2" s="101"/>
      <c r="I2" s="62"/>
    </row>
    <row r="3" ht="12.75">
      <c r="A3" s="140"/>
    </row>
    <row r="4" spans="1:7" ht="12.75">
      <c r="A4" s="107" t="s">
        <v>178</v>
      </c>
      <c r="B4" s="101" t="s">
        <v>179</v>
      </c>
      <c r="C4" s="102"/>
      <c r="D4" s="102"/>
      <c r="E4" s="102"/>
      <c r="F4" s="102"/>
      <c r="G4" s="102"/>
    </row>
    <row r="5" spans="2:9" ht="50.25" customHeight="1">
      <c r="B5" s="135" t="s">
        <v>180</v>
      </c>
      <c r="C5" s="135"/>
      <c r="D5" s="135"/>
      <c r="E5" s="135"/>
      <c r="F5" s="135"/>
      <c r="G5" s="135"/>
      <c r="H5" s="135"/>
      <c r="I5" s="135"/>
    </row>
    <row r="6" spans="2:9" ht="60" customHeight="1">
      <c r="B6" s="135" t="s">
        <v>181</v>
      </c>
      <c r="C6" s="135"/>
      <c r="D6" s="135"/>
      <c r="E6" s="135"/>
      <c r="F6" s="135"/>
      <c r="G6" s="135"/>
      <c r="H6" s="135"/>
      <c r="I6" s="135"/>
    </row>
    <row r="7" spans="2:9" ht="12.75">
      <c r="B7" s="104"/>
      <c r="C7" s="104"/>
      <c r="D7" s="104"/>
      <c r="E7" s="104"/>
      <c r="F7" s="104"/>
      <c r="G7" s="104"/>
      <c r="H7" s="104"/>
      <c r="I7" s="104"/>
    </row>
    <row r="8" spans="1:9" ht="12.75">
      <c r="A8" s="107" t="s">
        <v>182</v>
      </c>
      <c r="B8" s="140" t="s">
        <v>183</v>
      </c>
      <c r="C8" s="139"/>
      <c r="D8" s="139"/>
      <c r="E8" s="139"/>
      <c r="F8" s="139"/>
      <c r="G8" s="139"/>
      <c r="H8" s="139"/>
      <c r="I8" s="139"/>
    </row>
    <row r="9" spans="2:9" ht="24" customHeight="1">
      <c r="B9" s="139" t="s">
        <v>184</v>
      </c>
      <c r="C9" s="139"/>
      <c r="D9" s="139"/>
      <c r="E9" s="139"/>
      <c r="F9" s="139"/>
      <c r="G9" s="139"/>
      <c r="H9" s="139"/>
      <c r="I9" s="139"/>
    </row>
    <row r="10" spans="2:9" ht="12.75">
      <c r="B10" s="139"/>
      <c r="C10" s="139"/>
      <c r="D10" s="139"/>
      <c r="E10" s="139"/>
      <c r="F10" s="139"/>
      <c r="G10" s="139"/>
      <c r="H10" s="139"/>
      <c r="I10" s="139"/>
    </row>
    <row r="11" spans="1:9" ht="12.75">
      <c r="A11" s="107" t="s">
        <v>185</v>
      </c>
      <c r="B11" s="138" t="s">
        <v>186</v>
      </c>
      <c r="C11" s="139"/>
      <c r="D11" s="139"/>
      <c r="E11" s="139"/>
      <c r="F11" s="139"/>
      <c r="G11" s="139"/>
      <c r="H11" s="139"/>
      <c r="I11" s="139"/>
    </row>
    <row r="12" spans="2:9" ht="24" customHeight="1">
      <c r="B12" s="139" t="s">
        <v>187</v>
      </c>
      <c r="C12" s="139"/>
      <c r="D12" s="139"/>
      <c r="E12" s="139"/>
      <c r="F12" s="139"/>
      <c r="G12" s="139"/>
      <c r="H12" s="139"/>
      <c r="I12" s="139"/>
    </row>
    <row r="13" spans="2:9" ht="12.75">
      <c r="B13" s="139"/>
      <c r="C13" s="139"/>
      <c r="D13" s="139"/>
      <c r="E13" s="139"/>
      <c r="F13" s="139"/>
      <c r="G13" s="139"/>
      <c r="H13" s="139"/>
      <c r="I13" s="139"/>
    </row>
    <row r="14" spans="1:9" ht="12.75" customHeight="1">
      <c r="A14" s="107" t="s">
        <v>188</v>
      </c>
      <c r="B14" s="136" t="s">
        <v>189</v>
      </c>
      <c r="C14" s="137"/>
      <c r="D14" s="137"/>
      <c r="E14" s="137"/>
      <c r="F14" s="137"/>
      <c r="G14" s="137"/>
      <c r="H14" s="137"/>
      <c r="I14" s="137"/>
    </row>
    <row r="15" spans="2:9" ht="41.25" customHeight="1">
      <c r="B15" s="135" t="s">
        <v>190</v>
      </c>
      <c r="C15" s="135"/>
      <c r="D15" s="135"/>
      <c r="E15" s="135"/>
      <c r="F15" s="135"/>
      <c r="G15" s="135"/>
      <c r="H15" s="135"/>
      <c r="I15" s="135"/>
    </row>
    <row r="16" spans="2:9" ht="12.75">
      <c r="B16" s="139"/>
      <c r="C16" s="139"/>
      <c r="D16" s="139"/>
      <c r="E16" s="139"/>
      <c r="F16" s="139"/>
      <c r="G16" s="139"/>
      <c r="H16" s="139"/>
      <c r="I16" s="139"/>
    </row>
    <row r="17" spans="1:9" ht="12.75" customHeight="1">
      <c r="A17" s="108" t="s">
        <v>191</v>
      </c>
      <c r="B17" s="136" t="s">
        <v>192</v>
      </c>
      <c r="C17" s="137"/>
      <c r="D17" s="137"/>
      <c r="E17" s="137"/>
      <c r="F17" s="137"/>
      <c r="G17" s="137"/>
      <c r="H17" s="137"/>
      <c r="I17" s="137"/>
    </row>
    <row r="18" spans="2:9" ht="35.25" customHeight="1">
      <c r="B18" s="135" t="s">
        <v>193</v>
      </c>
      <c r="C18" s="135"/>
      <c r="D18" s="135"/>
      <c r="E18" s="135"/>
      <c r="F18" s="135"/>
      <c r="G18" s="135"/>
      <c r="H18" s="135"/>
      <c r="I18" s="135"/>
    </row>
    <row r="19" spans="2:9" ht="12.75">
      <c r="B19" s="139"/>
      <c r="C19" s="139"/>
      <c r="D19" s="139"/>
      <c r="E19" s="139"/>
      <c r="F19" s="139"/>
      <c r="G19" s="139"/>
      <c r="H19" s="139"/>
      <c r="I19" s="139"/>
    </row>
    <row r="20" spans="1:9" ht="12.75">
      <c r="A20" s="107" t="s">
        <v>194</v>
      </c>
      <c r="B20" s="138" t="s">
        <v>195</v>
      </c>
      <c r="C20" s="139"/>
      <c r="D20" s="139"/>
      <c r="E20" s="139"/>
      <c r="F20" s="139"/>
      <c r="G20" s="139"/>
      <c r="H20" s="139"/>
      <c r="I20" s="139"/>
    </row>
    <row r="21" spans="2:9" ht="33" customHeight="1">
      <c r="B21" s="135" t="s">
        <v>196</v>
      </c>
      <c r="C21" s="135"/>
      <c r="D21" s="135"/>
      <c r="E21" s="135"/>
      <c r="F21" s="135"/>
      <c r="G21" s="135"/>
      <c r="H21" s="135"/>
      <c r="I21" s="135"/>
    </row>
    <row r="22" spans="2:9" ht="12.75">
      <c r="B22" s="105"/>
      <c r="C22" s="105"/>
      <c r="D22" s="105"/>
      <c r="E22" s="105"/>
      <c r="F22" s="105"/>
      <c r="G22" s="105"/>
      <c r="H22" s="105"/>
      <c r="I22" s="103"/>
    </row>
    <row r="23" spans="2:9" ht="12.75">
      <c r="B23" s="105"/>
      <c r="C23" s="105"/>
      <c r="D23" s="105"/>
      <c r="E23" s="105"/>
      <c r="F23" s="105"/>
      <c r="G23" s="105"/>
      <c r="H23" s="105"/>
      <c r="I23" s="109"/>
    </row>
    <row r="24" spans="2:9" ht="12.75">
      <c r="B24" s="167" t="s">
        <v>197</v>
      </c>
      <c r="C24" s="167"/>
      <c r="D24" s="167"/>
      <c r="E24" s="167"/>
      <c r="F24" s="105"/>
      <c r="G24" s="105"/>
      <c r="H24" s="105"/>
      <c r="I24" s="110" t="s">
        <v>89</v>
      </c>
    </row>
    <row r="25" ht="12.75">
      <c r="B25" s="59" t="s">
        <v>198</v>
      </c>
    </row>
    <row r="26" spans="2:9" ht="12.75">
      <c r="B26" s="135" t="s">
        <v>199</v>
      </c>
      <c r="C26" s="135"/>
      <c r="D26" s="135"/>
      <c r="I26" s="60">
        <v>62085</v>
      </c>
    </row>
    <row r="27" spans="2:9" ht="12.75">
      <c r="B27" s="135" t="s">
        <v>200</v>
      </c>
      <c r="C27" s="135"/>
      <c r="D27" s="135"/>
      <c r="I27" s="60">
        <v>180</v>
      </c>
    </row>
    <row r="28" spans="2:9" ht="13.5" thickBot="1">
      <c r="B28" s="135" t="s">
        <v>201</v>
      </c>
      <c r="C28" s="135"/>
      <c r="D28" s="135"/>
      <c r="I28" s="111">
        <f>SUM(I26:I27)</f>
        <v>62265</v>
      </c>
    </row>
    <row r="29" ht="13.5" thickTop="1"/>
    <row r="30" ht="12.75">
      <c r="B30" s="59" t="s">
        <v>59</v>
      </c>
    </row>
    <row r="31" spans="2:9" ht="12.75">
      <c r="B31" s="135" t="s">
        <v>199</v>
      </c>
      <c r="C31" s="135"/>
      <c r="D31" s="135"/>
      <c r="I31" s="60">
        <v>52079</v>
      </c>
    </row>
    <row r="32" spans="2:9" ht="12.75">
      <c r="B32" s="59" t="s">
        <v>202</v>
      </c>
      <c r="I32" s="60">
        <v>-685</v>
      </c>
    </row>
    <row r="33" spans="2:9" ht="13.5" customHeight="1" thickBot="1">
      <c r="B33" s="135" t="s">
        <v>201</v>
      </c>
      <c r="C33" s="135"/>
      <c r="D33" s="135"/>
      <c r="I33" s="111">
        <f>SUM(I31:I32)</f>
        <v>51394</v>
      </c>
    </row>
    <row r="34" ht="13.5" thickTop="1">
      <c r="I34" s="112"/>
    </row>
    <row r="35" spans="1:2" ht="12.75">
      <c r="A35" s="108" t="s">
        <v>203</v>
      </c>
      <c r="B35" s="106" t="s">
        <v>204</v>
      </c>
    </row>
    <row r="36" spans="1:9" ht="48.75" customHeight="1">
      <c r="A36" s="121"/>
      <c r="B36" s="135" t="s">
        <v>205</v>
      </c>
      <c r="C36" s="135"/>
      <c r="D36" s="135"/>
      <c r="E36" s="135"/>
      <c r="F36" s="135"/>
      <c r="G36" s="135"/>
      <c r="H36" s="135"/>
      <c r="I36" s="135"/>
    </row>
    <row r="37" spans="2:9" ht="12.75">
      <c r="B37" s="139"/>
      <c r="C37" s="139"/>
      <c r="D37" s="139"/>
      <c r="E37" s="139"/>
      <c r="F37" s="139"/>
      <c r="G37" s="139"/>
      <c r="H37" s="139"/>
      <c r="I37" s="139"/>
    </row>
    <row r="38" spans="1:9" ht="12.75">
      <c r="A38" s="107" t="s">
        <v>206</v>
      </c>
      <c r="B38" s="138" t="s">
        <v>207</v>
      </c>
      <c r="C38" s="139"/>
      <c r="D38" s="139"/>
      <c r="E38" s="141"/>
      <c r="F38" s="139"/>
      <c r="G38" s="139"/>
      <c r="H38" s="139"/>
      <c r="I38" s="141"/>
    </row>
    <row r="39" spans="1:9" ht="45.75" customHeight="1">
      <c r="A39" s="107"/>
      <c r="B39" s="137" t="s">
        <v>208</v>
      </c>
      <c r="C39" s="168"/>
      <c r="D39" s="168"/>
      <c r="E39" s="168"/>
      <c r="F39" s="168"/>
      <c r="G39" s="168"/>
      <c r="H39" s="168"/>
      <c r="I39" s="168"/>
    </row>
    <row r="40" spans="2:9" ht="12.75">
      <c r="B40" s="139"/>
      <c r="C40" s="139"/>
      <c r="D40" s="139"/>
      <c r="E40" s="141"/>
      <c r="F40" s="139"/>
      <c r="G40" s="139"/>
      <c r="H40" s="141"/>
      <c r="I40" s="141"/>
    </row>
    <row r="41" spans="1:9" ht="12.75">
      <c r="A41" s="107" t="s">
        <v>209</v>
      </c>
      <c r="B41" s="138" t="s">
        <v>210</v>
      </c>
      <c r="C41" s="139"/>
      <c r="D41" s="139"/>
      <c r="E41" s="139"/>
      <c r="F41" s="139"/>
      <c r="G41" s="139"/>
      <c r="H41" s="139"/>
      <c r="I41" s="139"/>
    </row>
    <row r="42" spans="2:9" ht="35.25" customHeight="1">
      <c r="B42" s="135" t="s">
        <v>211</v>
      </c>
      <c r="C42" s="135"/>
      <c r="D42" s="135"/>
      <c r="E42" s="135"/>
      <c r="F42" s="135"/>
      <c r="G42" s="135"/>
      <c r="H42" s="135"/>
      <c r="I42" s="135"/>
    </row>
    <row r="43" spans="2:9" ht="12.75">
      <c r="B43" s="139"/>
      <c r="C43" s="139"/>
      <c r="D43" s="139"/>
      <c r="E43" s="139"/>
      <c r="F43" s="139"/>
      <c r="G43" s="139"/>
      <c r="H43" s="139"/>
      <c r="I43" s="139"/>
    </row>
    <row r="44" spans="1:9" ht="18.75" customHeight="1">
      <c r="A44" s="108" t="s">
        <v>212</v>
      </c>
      <c r="B44" s="138" t="s">
        <v>213</v>
      </c>
      <c r="C44" s="139"/>
      <c r="D44" s="139"/>
      <c r="E44" s="139"/>
      <c r="F44" s="139"/>
      <c r="G44" s="139"/>
      <c r="H44" s="139"/>
      <c r="I44" s="139"/>
    </row>
    <row r="45" spans="1:9" ht="30.75" customHeight="1">
      <c r="A45" s="121"/>
      <c r="B45" s="169" t="s">
        <v>214</v>
      </c>
      <c r="C45" s="169"/>
      <c r="D45" s="169"/>
      <c r="E45" s="169"/>
      <c r="F45" s="169"/>
      <c r="G45" s="169"/>
      <c r="H45" s="169"/>
      <c r="I45" s="169"/>
    </row>
    <row r="47" spans="1:2" ht="12.75">
      <c r="A47" s="107" t="s">
        <v>215</v>
      </c>
      <c r="B47" s="106" t="s">
        <v>216</v>
      </c>
    </row>
    <row r="48" spans="1:9" ht="36.75" customHeight="1">
      <c r="A48" s="121"/>
      <c r="B48" s="169" t="s">
        <v>217</v>
      </c>
      <c r="C48" s="169"/>
      <c r="D48" s="169"/>
      <c r="E48" s="169"/>
      <c r="F48" s="169"/>
      <c r="G48" s="169"/>
      <c r="H48" s="169"/>
      <c r="I48" s="169"/>
    </row>
    <row r="49" spans="1:9" ht="53.25" customHeight="1">
      <c r="A49" s="121"/>
      <c r="B49" s="135" t="s">
        <v>218</v>
      </c>
      <c r="C49" s="135"/>
      <c r="D49" s="135"/>
      <c r="E49" s="135"/>
      <c r="F49" s="135"/>
      <c r="G49" s="135"/>
      <c r="H49" s="135"/>
      <c r="I49" s="135"/>
    </row>
    <row r="50" spans="1:9" ht="51" customHeight="1">
      <c r="A50" s="121"/>
      <c r="B50" s="135" t="s">
        <v>219</v>
      </c>
      <c r="C50" s="135"/>
      <c r="D50" s="135"/>
      <c r="E50" s="135"/>
      <c r="F50" s="135"/>
      <c r="G50" s="135"/>
      <c r="H50" s="135"/>
      <c r="I50" s="135"/>
    </row>
    <row r="51" spans="1:9" ht="48.75" customHeight="1">
      <c r="A51" s="121"/>
      <c r="B51" s="135" t="s">
        <v>220</v>
      </c>
      <c r="C51" s="135"/>
      <c r="D51" s="135"/>
      <c r="E51" s="135"/>
      <c r="F51" s="135"/>
      <c r="G51" s="135"/>
      <c r="H51" s="135"/>
      <c r="I51" s="135"/>
    </row>
    <row r="52" spans="1:9" ht="84" customHeight="1">
      <c r="A52" s="121"/>
      <c r="B52" s="135" t="s">
        <v>221</v>
      </c>
      <c r="C52" s="135"/>
      <c r="D52" s="135"/>
      <c r="E52" s="135"/>
      <c r="F52" s="135"/>
      <c r="G52" s="135"/>
      <c r="H52" s="135"/>
      <c r="I52" s="135"/>
    </row>
    <row r="53" spans="2:9" ht="12.75" customHeight="1">
      <c r="B53" s="69"/>
      <c r="C53" s="69"/>
      <c r="D53" s="69"/>
      <c r="E53" s="69"/>
      <c r="F53" s="69"/>
      <c r="G53" s="69"/>
      <c r="H53" s="69"/>
      <c r="I53" s="69"/>
    </row>
    <row r="54" spans="1:9" ht="12.75" customHeight="1">
      <c r="A54" s="143" t="s">
        <v>222</v>
      </c>
      <c r="B54" s="138" t="s">
        <v>223</v>
      </c>
      <c r="C54" s="139"/>
      <c r="D54" s="139"/>
      <c r="E54" s="139"/>
      <c r="F54" s="139"/>
      <c r="G54" s="139"/>
      <c r="H54" s="139"/>
      <c r="I54" s="139"/>
    </row>
    <row r="55" spans="2:9" ht="44.25" customHeight="1">
      <c r="B55" s="135" t="s">
        <v>224</v>
      </c>
      <c r="C55" s="135"/>
      <c r="D55" s="135"/>
      <c r="E55" s="135"/>
      <c r="F55" s="135"/>
      <c r="G55" s="135"/>
      <c r="H55" s="135"/>
      <c r="I55" s="135"/>
    </row>
    <row r="56" spans="2:9" ht="12.75">
      <c r="B56" s="139"/>
      <c r="C56" s="139"/>
      <c r="D56" s="139"/>
      <c r="E56" s="139"/>
      <c r="F56" s="139"/>
      <c r="G56" s="139"/>
      <c r="H56" s="139"/>
      <c r="I56" s="139"/>
    </row>
    <row r="57" spans="1:9" ht="12.75">
      <c r="A57" s="142" t="s">
        <v>225</v>
      </c>
      <c r="B57" s="140" t="s">
        <v>226</v>
      </c>
      <c r="C57" s="139"/>
      <c r="D57" s="139"/>
      <c r="E57" s="139"/>
      <c r="F57" s="139"/>
      <c r="G57" s="139"/>
      <c r="H57" s="139"/>
      <c r="I57" s="139"/>
    </row>
    <row r="58" spans="2:9" ht="12.75">
      <c r="B58" s="139"/>
      <c r="C58" s="139"/>
      <c r="D58" s="139"/>
      <c r="E58" s="139"/>
      <c r="F58" s="139"/>
      <c r="G58" s="139"/>
      <c r="H58" s="139"/>
      <c r="I58" s="139"/>
    </row>
    <row r="59" spans="1:9" ht="12.75">
      <c r="A59" s="108" t="s">
        <v>227</v>
      </c>
      <c r="B59" s="138" t="s">
        <v>228</v>
      </c>
      <c r="C59" s="139"/>
      <c r="D59" s="139"/>
      <c r="E59" s="139"/>
      <c r="F59" s="139"/>
      <c r="G59" s="139"/>
      <c r="H59" s="139"/>
      <c r="I59" s="139"/>
    </row>
    <row r="60" spans="1:9" ht="64.5" customHeight="1">
      <c r="A60" s="121"/>
      <c r="B60" s="135" t="s">
        <v>296</v>
      </c>
      <c r="C60" s="135"/>
      <c r="D60" s="135"/>
      <c r="E60" s="135"/>
      <c r="F60" s="135"/>
      <c r="G60" s="135"/>
      <c r="H60" s="135"/>
      <c r="I60" s="135"/>
    </row>
    <row r="62" spans="1:2" ht="12.75">
      <c r="A62" s="108" t="s">
        <v>229</v>
      </c>
      <c r="B62" s="106" t="s">
        <v>230</v>
      </c>
    </row>
    <row r="63" spans="1:9" ht="73.5" customHeight="1">
      <c r="A63" s="121"/>
      <c r="B63" s="135" t="s">
        <v>231</v>
      </c>
      <c r="C63" s="135"/>
      <c r="D63" s="135"/>
      <c r="E63" s="135"/>
      <c r="F63" s="135"/>
      <c r="G63" s="135"/>
      <c r="H63" s="135"/>
      <c r="I63" s="135"/>
    </row>
    <row r="65" spans="1:2" ht="12.75">
      <c r="A65" s="108" t="s">
        <v>232</v>
      </c>
      <c r="B65" s="106" t="s">
        <v>233</v>
      </c>
    </row>
    <row r="66" spans="1:9" ht="84.75" customHeight="1">
      <c r="A66" s="121"/>
      <c r="B66" s="135" t="s">
        <v>234</v>
      </c>
      <c r="C66" s="135"/>
      <c r="D66" s="135"/>
      <c r="E66" s="135"/>
      <c r="F66" s="135"/>
      <c r="G66" s="135"/>
      <c r="H66" s="135"/>
      <c r="I66" s="135"/>
    </row>
    <row r="68" spans="1:9" ht="24.75" customHeight="1">
      <c r="A68" s="107" t="s">
        <v>235</v>
      </c>
      <c r="B68" s="138" t="s">
        <v>236</v>
      </c>
      <c r="C68" s="139"/>
      <c r="D68" s="139"/>
      <c r="E68" s="139"/>
      <c r="F68" s="139"/>
      <c r="G68" s="139"/>
      <c r="H68" s="139"/>
      <c r="I68" s="139"/>
    </row>
    <row r="69" spans="2:9" ht="12.75">
      <c r="B69" s="135" t="s">
        <v>237</v>
      </c>
      <c r="C69" s="135"/>
      <c r="D69" s="135"/>
      <c r="E69" s="135"/>
      <c r="F69" s="135"/>
      <c r="G69" s="135"/>
      <c r="H69" s="135"/>
      <c r="I69" s="135"/>
    </row>
    <row r="70" spans="2:9" ht="12.75">
      <c r="B70" s="139"/>
      <c r="C70" s="139"/>
      <c r="D70" s="139"/>
      <c r="E70" s="139"/>
      <c r="F70" s="139"/>
      <c r="G70" s="139"/>
      <c r="H70" s="139"/>
      <c r="I70" s="139"/>
    </row>
    <row r="71" spans="1:9" ht="12.75">
      <c r="A71" s="107" t="s">
        <v>238</v>
      </c>
      <c r="B71" s="138" t="s">
        <v>239</v>
      </c>
      <c r="C71" s="139"/>
      <c r="D71" s="139"/>
      <c r="E71" s="139"/>
      <c r="F71" s="139"/>
      <c r="G71" s="139"/>
      <c r="H71" s="139"/>
      <c r="I71" s="139"/>
    </row>
    <row r="72" spans="1:9" ht="12.75">
      <c r="A72" s="107"/>
      <c r="B72" s="144"/>
      <c r="C72" s="144"/>
      <c r="D72" s="144"/>
      <c r="E72" s="144"/>
      <c r="F72" s="144"/>
      <c r="G72" s="145" t="s">
        <v>240</v>
      </c>
      <c r="H72" s="146"/>
      <c r="I72" s="145" t="s">
        <v>240</v>
      </c>
    </row>
    <row r="73" spans="1:9" ht="12.75">
      <c r="A73" s="107"/>
      <c r="B73" s="144"/>
      <c r="C73" s="144"/>
      <c r="D73" s="144"/>
      <c r="E73" s="144"/>
      <c r="F73" s="144"/>
      <c r="G73" s="145" t="s">
        <v>241</v>
      </c>
      <c r="H73" s="146"/>
      <c r="I73" s="145" t="s">
        <v>242</v>
      </c>
    </row>
    <row r="74" spans="1:9" ht="12.75">
      <c r="A74" s="107"/>
      <c r="B74" s="144"/>
      <c r="C74" s="144"/>
      <c r="D74" s="144"/>
      <c r="E74" s="144"/>
      <c r="F74" s="144"/>
      <c r="G74" s="122" t="s">
        <v>243</v>
      </c>
      <c r="H74" s="147"/>
      <c r="I74" s="122" t="s">
        <v>243</v>
      </c>
    </row>
    <row r="75" spans="2:9" ht="12.75">
      <c r="B75" s="144" t="s">
        <v>244</v>
      </c>
      <c r="C75" s="144"/>
      <c r="D75" s="144"/>
      <c r="E75" s="144"/>
      <c r="F75" s="144"/>
      <c r="G75" s="122"/>
      <c r="H75" s="147"/>
      <c r="I75" s="122"/>
    </row>
    <row r="76" spans="2:9" ht="12.75">
      <c r="B76" s="144" t="s">
        <v>245</v>
      </c>
      <c r="C76" s="144"/>
      <c r="D76" s="144"/>
      <c r="E76" s="144"/>
      <c r="F76" s="144"/>
      <c r="G76" s="148">
        <v>574</v>
      </c>
      <c r="H76" s="149"/>
      <c r="I76" s="150">
        <v>2275</v>
      </c>
    </row>
    <row r="77" spans="2:9" ht="12.75" hidden="1">
      <c r="B77" s="144" t="s">
        <v>246</v>
      </c>
      <c r="C77" s="144"/>
      <c r="D77" s="144"/>
      <c r="E77" s="144"/>
      <c r="F77" s="144"/>
      <c r="G77" s="151">
        <v>0</v>
      </c>
      <c r="H77" s="149"/>
      <c r="I77" s="149">
        <v>0</v>
      </c>
    </row>
    <row r="78" spans="2:9" ht="12.75">
      <c r="B78" s="144" t="s">
        <v>247</v>
      </c>
      <c r="C78" s="144"/>
      <c r="D78" s="144"/>
      <c r="E78" s="144"/>
      <c r="F78" s="144"/>
      <c r="G78" s="152">
        <v>-129</v>
      </c>
      <c r="H78" s="149"/>
      <c r="I78" s="148">
        <v>-129</v>
      </c>
    </row>
    <row r="79" spans="2:9" ht="12.75" hidden="1">
      <c r="B79" s="144" t="s">
        <v>248</v>
      </c>
      <c r="C79" s="144"/>
      <c r="D79" s="144"/>
      <c r="E79" s="144"/>
      <c r="F79" s="144"/>
      <c r="G79" s="153">
        <v>0</v>
      </c>
      <c r="H79" s="149"/>
      <c r="I79" s="153">
        <v>0</v>
      </c>
    </row>
    <row r="80" spans="2:9" ht="12.75">
      <c r="B80" s="144"/>
      <c r="C80" s="144"/>
      <c r="D80" s="144"/>
      <c r="E80" s="144"/>
      <c r="F80" s="144"/>
      <c r="G80" s="154">
        <f>SUM(G76:G79)</f>
        <v>445</v>
      </c>
      <c r="H80" s="155"/>
      <c r="I80" s="154">
        <f>SUM(I76:I79)</f>
        <v>2146</v>
      </c>
    </row>
    <row r="81" spans="2:9" ht="12.75">
      <c r="B81" s="144" t="s">
        <v>249</v>
      </c>
      <c r="C81" s="144"/>
      <c r="D81" s="144"/>
      <c r="E81" s="144"/>
      <c r="F81" s="144"/>
      <c r="G81" s="152">
        <v>-15</v>
      </c>
      <c r="H81" s="152"/>
      <c r="I81" s="148">
        <v>-86</v>
      </c>
    </row>
    <row r="82" spans="2:9" ht="17.25" customHeight="1" thickBot="1">
      <c r="B82" s="144"/>
      <c r="C82" s="144"/>
      <c r="D82" s="144"/>
      <c r="E82" s="144"/>
      <c r="F82" s="144"/>
      <c r="G82" s="156">
        <f>SUM(G80:G81)</f>
        <v>430</v>
      </c>
      <c r="H82" s="157"/>
      <c r="I82" s="156">
        <f>SUM(I80:I81)</f>
        <v>2060</v>
      </c>
    </row>
    <row r="83" spans="2:9" ht="13.5" thickTop="1">
      <c r="B83" s="114"/>
      <c r="C83" s="114"/>
      <c r="D83" s="114"/>
      <c r="E83" s="114"/>
      <c r="F83" s="114"/>
      <c r="G83" s="116"/>
      <c r="H83" s="116"/>
      <c r="I83" s="116"/>
    </row>
    <row r="84" spans="1:9" ht="40.5" customHeight="1">
      <c r="A84" s="121"/>
      <c r="B84" s="170" t="s">
        <v>250</v>
      </c>
      <c r="C84" s="170"/>
      <c r="D84" s="170"/>
      <c r="E84" s="170"/>
      <c r="F84" s="170"/>
      <c r="G84" s="170"/>
      <c r="H84" s="170"/>
      <c r="I84" s="170"/>
    </row>
    <row r="86" spans="1:2" ht="12.75">
      <c r="A86" s="107" t="s">
        <v>251</v>
      </c>
      <c r="B86" s="117" t="s">
        <v>252</v>
      </c>
    </row>
    <row r="87" spans="1:9" ht="12.75">
      <c r="A87" s="121"/>
      <c r="B87" s="171"/>
      <c r="C87" s="171"/>
      <c r="D87" s="171"/>
      <c r="E87" s="171"/>
      <c r="F87" s="171"/>
      <c r="G87" s="171"/>
      <c r="H87" s="171"/>
      <c r="I87" s="171"/>
    </row>
    <row r="88" spans="1:9" ht="12.75">
      <c r="A88" s="121"/>
      <c r="B88" s="118"/>
      <c r="C88" s="118"/>
      <c r="D88" s="118"/>
      <c r="E88" s="118"/>
      <c r="F88" s="118"/>
      <c r="G88" s="115" t="s">
        <v>240</v>
      </c>
      <c r="H88" s="105"/>
      <c r="I88" s="115" t="s">
        <v>240</v>
      </c>
    </row>
    <row r="89" spans="1:9" ht="12.75">
      <c r="A89" s="121"/>
      <c r="B89" s="118"/>
      <c r="C89" s="118"/>
      <c r="D89" s="118"/>
      <c r="E89" s="118"/>
      <c r="F89" s="118"/>
      <c r="G89" s="115" t="s">
        <v>241</v>
      </c>
      <c r="H89" s="105"/>
      <c r="I89" s="115" t="s">
        <v>242</v>
      </c>
    </row>
    <row r="90" spans="1:9" ht="12.75">
      <c r="A90" s="121"/>
      <c r="B90" s="118"/>
      <c r="C90" s="118"/>
      <c r="D90" s="118"/>
      <c r="E90" s="118"/>
      <c r="F90" s="118"/>
      <c r="G90" s="103" t="s">
        <v>243</v>
      </c>
      <c r="H90" s="105"/>
      <c r="I90" s="103" t="s">
        <v>243</v>
      </c>
    </row>
    <row r="91" spans="1:9" ht="13.5" thickBot="1">
      <c r="A91" s="121"/>
      <c r="B91" s="172" t="s">
        <v>253</v>
      </c>
      <c r="C91" s="172"/>
      <c r="D91" s="172"/>
      <c r="E91" s="118"/>
      <c r="F91" s="118"/>
      <c r="G91" s="119">
        <v>111</v>
      </c>
      <c r="H91" s="120"/>
      <c r="I91" s="119">
        <v>111</v>
      </c>
    </row>
    <row r="92" spans="2:9" ht="13.5" thickTop="1">
      <c r="B92" s="139"/>
      <c r="C92" s="139"/>
      <c r="D92" s="139"/>
      <c r="E92" s="139"/>
      <c r="F92" s="139"/>
      <c r="G92" s="139"/>
      <c r="H92" s="139"/>
      <c r="I92" s="139"/>
    </row>
    <row r="93" spans="1:9" ht="12.75">
      <c r="A93" s="107" t="s">
        <v>254</v>
      </c>
      <c r="B93" s="138" t="s">
        <v>255</v>
      </c>
      <c r="C93" s="139"/>
      <c r="D93" s="139"/>
      <c r="E93" s="139"/>
      <c r="F93" s="139"/>
      <c r="G93" s="139"/>
      <c r="H93" s="139"/>
      <c r="I93" s="139"/>
    </row>
    <row r="94" spans="2:9" ht="24.75" customHeight="1">
      <c r="B94" s="139" t="s">
        <v>256</v>
      </c>
      <c r="C94" s="139"/>
      <c r="D94" s="139"/>
      <c r="E94" s="139"/>
      <c r="F94" s="139"/>
      <c r="G94" s="139"/>
      <c r="H94" s="139"/>
      <c r="I94" s="139"/>
    </row>
    <row r="95" spans="2:9" ht="12.75">
      <c r="B95" s="139"/>
      <c r="C95" s="139"/>
      <c r="D95" s="139"/>
      <c r="E95" s="139"/>
      <c r="F95" s="139"/>
      <c r="G95" s="139"/>
      <c r="H95" s="139"/>
      <c r="I95" s="139"/>
    </row>
    <row r="96" spans="1:9" ht="12.75">
      <c r="A96" s="108" t="s">
        <v>257</v>
      </c>
      <c r="B96" s="138" t="s">
        <v>258</v>
      </c>
      <c r="C96" s="139"/>
      <c r="D96" s="139"/>
      <c r="E96" s="139"/>
      <c r="F96" s="139"/>
      <c r="G96" s="139"/>
      <c r="H96" s="139"/>
      <c r="I96" s="139"/>
    </row>
    <row r="97" spans="1:9" ht="39.75" customHeight="1">
      <c r="A97" s="121"/>
      <c r="B97" s="173" t="s">
        <v>259</v>
      </c>
      <c r="C97" s="173"/>
      <c r="D97" s="173"/>
      <c r="E97" s="173"/>
      <c r="F97" s="173"/>
      <c r="G97" s="173"/>
      <c r="H97" s="173"/>
      <c r="I97" s="173"/>
    </row>
    <row r="98" spans="2:9" ht="91.5" customHeight="1">
      <c r="B98" s="169" t="s">
        <v>260</v>
      </c>
      <c r="C98" s="169"/>
      <c r="D98" s="169"/>
      <c r="E98" s="169"/>
      <c r="F98" s="169"/>
      <c r="G98" s="169"/>
      <c r="H98" s="169"/>
      <c r="I98" s="169"/>
    </row>
    <row r="99" spans="2:9" ht="12.75">
      <c r="B99" s="104"/>
      <c r="C99" s="104"/>
      <c r="D99" s="104"/>
      <c r="E99" s="104"/>
      <c r="F99" s="104"/>
      <c r="G99" s="104"/>
      <c r="H99" s="104"/>
      <c r="I99" s="104"/>
    </row>
    <row r="100" spans="1:9" ht="12.75" customHeight="1">
      <c r="A100" s="107" t="s">
        <v>261</v>
      </c>
      <c r="B100" s="138" t="s">
        <v>262</v>
      </c>
      <c r="C100" s="139"/>
      <c r="D100" s="139"/>
      <c r="E100" s="139"/>
      <c r="F100" s="139"/>
      <c r="G100" s="139"/>
      <c r="H100" s="141"/>
      <c r="I100" s="139"/>
    </row>
    <row r="101" spans="1:9" ht="12.75" customHeight="1">
      <c r="A101" s="107"/>
      <c r="B101" s="138"/>
      <c r="C101" s="139"/>
      <c r="D101" s="139"/>
      <c r="E101" s="139"/>
      <c r="F101" s="139"/>
      <c r="G101" s="139"/>
      <c r="H101" s="141"/>
      <c r="I101" s="122" t="s">
        <v>263</v>
      </c>
    </row>
    <row r="102" spans="1:9" ht="12.75" customHeight="1">
      <c r="A102" s="107"/>
      <c r="B102" s="138"/>
      <c r="C102" s="139"/>
      <c r="D102" s="139"/>
      <c r="E102" s="139"/>
      <c r="F102" s="139"/>
      <c r="G102" s="139"/>
      <c r="H102" s="141"/>
      <c r="I102" s="158">
        <v>38625</v>
      </c>
    </row>
    <row r="103" spans="1:9" ht="12.75" customHeight="1">
      <c r="A103" s="107"/>
      <c r="B103" s="59" t="s">
        <v>264</v>
      </c>
      <c r="H103" s="113"/>
      <c r="I103" s="110" t="s">
        <v>89</v>
      </c>
    </row>
    <row r="104" spans="1:9" ht="12.75" customHeight="1">
      <c r="A104" s="107"/>
      <c r="B104" s="59" t="s">
        <v>265</v>
      </c>
      <c r="H104" s="113"/>
      <c r="I104" s="60">
        <v>96237</v>
      </c>
    </row>
    <row r="105" spans="1:9" ht="12.75" customHeight="1">
      <c r="A105" s="107"/>
      <c r="H105" s="113"/>
      <c r="I105" s="123"/>
    </row>
    <row r="106" spans="1:9" ht="12.75" customHeight="1">
      <c r="A106" s="107"/>
      <c r="B106" s="59" t="s">
        <v>266</v>
      </c>
      <c r="H106" s="113"/>
      <c r="I106" s="124"/>
    </row>
    <row r="107" spans="1:9" ht="12.75" customHeight="1">
      <c r="A107" s="107"/>
      <c r="B107" s="59" t="s">
        <v>265</v>
      </c>
      <c r="H107" s="113"/>
      <c r="I107" s="123">
        <v>3763</v>
      </c>
    </row>
    <row r="108" spans="7:9" ht="13.5" thickBot="1">
      <c r="G108" s="125"/>
      <c r="H108" s="125"/>
      <c r="I108" s="111">
        <f>SUM(I104:I107)</f>
        <v>100000</v>
      </c>
    </row>
    <row r="109" spans="7:9" ht="13.5" thickTop="1">
      <c r="G109" s="125"/>
      <c r="H109" s="125"/>
      <c r="I109" s="112"/>
    </row>
    <row r="110" spans="2:9" ht="12.75">
      <c r="B110" s="139" t="s">
        <v>267</v>
      </c>
      <c r="C110" s="139"/>
      <c r="D110" s="139"/>
      <c r="E110" s="139"/>
      <c r="F110" s="139"/>
      <c r="G110" s="159"/>
      <c r="H110" s="159"/>
      <c r="I110" s="160"/>
    </row>
    <row r="111" spans="2:9" ht="12.75">
      <c r="B111" s="139"/>
      <c r="C111" s="139"/>
      <c r="D111" s="139"/>
      <c r="E111" s="139"/>
      <c r="F111" s="139"/>
      <c r="G111" s="139"/>
      <c r="H111" s="139"/>
      <c r="I111" s="139"/>
    </row>
    <row r="112" spans="1:9" ht="12.75">
      <c r="A112" s="107" t="s">
        <v>268</v>
      </c>
      <c r="B112" s="138" t="s">
        <v>269</v>
      </c>
      <c r="C112" s="139"/>
      <c r="D112" s="139"/>
      <c r="E112" s="139"/>
      <c r="F112" s="139"/>
      <c r="G112" s="139"/>
      <c r="H112" s="139"/>
      <c r="I112" s="139"/>
    </row>
    <row r="113" spans="1:9" ht="18.75" customHeight="1">
      <c r="A113" s="121"/>
      <c r="B113" s="169" t="s">
        <v>270</v>
      </c>
      <c r="C113" s="169"/>
      <c r="D113" s="169"/>
      <c r="E113" s="169"/>
      <c r="F113" s="169"/>
      <c r="G113" s="169"/>
      <c r="H113" s="169"/>
      <c r="I113" s="169"/>
    </row>
    <row r="114" spans="2:9" ht="12.75">
      <c r="B114" s="139"/>
      <c r="C114" s="139"/>
      <c r="D114" s="139"/>
      <c r="E114" s="139"/>
      <c r="F114" s="139"/>
      <c r="G114" s="139"/>
      <c r="H114" s="139"/>
      <c r="I114" s="139"/>
    </row>
    <row r="115" spans="1:9" ht="12.75">
      <c r="A115" s="107" t="s">
        <v>271</v>
      </c>
      <c r="B115" s="138" t="s">
        <v>272</v>
      </c>
      <c r="C115" s="139"/>
      <c r="D115" s="139"/>
      <c r="E115" s="139"/>
      <c r="F115" s="139"/>
      <c r="G115" s="139"/>
      <c r="H115" s="139"/>
      <c r="I115" s="139"/>
    </row>
    <row r="116" spans="1:9" ht="21" customHeight="1">
      <c r="A116" s="121"/>
      <c r="B116" s="135" t="s">
        <v>273</v>
      </c>
      <c r="C116" s="135"/>
      <c r="D116" s="135"/>
      <c r="E116" s="135"/>
      <c r="F116" s="135"/>
      <c r="G116" s="135"/>
      <c r="H116" s="135"/>
      <c r="I116" s="135"/>
    </row>
    <row r="117" spans="2:9" ht="12.75">
      <c r="B117" s="139"/>
      <c r="C117" s="139"/>
      <c r="D117" s="139"/>
      <c r="E117" s="139"/>
      <c r="F117" s="139"/>
      <c r="G117" s="139"/>
      <c r="H117" s="139"/>
      <c r="I117" s="139"/>
    </row>
    <row r="118" spans="1:9" ht="22.5" customHeight="1">
      <c r="A118" s="108" t="s">
        <v>274</v>
      </c>
      <c r="B118" s="138" t="s">
        <v>275</v>
      </c>
      <c r="C118" s="139"/>
      <c r="D118" s="139"/>
      <c r="E118" s="139"/>
      <c r="F118" s="139"/>
      <c r="G118" s="139"/>
      <c r="H118" s="139"/>
      <c r="I118" s="139"/>
    </row>
    <row r="119" spans="1:9" s="139" customFormat="1" ht="45.75" customHeight="1">
      <c r="A119" s="121"/>
      <c r="B119" s="135" t="s">
        <v>205</v>
      </c>
      <c r="C119" s="135"/>
      <c r="D119" s="135"/>
      <c r="E119" s="135"/>
      <c r="F119" s="135"/>
      <c r="G119" s="135"/>
      <c r="H119" s="135"/>
      <c r="I119" s="135"/>
    </row>
    <row r="120" s="139" customFormat="1" ht="12.75">
      <c r="A120" s="122"/>
    </row>
    <row r="121" spans="1:2" s="139" customFormat="1" ht="12.75">
      <c r="A121" s="107" t="s">
        <v>276</v>
      </c>
      <c r="B121" s="138" t="s">
        <v>277</v>
      </c>
    </row>
    <row r="122" spans="1:9" s="139" customFormat="1" ht="34.5" customHeight="1">
      <c r="A122" s="107"/>
      <c r="B122" s="135" t="s">
        <v>278</v>
      </c>
      <c r="C122" s="135"/>
      <c r="D122" s="135"/>
      <c r="E122" s="135"/>
      <c r="F122" s="135"/>
      <c r="G122" s="135"/>
      <c r="H122" s="135"/>
      <c r="I122" s="135"/>
    </row>
    <row r="123" spans="1:9" ht="12.75">
      <c r="A123" s="107"/>
      <c r="B123" s="138"/>
      <c r="C123" s="139"/>
      <c r="D123" s="139"/>
      <c r="E123" s="139"/>
      <c r="F123" s="139"/>
      <c r="G123" s="139"/>
      <c r="H123" s="139"/>
      <c r="I123" s="139"/>
    </row>
    <row r="124" spans="2:9" ht="12.75">
      <c r="B124" s="138" t="s">
        <v>279</v>
      </c>
      <c r="C124" s="139"/>
      <c r="D124" s="139"/>
      <c r="E124" s="139"/>
      <c r="F124" s="139"/>
      <c r="G124" s="145" t="s">
        <v>240</v>
      </c>
      <c r="H124" s="139"/>
      <c r="I124" s="145" t="s">
        <v>240</v>
      </c>
    </row>
    <row r="125" spans="2:9" ht="12.75">
      <c r="B125" s="138"/>
      <c r="C125" s="139"/>
      <c r="D125" s="139"/>
      <c r="E125" s="139"/>
      <c r="F125" s="139"/>
      <c r="G125" s="145" t="s">
        <v>241</v>
      </c>
      <c r="H125" s="139"/>
      <c r="I125" s="145" t="s">
        <v>242</v>
      </c>
    </row>
    <row r="126" spans="2:9" ht="12.75">
      <c r="B126" s="139"/>
      <c r="C126" s="139"/>
      <c r="D126" s="139"/>
      <c r="E126" s="139"/>
      <c r="F126" s="139"/>
      <c r="G126" s="122" t="s">
        <v>243</v>
      </c>
      <c r="H126" s="161"/>
      <c r="I126" s="122" t="s">
        <v>243</v>
      </c>
    </row>
    <row r="127" spans="2:9" ht="12.75">
      <c r="B127" s="139"/>
      <c r="C127" s="139"/>
      <c r="D127" s="139"/>
      <c r="E127" s="139"/>
      <c r="F127" s="139"/>
      <c r="G127" s="162"/>
      <c r="H127" s="139"/>
      <c r="I127" s="139"/>
    </row>
    <row r="128" spans="2:9" ht="12.75">
      <c r="B128" s="59" t="s">
        <v>280</v>
      </c>
      <c r="G128" s="126">
        <v>-4917</v>
      </c>
      <c r="I128" s="126">
        <v>-6525</v>
      </c>
    </row>
    <row r="129" spans="2:9" ht="12.75">
      <c r="B129" s="59" t="s">
        <v>94</v>
      </c>
      <c r="G129" s="60">
        <v>-788</v>
      </c>
      <c r="I129" s="60">
        <v>-2327</v>
      </c>
    </row>
    <row r="130" spans="2:9" ht="13.5" thickBot="1">
      <c r="B130" s="59" t="s">
        <v>281</v>
      </c>
      <c r="G130" s="127">
        <f>SUM(G128:G129)</f>
        <v>-5705</v>
      </c>
      <c r="I130" s="127">
        <f>SUM(I128:I129)</f>
        <v>-8852</v>
      </c>
    </row>
    <row r="131" ht="13.5" thickTop="1"/>
    <row r="132" spans="2:9" ht="12.75">
      <c r="B132" s="59" t="s">
        <v>282</v>
      </c>
      <c r="G132" s="128">
        <v>62154.039069092</v>
      </c>
      <c r="I132" s="128">
        <v>62154</v>
      </c>
    </row>
    <row r="134" spans="2:9" ht="13.5" thickBot="1">
      <c r="B134" s="59" t="s">
        <v>283</v>
      </c>
      <c r="G134" s="129">
        <v>-9.18</v>
      </c>
      <c r="I134" s="129">
        <v>-14.24</v>
      </c>
    </row>
    <row r="135" ht="13.5" thickTop="1"/>
    <row r="137" spans="2:9" ht="25.5" customHeight="1">
      <c r="B137" s="171" t="s">
        <v>284</v>
      </c>
      <c r="C137" s="171"/>
      <c r="D137" s="171"/>
      <c r="E137" s="171"/>
      <c r="F137" s="171"/>
      <c r="G137" s="171"/>
      <c r="H137" s="171"/>
      <c r="I137" s="171"/>
    </row>
    <row r="139" spans="1:2" ht="12.75">
      <c r="A139" s="122" t="s">
        <v>285</v>
      </c>
      <c r="B139" s="106" t="s">
        <v>286</v>
      </c>
    </row>
    <row r="140" spans="2:9" ht="94.5" customHeight="1">
      <c r="B140" s="135" t="s">
        <v>287</v>
      </c>
      <c r="C140" s="135"/>
      <c r="D140" s="135"/>
      <c r="E140" s="135"/>
      <c r="F140" s="135"/>
      <c r="G140" s="135"/>
      <c r="H140" s="135"/>
      <c r="I140" s="135"/>
    </row>
    <row r="142" spans="1:2" ht="12.75" hidden="1">
      <c r="A142" s="122" t="s">
        <v>288</v>
      </c>
      <c r="B142" s="106" t="s">
        <v>289</v>
      </c>
    </row>
    <row r="143" spans="2:9" ht="30" customHeight="1" hidden="1">
      <c r="B143" s="171" t="s">
        <v>290</v>
      </c>
      <c r="C143" s="171"/>
      <c r="D143" s="171"/>
      <c r="E143" s="171"/>
      <c r="F143" s="171"/>
      <c r="G143" s="171"/>
      <c r="H143" s="171"/>
      <c r="I143" s="171"/>
    </row>
    <row r="144" ht="12.75" hidden="1"/>
    <row r="145" spans="1:2" ht="12.75">
      <c r="A145" s="122" t="s">
        <v>288</v>
      </c>
      <c r="B145" s="106" t="s">
        <v>291</v>
      </c>
    </row>
    <row r="146" ht="12.75">
      <c r="B146" s="59" t="s">
        <v>292</v>
      </c>
    </row>
    <row r="147" spans="7:9" ht="12.75">
      <c r="G147" s="115" t="s">
        <v>240</v>
      </c>
      <c r="I147" s="115" t="s">
        <v>240</v>
      </c>
    </row>
    <row r="148" spans="7:9" ht="12.75">
      <c r="G148" s="115" t="s">
        <v>241</v>
      </c>
      <c r="I148" s="115" t="s">
        <v>242</v>
      </c>
    </row>
    <row r="149" spans="7:9" ht="12.75">
      <c r="G149" s="103" t="s">
        <v>243</v>
      </c>
      <c r="I149" s="103" t="s">
        <v>243</v>
      </c>
    </row>
    <row r="151" spans="2:9" ht="12.75">
      <c r="B151" s="59" t="s">
        <v>293</v>
      </c>
      <c r="G151" s="60">
        <v>3535</v>
      </c>
      <c r="I151" s="60">
        <v>10832</v>
      </c>
    </row>
    <row r="152" spans="2:9" ht="12.75">
      <c r="B152" s="59" t="s">
        <v>294</v>
      </c>
      <c r="G152" s="123">
        <v>262</v>
      </c>
      <c r="I152" s="123">
        <v>1299</v>
      </c>
    </row>
    <row r="153" spans="2:9" ht="13.5" thickBot="1">
      <c r="B153" s="59" t="s">
        <v>295</v>
      </c>
      <c r="G153" s="130">
        <v>19</v>
      </c>
      <c r="I153" s="130">
        <v>56</v>
      </c>
    </row>
    <row r="154" spans="7:9" ht="13.5" thickTop="1">
      <c r="G154" s="113"/>
      <c r="I154" s="113"/>
    </row>
  </sheetData>
  <mergeCells count="39">
    <mergeCell ref="B137:I137"/>
    <mergeCell ref="B140:I140"/>
    <mergeCell ref="B143:I143"/>
    <mergeCell ref="B113:I113"/>
    <mergeCell ref="B116:I116"/>
    <mergeCell ref="B119:I119"/>
    <mergeCell ref="B122:I122"/>
    <mergeCell ref="B87:I87"/>
    <mergeCell ref="B91:D91"/>
    <mergeCell ref="B97:I97"/>
    <mergeCell ref="B98:I98"/>
    <mergeCell ref="B63:I63"/>
    <mergeCell ref="B66:I66"/>
    <mergeCell ref="B69:I69"/>
    <mergeCell ref="B84:I84"/>
    <mergeCell ref="B51:I51"/>
    <mergeCell ref="B52:I52"/>
    <mergeCell ref="B55:I55"/>
    <mergeCell ref="B60:I60"/>
    <mergeCell ref="B45:I45"/>
    <mergeCell ref="B48:I48"/>
    <mergeCell ref="B49:I49"/>
    <mergeCell ref="B50:I50"/>
    <mergeCell ref="B33:D33"/>
    <mergeCell ref="B36:I36"/>
    <mergeCell ref="B39:I39"/>
    <mergeCell ref="B42:I42"/>
    <mergeCell ref="B26:D26"/>
    <mergeCell ref="B27:D27"/>
    <mergeCell ref="B28:D28"/>
    <mergeCell ref="B31:D31"/>
    <mergeCell ref="B17:I17"/>
    <mergeCell ref="B18:I18"/>
    <mergeCell ref="B21:I21"/>
    <mergeCell ref="B24:E24"/>
    <mergeCell ref="B5:I5"/>
    <mergeCell ref="B6:I6"/>
    <mergeCell ref="B14:I14"/>
    <mergeCell ref="B15:I15"/>
  </mergeCells>
  <printOptions/>
  <pageMargins left="0.3937007874015748" right="0.3937007874015748" top="0.3937007874015748" bottom="0.3937007874015748" header="0.5118110236220472" footer="0.5118110236220472"/>
  <pageSetup fitToHeight="0" horizontalDpi="600" verticalDpi="600" orientation="portrait" scale="87" r:id="rId1"/>
  <rowBreaks count="3" manualBreakCount="3">
    <brk id="39" max="255" man="1"/>
    <brk id="63" max="255" man="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Cordoda Corporation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M &amp; C Services Sdn Bhd</cp:lastModifiedBy>
  <cp:lastPrinted>2005-11-28T08:46:24Z</cp:lastPrinted>
  <dcterms:created xsi:type="dcterms:W3CDTF">2005-11-28T05:41:30Z</dcterms:created>
  <dcterms:modified xsi:type="dcterms:W3CDTF">2005-11-29T09:11:26Z</dcterms:modified>
  <cp:category/>
  <cp:version/>
  <cp:contentType/>
  <cp:contentStatus/>
</cp:coreProperties>
</file>