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880" windowHeight="6720" tabRatio="919" firstSheet="1" activeTab="4"/>
  </bookViews>
  <sheets>
    <sheet name="XXX" sheetId="1" state="veryHidden" r:id="rId1"/>
    <sheet name="klsebs" sheetId="2" r:id="rId2"/>
    <sheet name="klsepl" sheetId="3" r:id="rId3"/>
    <sheet name="klsecash" sheetId="4" r:id="rId4"/>
    <sheet name="klseequity" sheetId="5" r:id="rId5"/>
    <sheet name="klsenotes" sheetId="6" r:id="rId6"/>
  </sheets>
  <definedNames>
    <definedName name="_xlnm.Print_Area" localSheetId="3">'klsecash'!$A$1:$E$90</definedName>
    <definedName name="_xlnm.Print_Area" localSheetId="5">'klsenotes'!$A$1:$I$163</definedName>
    <definedName name="_xlnm.Print_Area" localSheetId="2">'klsepl'!$A$1:$E$41</definedName>
    <definedName name="_xlnm.Print_Titles" localSheetId="3">'klsecash'!$A:$C</definedName>
    <definedName name="Z_56149B72_2088_40EB_A880_A99AB12A3AF5_.wvu.PrintArea" localSheetId="2" hidden="1">'klsepl'!$A$1:$E$41</definedName>
  </definedNames>
  <calcPr fullCalcOnLoad="1"/>
</workbook>
</file>

<file path=xl/sharedStrings.xml><?xml version="1.0" encoding="utf-8"?>
<sst xmlns="http://schemas.openxmlformats.org/spreadsheetml/2006/main" count="369" uniqueCount="300">
  <si>
    <t xml:space="preserve">With the completion of acquisition of Tsun and the change of Cordoda from an associate into a subsidiary of Patimas during the second quarter 2003, the consolidated results of the Group has increased accordingly. These changes resulting in the overall increase in the Group's sales turnover as well as the operating expenses which has increased to RM75.5 million (1Q: RM55.0 million). In addition, the investing results has reduced to a loss of RM0.3 million (1Q: RM1.1 million) and the Group profit before tax increased to RM1.8 million as compared to RM1.0 million in the preceding quarter.  </t>
  </si>
  <si>
    <t>The Group's sales turnover increased by 35% to RM77.8 million for the second quarter 2003 (1Q: M57.7 million) mainly due to consolidation of the results of Tsun (acquisition completed on 16 May 2003) and Cordoda (acquisition completed on 25 April 2003). Group profit after tax for the quarter has also increased to RM0.434 million (1Q: RM0.127 million).</t>
  </si>
  <si>
    <t>31 Dec 02</t>
  </si>
  <si>
    <t>30 June 02</t>
  </si>
  <si>
    <t xml:space="preserve">CHANGES IN THE COMPOSITION OF THE GROUP </t>
  </si>
  <si>
    <t>the acquisition of 400,000 ordinary shares  of RM1.00 each in SSD Technology Sdn Bhd ("SSD") which has resulted in SSD becoming an 80% subsidiary of Patimas. The said acquisition was completed on 23 July 2003.</t>
  </si>
  <si>
    <t>Cash and cash equivalents at 1 Januany</t>
  </si>
  <si>
    <t>Cash and cash equivalents at 30 June</t>
  </si>
  <si>
    <t>Current year</t>
  </si>
  <si>
    <t>to date</t>
  </si>
  <si>
    <t>Profit/(Loss)</t>
  </si>
  <si>
    <t>before tax</t>
  </si>
  <si>
    <t xml:space="preserve">STATUS OF CORPORATE PROPOSALS </t>
  </si>
  <si>
    <t xml:space="preserve">There were no changes in the composition of the Group during the financial period under review save as disclosed below:                                                                                                                       </t>
  </si>
  <si>
    <t>Status of the Rights Issue Proceeds Utilisation as at 30 June 2003</t>
  </si>
  <si>
    <t xml:space="preserve">REVIEW OF THE GROUP'S PERFORMANCE </t>
  </si>
  <si>
    <r>
      <t xml:space="preserve">There is no corporate proposals announced but not completed as at </t>
    </r>
    <r>
      <rPr>
        <sz val="10"/>
        <rFont val="Arial"/>
        <family val="2"/>
      </rPr>
      <t xml:space="preserve">22 August 2003, </t>
    </r>
    <r>
      <rPr>
        <sz val="10"/>
        <rFont val="Arial"/>
        <family val="0"/>
      </rPr>
      <t>the latest practicable date which is not earlier than 7 days from the date of issue of this quarterly report.</t>
    </r>
  </si>
  <si>
    <r>
      <t xml:space="preserve">As at  </t>
    </r>
    <r>
      <rPr>
        <sz val="10"/>
        <rFont val="Arial"/>
        <family val="2"/>
      </rPr>
      <t>22 August 2003</t>
    </r>
    <r>
      <rPr>
        <sz val="10"/>
        <rFont val="Arial"/>
        <family val="0"/>
      </rPr>
      <t>, there were no off balance sheet financial instruments held by the Group.</t>
    </r>
  </si>
  <si>
    <t xml:space="preserve">The Directors have recommended a final dividend payment of 5 sen per share less 28% income tax for the financial year ended 31 December 2002 (Financial year 2001: 5 sen per share less 28% income tax) which was  approved by the shareholders at the Eleventh Annual General Meeting on 9 June 2003 and subsequently paid on 3 July 2003. As disclosed in B8,  Patimas is proposing a payment of dividend-in-specie of up to 15,000,125 EBNT shares to the shareholders of Patimas which  is pending decision from the authorities and shall be subject to the shareholders' approval. </t>
  </si>
  <si>
    <t>On 29 April 2003, Patimas announced  a variation  to the utilisation of the ICULS proceeds amounting to RM10.667 million. The said amount which was originally slated for the refinancing/financing of the managed network services of Cordoda Corporation Sdn Bhd  has  been changed to working capital for the Patimas Group. As at 30 June 2003, the said amount has been fully utilised.</t>
  </si>
  <si>
    <t>On 9 July 2002, the Company announced its proposal to undertake a private placement of up to 10% of the issued and paid up capital of Patimas. The Securities Commission ("SC") and the Foreign Investment Committee have approved the proposal on 30 September 2002 and 8 October 2002 respectively. The SC has approved the Company's application to extend the timeframe for the implementation of the proposal to another 6 months period ending 30 September 2003. As at the date of this report, the proposal has yet to be implemented.</t>
  </si>
  <si>
    <t>c) Amortisation of intangible assets</t>
  </si>
  <si>
    <t xml:space="preserve">Malaysia </t>
  </si>
  <si>
    <t>The contingent liabilities since the last annual balance sheet to the date of this quarter interim report comprises of bank guarantees for credit facilities and contracts undertaken by the Group amounting to RM9.4 million.</t>
  </si>
  <si>
    <t xml:space="preserve">A final dividend of 5 sen per share less 28% income tax in respect of the financial year ended 31 December 2002 was paid on 3 July 2003.  </t>
  </si>
  <si>
    <t>Current year to date</t>
  </si>
  <si>
    <t>(Acquisition)/Disposal of subsidiaries</t>
  </si>
  <si>
    <t>The fair value of assets (acquired)/disposed is as follows:</t>
  </si>
  <si>
    <t>Minority shareholders' interest</t>
  </si>
  <si>
    <t>Net (liabilities)/assets</t>
  </si>
  <si>
    <t>Foreign exchange differences</t>
  </si>
  <si>
    <t>Consideration (paid)/received</t>
  </si>
  <si>
    <t>Net cash (outflow)/inflow</t>
  </si>
  <si>
    <t>Tax paid net refunds</t>
  </si>
  <si>
    <t xml:space="preserve"> the acquisition of 19 million ordinary shares of RM1.00 each in Cordoda Corporation Sdn Bhd ("Cordoda") which has resulted in Cordoda becoming a 69.6% subsidiary of the Company. The said acquisition was completed on 25 April 2003;                                                                                                               </t>
  </si>
  <si>
    <t>the acquisition of 2.4 million ordinary shares in Tsun Macro Sdn Bhd ("Tsun") which has resulted in Tsun becoming an 80% subsidiary of GMH Services (MSC) Sdn Bhd. The said acquisition was completed on 16 May 2003. (Please refer to Note B8 for further details).</t>
  </si>
  <si>
    <t>the acquisition of 30,000 ordinary shares  of RM1.00 each in Total Communications Sdn Bhd ("TCSB") which has resulted in increasing Cordoda's equity interest in TCSB from 80% to 86%. The said acquisition was completed on 17 July 2003.</t>
  </si>
  <si>
    <t>The effective tax rate is higher than the statutory rate due to losses and disallowed expenses in certain subsidiaries.</t>
  </si>
  <si>
    <t>On 24 July 2003, Patimas announced the proposed restructuring and subsequent listing of EBN Technology Bhd ("EBNT"), a newly incorporated company which shall become a 56.2% owned subsidiary of Patimas upon completion of the Proposed Listing on the MESDAQ market of Kuala Lumpur Stock Exchange. As part of the restructuring and listing proposal, Patimas is proposing a payment of dividend-in-specie of up to 15,000,125 EBNT shares to the shareholders of Patimas. The Proposed Dividend is conditional upon the proposed restructuring. The said exercises are pending decision from the relevant authorities.</t>
  </si>
  <si>
    <t xml:space="preserve">39,996,000 then reduced to </t>
  </si>
  <si>
    <t>Included in the Other Payables is part of the balance of the purchase consideration to the vendors of HPD Systems Sdn Bhd, DGN Systems Sdn Bhd  and EIX Solutions Sdn Bhd  amounting to RM9 million in respect of the said companies meeting the profit guarantee for the financial period ending 30 September 2003.</t>
  </si>
  <si>
    <t>Utilisation At    30 June 2003</t>
  </si>
  <si>
    <t>For the period ended 30 June 2002</t>
  </si>
  <si>
    <t>B16.</t>
  </si>
  <si>
    <t>OPERATING EXPENSES</t>
  </si>
  <si>
    <t>Included in the Operating Expenses are :-</t>
  </si>
  <si>
    <t>a) Depreciation expenses</t>
  </si>
  <si>
    <t>b) Amortisation of software development expenditure</t>
  </si>
  <si>
    <t>MATERIAL LITIGATION</t>
  </si>
  <si>
    <t>Certain comparative figures have been reclassified to be in-line with the adoption of MASB 24, ' Financial Instruments: Disclosure and Presentation' in the preceding year's audited financial statements, whereby the ICULS interest expense had been reclassified as distributions of equity in accordance with the balance sheet classification. The effect is as follows :-</t>
  </si>
  <si>
    <t>Current Assets</t>
  </si>
  <si>
    <t xml:space="preserve">Current Liabilities </t>
  </si>
  <si>
    <t>Shareholders' Funds</t>
  </si>
  <si>
    <t>Reserves</t>
  </si>
  <si>
    <t>PATIMAS COMPUTERS BHD</t>
  </si>
  <si>
    <t>Share capital</t>
  </si>
  <si>
    <t>Revenue</t>
  </si>
  <si>
    <t>Total</t>
  </si>
  <si>
    <t>Profit after tax</t>
  </si>
  <si>
    <t>Borrowings</t>
  </si>
  <si>
    <t>ICULS</t>
  </si>
  <si>
    <t>Inventories</t>
  </si>
  <si>
    <t>PATIMAS COMPUTERS BERHAD</t>
  </si>
  <si>
    <t>ICULS interest</t>
  </si>
  <si>
    <t>Finance costs</t>
  </si>
  <si>
    <t>RM</t>
  </si>
  <si>
    <t>AS AT</t>
  </si>
  <si>
    <t>END OF</t>
  </si>
  <si>
    <t>PRECEDING</t>
  </si>
  <si>
    <t>CURRENT</t>
  </si>
  <si>
    <t>FINANCIAL</t>
  </si>
  <si>
    <t>QUARTER</t>
  </si>
  <si>
    <t>YEAR ENDED</t>
  </si>
  <si>
    <t>RM '000</t>
  </si>
  <si>
    <t>Property, plant and equipment</t>
  </si>
  <si>
    <t>Investment in associated companies</t>
  </si>
  <si>
    <t>Other investments</t>
  </si>
  <si>
    <t>Intangible assets</t>
  </si>
  <si>
    <t>Trade receivables</t>
  </si>
  <si>
    <t>Amount owing by associated company</t>
  </si>
  <si>
    <t>Deposits with licensed banks</t>
  </si>
  <si>
    <t>Cash and cash equivalents</t>
  </si>
  <si>
    <t>Trade payables</t>
  </si>
  <si>
    <t>Other payables</t>
  </si>
  <si>
    <t>Short term borrowings</t>
  </si>
  <si>
    <t>Provision for taxation</t>
  </si>
  <si>
    <t xml:space="preserve">Net Current Assets </t>
  </si>
  <si>
    <t xml:space="preserve">   Minority interests</t>
  </si>
  <si>
    <t xml:space="preserve">   Long term borrowings</t>
  </si>
  <si>
    <t xml:space="preserve">   Deferred payment</t>
  </si>
  <si>
    <t xml:space="preserve">   Deferred taxation</t>
  </si>
  <si>
    <t>Net tangible assets per share (RM)</t>
  </si>
  <si>
    <t>Basic:</t>
  </si>
  <si>
    <t xml:space="preserve">  (Based on 60,000,500 ordinary shares)</t>
  </si>
  <si>
    <t>Fully Diluted:</t>
  </si>
  <si>
    <t xml:space="preserve">      upon full conversion of ICULS @ RM 3.80)</t>
  </si>
  <si>
    <t>(The Condensed Consolidated Balance Sheets should be read in conjunction with the Annual Audited Financial Statements for the year ended 31 December 2002)</t>
  </si>
  <si>
    <t>Condensed Consolidated Income Statements (Unaudited)</t>
  </si>
  <si>
    <t>INDIVIDUAL PERIOD</t>
  </si>
  <si>
    <t>CUMULATIVE PERIOD</t>
  </si>
  <si>
    <t>PRECEDING YEAR</t>
  </si>
  <si>
    <t>YEAR</t>
  </si>
  <si>
    <t>CORRESPONDING</t>
  </si>
  <si>
    <t>TO DATE</t>
  </si>
  <si>
    <t>PERIOD</t>
  </si>
  <si>
    <t>RM ' 000</t>
  </si>
  <si>
    <t>Operating expenses</t>
  </si>
  <si>
    <t>Other operating income</t>
  </si>
  <si>
    <t>Profit from operations</t>
  </si>
  <si>
    <t>Investing results</t>
  </si>
  <si>
    <t>Profit before tax</t>
  </si>
  <si>
    <t>Income tax</t>
  </si>
  <si>
    <t>Minority interest</t>
  </si>
  <si>
    <t>Net profit for the period</t>
  </si>
  <si>
    <t>Earnings / (Loss) per share (sen)</t>
  </si>
  <si>
    <t xml:space="preserve">   - Basic</t>
  </si>
  <si>
    <t xml:space="preserve">   - Diluted</t>
  </si>
  <si>
    <t>-</t>
  </si>
  <si>
    <t>Condensed Consolidated Cash Flow Statement (Unaudited)</t>
  </si>
  <si>
    <t>RM’000</t>
  </si>
  <si>
    <t>CASH FLOWS FROM OPERATING ACTIVITIES</t>
  </si>
  <si>
    <t>Adjustments for non-cash flow:-</t>
  </si>
  <si>
    <t>Non-cash items</t>
  </si>
  <si>
    <t>Operating profit before working capital changes</t>
  </si>
  <si>
    <t>Changes in working capital</t>
  </si>
  <si>
    <t>Net changes in current assets</t>
  </si>
  <si>
    <t>Net changes in current liabilities</t>
  </si>
  <si>
    <t>Net cash flows from operating activities</t>
  </si>
  <si>
    <t>INVESTING ACTIVITIES</t>
  </si>
  <si>
    <t>Equity investments</t>
  </si>
  <si>
    <t>FINANCING ACTIVITIES</t>
  </si>
  <si>
    <t>Dividends paid</t>
  </si>
  <si>
    <t>Net change in cash and cash equivalents</t>
  </si>
  <si>
    <t xml:space="preserve">Foreign exchange differences on </t>
  </si>
  <si>
    <t xml:space="preserve">   opening balances</t>
  </si>
  <si>
    <t>Assets</t>
  </si>
  <si>
    <t>Current assets</t>
  </si>
  <si>
    <t>Current liabilities</t>
  </si>
  <si>
    <t>Net assets disposed</t>
  </si>
  <si>
    <t>Less: Cash and cash equivalent</t>
  </si>
  <si>
    <t>Cash and cash equivalents comprise the following:</t>
  </si>
  <si>
    <t>Cash and bank balances</t>
  </si>
  <si>
    <t>Less: Deposits pledged with licensed banks</t>
  </si>
  <si>
    <t>Bank overdrafts</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</si>
  <si>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</si>
  <si>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</si>
  <si>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</si>
  <si>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</si>
  <si>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</si>
  <si>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</si>
  <si>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</si>
  <si>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</si>
  <si>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</si>
  <si>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</si>
  <si>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</si>
  <si>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</si>
  <si>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</si>
  <si>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</si>
  <si>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t>
  </si>
  <si>
    <t>RM'000</t>
  </si>
  <si>
    <t>Currency translation</t>
  </si>
  <si>
    <t xml:space="preserve">   differences</t>
  </si>
  <si>
    <t xml:space="preserve">Disposal of Subsidiary </t>
  </si>
  <si>
    <t>Share of Associate Reserve</t>
  </si>
  <si>
    <t xml:space="preserve">Dividends paid for </t>
  </si>
  <si>
    <t xml:space="preserve">    - FINAL</t>
  </si>
  <si>
    <t>A1.</t>
  </si>
  <si>
    <t>ACCOUNTING POLICIES</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</si>
  <si>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</si>
  <si>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</si>
  <si>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</si>
  <si>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</si>
  <si>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</si>
  <si>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</si>
  <si>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</si>
  <si>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</si>
  <si>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</si>
  <si>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</si>
  <si>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</si>
  <si>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During the period under review, there were no:
 (i) material changes in estimates of amounts reported in the previous interim periods of the current financial year; and
 (ii) material changes in estimates of amounts reported in prior financial years.</t>
  </si>
  <si>
    <t>A6.</t>
  </si>
  <si>
    <t>ISSUANCE OR REPAYMENTS OF DEBTS AND EQUITY SECURITIES</t>
  </si>
  <si>
    <t>There were no issuance, cancellation, repurchase, resale and repayment of debts and equity securities for the current interim financial reports under review.</t>
  </si>
  <si>
    <t>A7.</t>
  </si>
  <si>
    <t>DIVIDEND PAID</t>
  </si>
  <si>
    <t>A8.</t>
  </si>
  <si>
    <t>SEGMENTAL REPORTING</t>
  </si>
  <si>
    <t>Analysis by Country</t>
  </si>
  <si>
    <t>Turnover</t>
  </si>
  <si>
    <t xml:space="preserve"> - Subsidiaries</t>
  </si>
  <si>
    <t>Philippines</t>
  </si>
  <si>
    <t>A9.</t>
  </si>
  <si>
    <t>VALUATION OF PROPERTY, PLANT AND EQUIPMENT</t>
  </si>
  <si>
    <t>A10.</t>
  </si>
  <si>
    <t>SUBSEQUENT MATERIAL EVENTS</t>
  </si>
  <si>
    <t>A11.</t>
  </si>
  <si>
    <t>A12.</t>
  </si>
  <si>
    <t>CHANGES IN CONTINGENT LIABILITIES AND CONTINGENT ASSETS</t>
  </si>
  <si>
    <t xml:space="preserve">B </t>
  </si>
  <si>
    <t>KLSE LISTING REQUIREMENTS</t>
  </si>
  <si>
    <t>B1.</t>
  </si>
  <si>
    <t>B2.</t>
  </si>
  <si>
    <t>MATERIAL CHANGES IN QUARTERLY RESULTS</t>
  </si>
  <si>
    <t>B3.</t>
  </si>
  <si>
    <t>PROSPECTS</t>
  </si>
  <si>
    <t>B4.</t>
  </si>
  <si>
    <t>PROFIT FORECAST AND GUARANTEE</t>
  </si>
  <si>
    <t>B5.</t>
  </si>
  <si>
    <t>TAXATION</t>
  </si>
  <si>
    <t>Current year quarter</t>
  </si>
  <si>
    <t>Current taxation comprises : -</t>
  </si>
  <si>
    <t>RM' 000</t>
  </si>
  <si>
    <t xml:space="preserve"> - Malaysia</t>
  </si>
  <si>
    <t xml:space="preserve"> - Foreign</t>
  </si>
  <si>
    <t xml:space="preserve"> - Associate Company</t>
  </si>
  <si>
    <t>Transfer to deferred taxation</t>
  </si>
  <si>
    <t>B6.</t>
  </si>
  <si>
    <t>SALE OF UNQUOTED INVESTMENTS AND PROPERTIES</t>
  </si>
  <si>
    <t>B7.</t>
  </si>
  <si>
    <t>PURCHASE OR DISPOSAL OF QUOTED SECURITIES</t>
  </si>
  <si>
    <t>There were no quoted securities disposed or held by the Group at the end of the period under review.</t>
  </si>
  <si>
    <t>B8.</t>
  </si>
  <si>
    <t>Purposes</t>
  </si>
  <si>
    <t>Approved Utilisation</t>
  </si>
  <si>
    <t>Balance</t>
  </si>
  <si>
    <t>Part finance/refinance the managed network services project</t>
  </si>
  <si>
    <t>Part payment for the leasehold land at Bukit Jalil,  Kuala Lumpur</t>
  </si>
  <si>
    <t>Finance working capital requirement of the Group</t>
  </si>
  <si>
    <t>then increased to</t>
  </si>
  <si>
    <t>Finance issue expenses</t>
  </si>
  <si>
    <t>then reduced to</t>
  </si>
  <si>
    <t>B9.</t>
  </si>
  <si>
    <t>GROUP BORROWINGS AND DEBT SECURITIES</t>
  </si>
  <si>
    <t>Bank borrowings (secured)</t>
  </si>
  <si>
    <t>Short term</t>
  </si>
  <si>
    <t>Long term</t>
  </si>
  <si>
    <t>B10.</t>
  </si>
  <si>
    <t>OFF BALANCE SHEET FINANCIAL INSTRUMENTS</t>
  </si>
  <si>
    <t>B11.</t>
  </si>
  <si>
    <t>The Group was not engaged in any material litigation and the directors are not aware of any proceeding pending or threatened that will materially affect the Group.</t>
  </si>
  <si>
    <t>B12.</t>
  </si>
  <si>
    <t>DIVIDEND</t>
  </si>
  <si>
    <t>B13.</t>
  </si>
  <si>
    <t>EARNINGS PER SHARE</t>
  </si>
  <si>
    <t>Basic</t>
  </si>
  <si>
    <t>Net profit for the year</t>
  </si>
  <si>
    <t>Basic earnings per ordinary share (sen)</t>
  </si>
  <si>
    <t>There is no dilution in the Company's earnings per share as the market values of the securities were lower than the exercise prices.</t>
  </si>
  <si>
    <t>B14.</t>
  </si>
  <si>
    <t>B15.</t>
  </si>
  <si>
    <t>OTHER PAYABLES</t>
  </si>
  <si>
    <t>(The Condensed Consolidated Income Statements should be read in conjunction with the Annual Audited Financial Statements for the year ended 31 December 2002)</t>
  </si>
  <si>
    <t>Net profit before tax</t>
  </si>
  <si>
    <t>Non-operating items - investing</t>
  </si>
  <si>
    <t>Cash used in operations</t>
  </si>
  <si>
    <t>The fair value of assets disposed is as follows:</t>
  </si>
  <si>
    <t>Minority Interest</t>
  </si>
  <si>
    <t>Translation different</t>
  </si>
  <si>
    <t>Loss on disposal</t>
  </si>
  <si>
    <t>Disposal Consideration</t>
  </si>
  <si>
    <t>Cash flow on disposal of a subsidiary company</t>
  </si>
  <si>
    <t>(The Condensed Consolidated Statement of Changes in Equity should be read in conjunction with the Annual Audited Financial Statements for the year ended 31 December 2002)</t>
  </si>
  <si>
    <t xml:space="preserve">   financial year 2002</t>
  </si>
  <si>
    <t>(The Condensed Consolidated Cash Flow Statement should be read in conjunction with the Annual Audited Financial Statements for the year ended 31 December 2002)</t>
  </si>
  <si>
    <t xml:space="preserve"> - Overprovision in respect of previous years</t>
  </si>
  <si>
    <t xml:space="preserve">The interim financial report is unaudited and has been prepared in compliance with MASB 26, 'Interim Financial Reporting' and paragraph 9.22 of the Kuala Lumpur Listing Requirements and should be read in conjunction with the audited financial statements of the Group for the year ended 31 December 2002. The accounting policies and methods of computation adopted in the interim financial statements are consistent with those adopted in the audited financial statements of the Group for the financial year ended 31 December 2002. </t>
  </si>
  <si>
    <t>As Restated</t>
  </si>
  <si>
    <t>As Previously stated</t>
  </si>
  <si>
    <t>The valuations of property, plant and equipment have been brought forward, without amendment from the audited financial statements for the year ended 31 December 2002.</t>
  </si>
  <si>
    <t>Net loss attributable to ordinary shareholders</t>
  </si>
  <si>
    <t>Condensed Consolidated Income Statement (Unaudited)</t>
  </si>
  <si>
    <t>Interest on ICULS</t>
  </si>
  <si>
    <t>Condensed Consolidated Balance Sheets (Unaudited)</t>
  </si>
  <si>
    <t>EXPLANATORY NOTES TO THE INTERIM FINANCIAL REPORT - MASB 26</t>
  </si>
  <si>
    <t xml:space="preserve">  (Based on 75,789,578 ordinary shares</t>
  </si>
  <si>
    <t>The prospects of the IT industry is expected to be increasingly competitive amidst the current economic outlook and market conditions. Barring unforeseen circumstances, the Group expects to remain profitable for the current financial year.</t>
  </si>
  <si>
    <t>Not applicable.</t>
  </si>
  <si>
    <t>As at the date of this report, there were no material events which arose subsequent to the end of the period under review except for those disclosed in Note B8.</t>
  </si>
  <si>
    <t xml:space="preserve"> - Share of loss of associated company</t>
  </si>
  <si>
    <t>During the period under review, there were no disposal of unquoted investments and properties.</t>
  </si>
  <si>
    <t>6 months ended</t>
  </si>
  <si>
    <t>As At 30 June 2003</t>
  </si>
  <si>
    <t>AUDITED</t>
  </si>
  <si>
    <t>UNAUDITED</t>
  </si>
  <si>
    <t>For The Quarter Ended 30 June 2003</t>
  </si>
  <si>
    <t>For The 6 Months Ended 30 June 2003</t>
  </si>
  <si>
    <t>At 1 January 2002</t>
  </si>
  <si>
    <t xml:space="preserve">   financial year 2001</t>
  </si>
  <si>
    <t>At 31 December 2002</t>
  </si>
  <si>
    <t>At 30 June 2003</t>
  </si>
  <si>
    <t>Other receivables</t>
  </si>
  <si>
    <t>Long term liabilities</t>
  </si>
  <si>
    <t>Goodwill on acquisition</t>
  </si>
  <si>
    <t>Share of net assets of associate</t>
  </si>
  <si>
    <t>Acquisition of Subsidiaries</t>
  </si>
  <si>
    <t>Number of ordinary shares in issue as at 30 June 2003</t>
  </si>
  <si>
    <t>The basic earnings per share was calculated by dividing the net loss attributable to members of the Company of    RM1.224 million by 60,000,500 ordinary shares in issue during the period under review.</t>
  </si>
  <si>
    <t>Included in other receivables is tax recoverable amounting to RM 3.478 million.</t>
  </si>
  <si>
    <t>OTHER RECEIVABLES</t>
  </si>
  <si>
    <t>30 June 03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</si>
</sst>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0_);_(* \(#,##0.00\);_(* &quot;-&quot;_);_(@_)"/>
    <numFmt numFmtId="180" formatCode="0.0"/>
    <numFmt numFmtId="181" formatCode="_(* #,##0_);_(* \(#,##0\);_(* &quot;-&quot;??_);_(@_)"/>
    <numFmt numFmtId="182" formatCode="_(* #,##0.000_);_(* \(#,##0.000\);_(* &quot;-&quot;??_);_(@_)"/>
    <numFmt numFmtId="183" formatCode="_(* #,##0.0000_);_(* \(#,##0.0000\);_(* &quot;-&quot;??_);_(@_)"/>
    <numFmt numFmtId="184" formatCode="_(* #,##0.00000_);_(* \(#,##0.00000\);_(* &quot;-&quot;??_);_(@_)"/>
    <numFmt numFmtId="185" formatCode="0.00_)"/>
    <numFmt numFmtId="186" formatCode="_-&quot;$&quot;* #,##0_-;\-&quot;$&quot;* #,##0_-;_-&quot;$&quot;* &quot;-&quot;_-;_-@_-"/>
    <numFmt numFmtId="187" formatCode="_-&quot;$&quot;* #,##0.00_-;\-&quot;$&quot;* #,##0.00_-;_-&quot;$&quot;* &quot;-&quot;??_-;_-@_-"/>
    <numFmt numFmtId="188" formatCode="_-* #,##0.0000_-;\-* #,##0.0000_-;_-* &quot;-&quot;????_-;_-@_-"/>
    <numFmt numFmtId="189" formatCode="_-* #,##0.000_-;\-* #,##0.000_-;_-* &quot;-&quot;???_-;_-@_-"/>
    <numFmt numFmtId="190" formatCode="\(#,##0.00\);[Red]\(#,##0.00\)"/>
    <numFmt numFmtId="191" formatCode="#,##0.00_ ;[Red]\-#,##0.00\ "/>
    <numFmt numFmtId="192" formatCode="_(* #,##0.0_);_(* \(#,##0.0\);_(* &quot;-&quot;??_);_(@_)"/>
    <numFmt numFmtId="193" formatCode="_-* #,##0_-;\-* #,##0_-;_-* &quot;-&quot;??_-;_-@_-"/>
    <numFmt numFmtId="194" formatCode="\(#,##0\);[Red]\(#,##0\)"/>
    <numFmt numFmtId="195" formatCode="_-* #,##0.0_-;\-* #,##0.0_-;_-* &quot;-&quot;??_-;_-@_-"/>
    <numFmt numFmtId="196" formatCode="\(#,##0.0\);[Red]\(#,##0.0\)"/>
    <numFmt numFmtId="197" formatCode="_(* #,##0.0000_);_(* \(#,##0.0000\);_(* &quot;-&quot;_);_(@_)"/>
    <numFmt numFmtId="198" formatCode="#,##0.00;[Red]\(#,##0.00\)"/>
    <numFmt numFmtId="199" formatCode="d/mmm/yy"/>
    <numFmt numFmtId="200" formatCode="0_);[Red]\(0\)"/>
    <numFmt numFmtId="201" formatCode="_-* #,##0.000_-;\-* #,##0.000_-;_-* &quot;-&quot;??_-;_-@_-"/>
    <numFmt numFmtId="202" formatCode="mmm/yyyy"/>
    <numFmt numFmtId="203" formatCode="_-* #,##0.0000_-;\-* #,##0.0000_-;_-* &quot;-&quot;??_-;_-@_-"/>
    <numFmt numFmtId="204" formatCode="0.000000"/>
    <numFmt numFmtId="205" formatCode="0.0000000"/>
    <numFmt numFmtId="206" formatCode="0.00000"/>
    <numFmt numFmtId="207" formatCode="0.0000"/>
    <numFmt numFmtId="208" formatCode="0.000"/>
    <numFmt numFmtId="209" formatCode="#,##0.0_);[Red]\(#,##0.0\)"/>
    <numFmt numFmtId="210" formatCode="[$-409]dddd\,\ mmmm\ dd\,\ yyyy"/>
    <numFmt numFmtId="211" formatCode="0.0%"/>
    <numFmt numFmtId="212" formatCode="_(* #,##0.0000000_);_(* \(#,##0.0000000\);_(* &quot;-&quot;???????_);_(@_)"/>
  </numFmts>
  <fonts count="11">
    <font>
      <sz val="10"/>
      <name val="Arial"/>
      <family val="0"/>
    </font>
    <font>
      <sz val="10"/>
      <name val="Times New Roman"/>
      <family val="1"/>
    </font>
    <font>
      <sz val="8"/>
      <name val="Arial"/>
      <family val="2"/>
    </font>
    <font>
      <b/>
      <i/>
      <sz val="16"/>
      <name val="Helv"/>
      <family val="0"/>
    </font>
    <font>
      <b/>
      <sz val="12"/>
      <name val="Times New Roman"/>
      <family val="1"/>
    </font>
    <font>
      <b/>
      <sz val="10"/>
      <name val="Arial"/>
      <family val="2"/>
    </font>
    <font>
      <b/>
      <sz val="11"/>
      <name val="Arial"/>
      <family val="2"/>
    </font>
    <font>
      <sz val="11"/>
      <name val="Arial"/>
      <family val="2"/>
    </font>
    <font>
      <u val="single"/>
      <sz val="10"/>
      <color indexed="36"/>
      <name val="Arial"/>
      <family val="0"/>
    </font>
    <font>
      <u val="single"/>
      <sz val="10"/>
      <color indexed="12"/>
      <name val="Arial"/>
      <family val="0"/>
    </font>
    <font>
      <sz val="12"/>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38" fontId="2" fillId="2" borderId="0" applyNumberFormat="0" applyBorder="0" applyAlignment="0" applyProtection="0"/>
    <xf numFmtId="0" fontId="9" fillId="0" borderId="0" applyNumberFormat="0" applyFill="0" applyBorder="0" applyAlignment="0" applyProtection="0"/>
    <xf numFmtId="10" fontId="2" fillId="3" borderId="1" applyNumberFormat="0" applyBorder="0" applyAlignment="0" applyProtection="0"/>
    <xf numFmtId="185" fontId="3"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43" fontId="1"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199" fontId="6" fillId="0" borderId="0" xfId="0" applyNumberFormat="1" applyFont="1" applyAlignment="1">
      <alignment horizontal="center"/>
    </xf>
    <xf numFmtId="14" fontId="6" fillId="0" borderId="0" xfId="0" applyNumberFormat="1" applyFont="1" applyBorder="1" applyAlignment="1">
      <alignment horizontal="center"/>
    </xf>
    <xf numFmtId="0" fontId="7" fillId="0" borderId="0" xfId="0" applyFont="1" applyAlignment="1">
      <alignment/>
    </xf>
    <xf numFmtId="181" fontId="7" fillId="0" borderId="0" xfId="0" applyNumberFormat="1" applyFont="1" applyAlignment="1">
      <alignment/>
    </xf>
    <xf numFmtId="0" fontId="7" fillId="0" borderId="0" xfId="0" applyFont="1" applyFill="1" applyAlignment="1">
      <alignment/>
    </xf>
    <xf numFmtId="181" fontId="7" fillId="0" borderId="2" xfId="0" applyNumberFormat="1" applyFont="1" applyBorder="1" applyAlignment="1">
      <alignment/>
    </xf>
    <xf numFmtId="0" fontId="6" fillId="0" borderId="0" xfId="0" applyFont="1" applyFill="1" applyAlignment="1">
      <alignment horizontal="center"/>
    </xf>
    <xf numFmtId="181" fontId="7" fillId="0" borderId="0" xfId="0" applyNumberFormat="1" applyFont="1" applyFill="1" applyAlignment="1">
      <alignment/>
    </xf>
    <xf numFmtId="181" fontId="7" fillId="0" borderId="0" xfId="17" applyNumberFormat="1" applyFont="1" applyAlignment="1">
      <alignment/>
    </xf>
    <xf numFmtId="181" fontId="7" fillId="0" borderId="0" xfId="0" applyNumberFormat="1" applyFont="1" applyBorder="1" applyAlignment="1">
      <alignment/>
    </xf>
    <xf numFmtId="193" fontId="7" fillId="0" borderId="0" xfId="15" applyNumberFormat="1" applyFont="1" applyBorder="1" applyAlignment="1">
      <alignment/>
    </xf>
    <xf numFmtId="181" fontId="7" fillId="0" borderId="3" xfId="0" applyNumberFormat="1" applyFont="1" applyBorder="1" applyAlignment="1">
      <alignment/>
    </xf>
    <xf numFmtId="43" fontId="7" fillId="0" borderId="0" xfId="17" applyFont="1" applyAlignment="1">
      <alignment horizontal="center"/>
    </xf>
    <xf numFmtId="43" fontId="7" fillId="0" borderId="0" xfId="0" applyNumberFormat="1" applyFont="1" applyAlignment="1">
      <alignment/>
    </xf>
    <xf numFmtId="43" fontId="7" fillId="0" borderId="0" xfId="15" applyFont="1" applyAlignment="1">
      <alignment/>
    </xf>
    <xf numFmtId="0" fontId="7" fillId="0" borderId="0" xfId="0" applyFont="1" applyAlignment="1">
      <alignment/>
    </xf>
    <xf numFmtId="181" fontId="7" fillId="0" borderId="3" xfId="17" applyNumberFormat="1" applyFont="1" applyFill="1" applyBorder="1" applyAlignment="1">
      <alignment/>
    </xf>
    <xf numFmtId="181" fontId="7" fillId="0" borderId="0" xfId="0" applyNumberFormat="1" applyFont="1" applyFill="1" applyBorder="1" applyAlignment="1">
      <alignment/>
    </xf>
    <xf numFmtId="181" fontId="7" fillId="0" borderId="4" xfId="0" applyNumberFormat="1" applyFont="1" applyFill="1" applyBorder="1" applyAlignment="1">
      <alignment/>
    </xf>
    <xf numFmtId="181" fontId="7" fillId="0" borderId="0" xfId="18" applyNumberFormat="1" applyFont="1" applyBorder="1" applyAlignment="1">
      <alignment/>
    </xf>
    <xf numFmtId="43" fontId="1" fillId="0" borderId="0" xfId="18" applyNumberFormat="1" applyFont="1" applyBorder="1" applyAlignment="1">
      <alignment horizontal="right"/>
    </xf>
    <xf numFmtId="199" fontId="6" fillId="0" borderId="0" xfId="0" applyNumberFormat="1" applyFont="1" applyAlignment="1">
      <alignment horizontal="left"/>
    </xf>
    <xf numFmtId="199" fontId="7" fillId="0" borderId="0" xfId="0" applyNumberFormat="1" applyFont="1" applyAlignment="1">
      <alignment horizontal="left"/>
    </xf>
    <xf numFmtId="0" fontId="5" fillId="0" borderId="2" xfId="0" applyFont="1"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4" xfId="0" applyBorder="1" applyAlignment="1">
      <alignment horizontal="center"/>
    </xf>
    <xf numFmtId="0" fontId="0" fillId="0" borderId="9" xfId="0" applyBorder="1" applyAlignment="1">
      <alignment horizontal="center"/>
    </xf>
    <xf numFmtId="181" fontId="0" fillId="0" borderId="0" xfId="18" applyNumberFormat="1" applyAlignment="1">
      <alignment/>
    </xf>
    <xf numFmtId="0" fontId="0" fillId="0" borderId="0" xfId="0" applyAlignment="1">
      <alignment horizontal="left"/>
    </xf>
    <xf numFmtId="181" fontId="0" fillId="0" borderId="3" xfId="18" applyNumberFormat="1" applyBorder="1" applyAlignment="1">
      <alignment/>
    </xf>
    <xf numFmtId="181" fontId="0" fillId="0" borderId="0" xfId="18" applyNumberFormat="1" applyBorder="1" applyAlignment="1">
      <alignment/>
    </xf>
    <xf numFmtId="181" fontId="0" fillId="0" borderId="0" xfId="0" applyNumberFormat="1" applyAlignment="1">
      <alignment/>
    </xf>
    <xf numFmtId="43" fontId="0" fillId="0" borderId="0" xfId="0" applyNumberFormat="1" applyAlignment="1">
      <alignment/>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vertical="top"/>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center" wrapText="1"/>
    </xf>
    <xf numFmtId="181" fontId="0" fillId="0" borderId="0" xfId="18" applyNumberFormat="1" applyFont="1" applyBorder="1" applyAlignment="1">
      <alignment/>
    </xf>
    <xf numFmtId="38" fontId="5" fillId="0" borderId="0" xfId="0" applyNumberFormat="1" applyFont="1" applyBorder="1" applyAlignment="1">
      <alignment/>
    </xf>
    <xf numFmtId="38" fontId="5" fillId="0" borderId="10" xfId="0" applyNumberFormat="1" applyFont="1" applyBorder="1" applyAlignment="1">
      <alignment/>
    </xf>
    <xf numFmtId="0" fontId="5" fillId="0" borderId="0" xfId="0" applyFont="1" applyBorder="1" applyAlignment="1">
      <alignment horizontal="center" wrapText="1"/>
    </xf>
    <xf numFmtId="0" fontId="5" fillId="0" borderId="0" xfId="0" applyFont="1" applyAlignment="1">
      <alignment/>
    </xf>
    <xf numFmtId="0" fontId="5" fillId="0" borderId="0" xfId="0" applyFont="1" applyAlignment="1">
      <alignment horizontal="right" vertical="top"/>
    </xf>
    <xf numFmtId="0" fontId="0" fillId="0" borderId="0" xfId="0" applyFont="1" applyAlignment="1">
      <alignment/>
    </xf>
    <xf numFmtId="0" fontId="10" fillId="0" borderId="0" xfId="0" applyFont="1" applyAlignment="1">
      <alignment/>
    </xf>
    <xf numFmtId="0" fontId="5" fillId="0" borderId="11" xfId="0" applyFont="1" applyBorder="1" applyAlignment="1">
      <alignment horizontal="center" vertical="top" wrapText="1"/>
    </xf>
    <xf numFmtId="0" fontId="5" fillId="0" borderId="2" xfId="0" applyFont="1" applyBorder="1" applyAlignment="1">
      <alignment vertical="top" wrapText="1"/>
    </xf>
    <xf numFmtId="0" fontId="5" fillId="0" borderId="2" xfId="0" applyFont="1" applyBorder="1" applyAlignment="1">
      <alignment horizontal="center" vertical="top" wrapText="1"/>
    </xf>
    <xf numFmtId="0" fontId="4" fillId="0" borderId="6" xfId="0" applyFont="1" applyBorder="1" applyAlignment="1">
      <alignment horizontal="center" vertical="top" wrapText="1"/>
    </xf>
    <xf numFmtId="0" fontId="10" fillId="0" borderId="0" xfId="0" applyFont="1" applyAlignment="1">
      <alignment/>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181" fontId="0" fillId="0" borderId="2" xfId="0" applyNumberFormat="1" applyFont="1" applyBorder="1" applyAlignment="1">
      <alignment/>
    </xf>
    <xf numFmtId="0" fontId="0" fillId="0" borderId="2" xfId="0" applyFont="1" applyBorder="1" applyAlignment="1">
      <alignment vertical="top" wrapText="1"/>
    </xf>
    <xf numFmtId="181" fontId="0" fillId="0" borderId="5" xfId="0" applyNumberFormat="1" applyFont="1" applyBorder="1" applyAlignment="1">
      <alignment/>
    </xf>
    <xf numFmtId="181" fontId="10" fillId="0" borderId="6" xfId="0" applyNumberFormat="1" applyFont="1" applyBorder="1" applyAlignment="1">
      <alignment/>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10" fillId="0" borderId="6" xfId="0" applyFont="1" applyBorder="1" applyAlignment="1">
      <alignment vertical="top" wrapText="1"/>
    </xf>
    <xf numFmtId="181" fontId="0" fillId="0" borderId="0" xfId="0" applyNumberFormat="1" applyFont="1" applyBorder="1" applyAlignment="1">
      <alignment/>
    </xf>
    <xf numFmtId="181" fontId="0" fillId="0" borderId="7" xfId="0" applyNumberFormat="1" applyFont="1" applyBorder="1" applyAlignment="1">
      <alignment/>
    </xf>
    <xf numFmtId="181" fontId="0" fillId="0" borderId="4" xfId="0" applyNumberFormat="1" applyFont="1" applyBorder="1" applyAlignment="1">
      <alignment/>
    </xf>
    <xf numFmtId="0" fontId="0" fillId="0" borderId="4" xfId="0" applyFont="1" applyBorder="1" applyAlignment="1">
      <alignment vertical="top" wrapText="1"/>
    </xf>
    <xf numFmtId="181" fontId="0" fillId="0" borderId="9" xfId="0" applyNumberFormat="1" applyFont="1" applyBorder="1" applyAlignment="1">
      <alignment/>
    </xf>
    <xf numFmtId="0" fontId="0" fillId="0" borderId="8" xfId="0" applyFont="1" applyBorder="1" applyAlignment="1">
      <alignment vertical="top" wrapText="1"/>
    </xf>
    <xf numFmtId="181" fontId="0" fillId="0" borderId="12" xfId="0" applyNumberFormat="1" applyFont="1" applyBorder="1" applyAlignment="1">
      <alignment/>
    </xf>
    <xf numFmtId="181" fontId="5" fillId="0" borderId="10" xfId="0" applyNumberFormat="1" applyFont="1" applyBorder="1" applyAlignment="1">
      <alignment/>
    </xf>
    <xf numFmtId="181" fontId="5" fillId="0" borderId="0" xfId="0" applyNumberFormat="1" applyFont="1" applyBorder="1" applyAlignment="1">
      <alignment/>
    </xf>
    <xf numFmtId="37" fontId="0" fillId="0" borderId="0" xfId="18" applyNumberFormat="1" applyFont="1" applyAlignment="1">
      <alignment/>
    </xf>
    <xf numFmtId="43" fontId="1" fillId="0" borderId="0" xfId="15" applyFont="1" applyAlignment="1">
      <alignment/>
    </xf>
    <xf numFmtId="43" fontId="1" fillId="0" borderId="0" xfId="15" applyFont="1" applyAlignment="1">
      <alignment horizontal="right"/>
    </xf>
    <xf numFmtId="43" fontId="1" fillId="0" borderId="13" xfId="15" applyFont="1" applyBorder="1" applyAlignment="1">
      <alignment horizontal="right"/>
    </xf>
    <xf numFmtId="43" fontId="1" fillId="0" borderId="0" xfId="15" applyFont="1" applyBorder="1" applyAlignment="1">
      <alignment horizontal="right"/>
    </xf>
    <xf numFmtId="181" fontId="7" fillId="0" borderId="0" xfId="15" applyNumberFormat="1" applyFont="1" applyAlignment="1">
      <alignment/>
    </xf>
    <xf numFmtId="181" fontId="1" fillId="0" borderId="0" xfId="15" applyNumberFormat="1" applyFont="1" applyAlignment="1">
      <alignment/>
    </xf>
    <xf numFmtId="181" fontId="1" fillId="0" borderId="0" xfId="15" applyNumberFormat="1" applyFont="1" applyBorder="1" applyAlignment="1">
      <alignment/>
    </xf>
    <xf numFmtId="181" fontId="7" fillId="0" borderId="4" xfId="15" applyNumberFormat="1" applyFont="1" applyBorder="1" applyAlignment="1">
      <alignment/>
    </xf>
    <xf numFmtId="181" fontId="7" fillId="0" borderId="0" xfId="15" applyNumberFormat="1" applyFont="1" applyBorder="1" applyAlignment="1">
      <alignment/>
    </xf>
    <xf numFmtId="181" fontId="7" fillId="0" borderId="3" xfId="15" applyNumberFormat="1" applyFont="1" applyBorder="1" applyAlignment="1">
      <alignment/>
    </xf>
    <xf numFmtId="181" fontId="7" fillId="0" borderId="0" xfId="15" applyNumberFormat="1" applyFont="1" applyFill="1" applyAlignment="1">
      <alignment/>
    </xf>
    <xf numFmtId="181" fontId="1" fillId="0" borderId="0" xfId="15" applyNumberFormat="1" applyFont="1" applyFill="1" applyAlignment="1">
      <alignment/>
    </xf>
    <xf numFmtId="181" fontId="7" fillId="0" borderId="4" xfId="15" applyNumberFormat="1" applyFont="1" applyFill="1" applyBorder="1" applyAlignment="1">
      <alignment/>
    </xf>
    <xf numFmtId="181" fontId="7" fillId="0" borderId="3" xfId="15" applyNumberFormat="1" applyFont="1" applyFill="1" applyBorder="1" applyAlignment="1">
      <alignment/>
    </xf>
    <xf numFmtId="43" fontId="1" fillId="0" borderId="0" xfId="15" applyFont="1" applyFill="1" applyAlignment="1">
      <alignment/>
    </xf>
    <xf numFmtId="43" fontId="1" fillId="0" borderId="0" xfId="15" applyFont="1" applyFill="1" applyAlignment="1">
      <alignment horizontal="right"/>
    </xf>
    <xf numFmtId="43" fontId="7" fillId="0" borderId="0" xfId="15" applyFont="1" applyFill="1" applyAlignment="1">
      <alignment/>
    </xf>
    <xf numFmtId="43" fontId="1" fillId="0" borderId="13" xfId="15" applyFont="1" applyFill="1" applyBorder="1" applyAlignment="1">
      <alignment horizontal="right"/>
    </xf>
    <xf numFmtId="43" fontId="1" fillId="0" borderId="13" xfId="15" applyFont="1" applyFill="1" applyBorder="1" applyAlignment="1">
      <alignment/>
    </xf>
    <xf numFmtId="43" fontId="1" fillId="0" borderId="0" xfId="15" applyFont="1" applyFill="1" applyBorder="1" applyAlignment="1">
      <alignment horizontal="right"/>
    </xf>
    <xf numFmtId="43" fontId="1" fillId="0" borderId="0" xfId="15" applyFont="1" applyFill="1" applyBorder="1" applyAlignment="1">
      <alignment/>
    </xf>
    <xf numFmtId="43" fontId="1" fillId="0" borderId="0" xfId="18" applyNumberFormat="1" applyFont="1" applyFill="1" applyBorder="1" applyAlignment="1">
      <alignment horizontal="right"/>
    </xf>
    <xf numFmtId="43" fontId="1" fillId="0" borderId="0" xfId="18" applyNumberFormat="1" applyFont="1" applyFill="1" applyBorder="1" applyAlignment="1">
      <alignment/>
    </xf>
    <xf numFmtId="181" fontId="0" fillId="0" borderId="0" xfId="18" applyNumberFormat="1" applyFill="1" applyAlignment="1">
      <alignment/>
    </xf>
    <xf numFmtId="181" fontId="7" fillId="0" borderId="14" xfId="15" applyNumberFormat="1" applyFont="1" applyBorder="1" applyAlignment="1">
      <alignment/>
    </xf>
    <xf numFmtId="181" fontId="0" fillId="0" borderId="0" xfId="15" applyNumberFormat="1" applyAlignment="1">
      <alignment/>
    </xf>
    <xf numFmtId="0" fontId="5" fillId="0" borderId="0" xfId="0" applyFont="1" applyAlignment="1">
      <alignment horizontal="justify" wrapText="1"/>
    </xf>
    <xf numFmtId="15" fontId="5" fillId="0" borderId="0" xfId="0" applyNumberFormat="1" applyFont="1" applyAlignment="1">
      <alignment/>
    </xf>
    <xf numFmtId="181" fontId="7" fillId="0" borderId="15" xfId="15" applyNumberFormat="1" applyFont="1" applyBorder="1" applyAlignment="1">
      <alignment/>
    </xf>
    <xf numFmtId="0" fontId="5" fillId="0" borderId="2" xfId="0" applyFont="1" applyBorder="1" applyAlignment="1" quotePrefix="1">
      <alignment horizontal="center"/>
    </xf>
    <xf numFmtId="0" fontId="0" fillId="0" borderId="11" xfId="0" applyBorder="1" applyAlignment="1">
      <alignment horizontal="center"/>
    </xf>
    <xf numFmtId="0" fontId="0" fillId="0" borderId="2" xfId="0" applyBorder="1" applyAlignment="1">
      <alignment horizontal="center"/>
    </xf>
    <xf numFmtId="193" fontId="7" fillId="0" borderId="0" xfId="15" applyNumberFormat="1" applyFont="1" applyAlignment="1">
      <alignment/>
    </xf>
    <xf numFmtId="37" fontId="7" fillId="0" borderId="0" xfId="15" applyNumberFormat="1" applyFont="1" applyAlignment="1">
      <alignment/>
    </xf>
    <xf numFmtId="43" fontId="7" fillId="0" borderId="0" xfId="15" applyFont="1" applyBorder="1" applyAlignment="1">
      <alignment/>
    </xf>
    <xf numFmtId="37" fontId="7" fillId="0" borderId="0" xfId="15" applyNumberFormat="1" applyFont="1" applyBorder="1" applyAlignment="1">
      <alignment/>
    </xf>
    <xf numFmtId="37" fontId="6" fillId="0" borderId="0" xfId="15" applyNumberFormat="1" applyFont="1" applyBorder="1" applyAlignment="1">
      <alignment/>
    </xf>
    <xf numFmtId="193" fontId="6" fillId="0" borderId="0" xfId="15" applyNumberFormat="1" applyFont="1" applyAlignment="1">
      <alignment horizontal="center"/>
    </xf>
    <xf numFmtId="38" fontId="7" fillId="0" borderId="0" xfId="15" applyNumberFormat="1" applyFont="1" applyAlignment="1">
      <alignment/>
    </xf>
    <xf numFmtId="0" fontId="7" fillId="0" borderId="0" xfId="0" applyFont="1" applyAlignment="1">
      <alignment horizontal="center"/>
    </xf>
    <xf numFmtId="181" fontId="7" fillId="0" borderId="0" xfId="15" applyNumberFormat="1" applyFont="1" applyAlignment="1">
      <alignment/>
    </xf>
    <xf numFmtId="181" fontId="7" fillId="0" borderId="4" xfId="15" applyNumberFormat="1" applyFont="1" applyBorder="1" applyAlignment="1">
      <alignment/>
    </xf>
    <xf numFmtId="49" fontId="6" fillId="0" borderId="0" xfId="0" applyNumberFormat="1" applyFont="1" applyAlignment="1">
      <alignment horizontal="center"/>
    </xf>
    <xf numFmtId="0" fontId="7" fillId="0" borderId="0" xfId="0" applyFont="1" applyBorder="1" applyAlignment="1">
      <alignment/>
    </xf>
    <xf numFmtId="181" fontId="0" fillId="0" borderId="0" xfId="18" applyNumberFormat="1" applyFont="1" applyFill="1" applyBorder="1" applyAlignment="1">
      <alignment/>
    </xf>
    <xf numFmtId="181" fontId="0" fillId="0" borderId="0" xfId="18" applyNumberFormat="1" applyFont="1" applyBorder="1" applyAlignment="1">
      <alignment/>
    </xf>
    <xf numFmtId="37" fontId="5" fillId="0" borderId="10" xfId="0" applyNumberFormat="1" applyFont="1" applyBorder="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justify" wrapText="1"/>
    </xf>
    <xf numFmtId="0" fontId="0" fillId="0" borderId="0" xfId="0" applyFont="1" applyAlignment="1">
      <alignment/>
    </xf>
    <xf numFmtId="181" fontId="0" fillId="0" borderId="0" xfId="15" applyNumberFormat="1" applyFont="1" applyAlignment="1">
      <alignment wrapText="1"/>
    </xf>
    <xf numFmtId="0" fontId="0" fillId="0" borderId="0" xfId="0" applyFont="1" applyBorder="1" applyAlignment="1">
      <alignment/>
    </xf>
    <xf numFmtId="38" fontId="0" fillId="0" borderId="0" xfId="0" applyNumberFormat="1" applyFont="1" applyBorder="1" applyAlignment="1">
      <alignment/>
    </xf>
    <xf numFmtId="38" fontId="0" fillId="0" borderId="0" xfId="0" applyNumberFormat="1" applyFont="1" applyAlignment="1">
      <alignment/>
    </xf>
    <xf numFmtId="171" fontId="0" fillId="0" borderId="0" xfId="18" applyFont="1" applyBorder="1" applyAlignment="1">
      <alignment/>
    </xf>
    <xf numFmtId="181" fontId="0" fillId="0" borderId="0" xfId="15" applyNumberFormat="1" applyFont="1" applyAlignment="1">
      <alignment/>
    </xf>
    <xf numFmtId="0" fontId="0" fillId="0" borderId="0" xfId="0" applyFont="1" applyBorder="1" applyAlignment="1">
      <alignment wrapText="1"/>
    </xf>
    <xf numFmtId="181" fontId="0" fillId="0" borderId="2" xfId="0" applyNumberFormat="1" applyFont="1" applyBorder="1" applyAlignment="1">
      <alignment horizontal="right" vertical="top" wrapText="1"/>
    </xf>
    <xf numFmtId="181" fontId="0" fillId="0" borderId="2" xfId="0" applyNumberFormat="1" applyFont="1" applyBorder="1" applyAlignment="1">
      <alignment vertical="top"/>
    </xf>
    <xf numFmtId="181" fontId="0" fillId="0" borderId="0" xfId="0" applyNumberFormat="1" applyFont="1" applyBorder="1" applyAlignment="1">
      <alignment vertical="top" wrapText="1"/>
    </xf>
    <xf numFmtId="181" fontId="0" fillId="0" borderId="0" xfId="0" applyNumberFormat="1" applyFont="1" applyBorder="1" applyAlignment="1">
      <alignment vertical="top"/>
    </xf>
    <xf numFmtId="181" fontId="0" fillId="0" borderId="0" xfId="0" applyNumberFormat="1" applyFont="1" applyAlignment="1">
      <alignment/>
    </xf>
    <xf numFmtId="181" fontId="0" fillId="0" borderId="0" xfId="0" applyNumberFormat="1" applyFont="1" applyBorder="1" applyAlignment="1">
      <alignment/>
    </xf>
    <xf numFmtId="38" fontId="0" fillId="0" borderId="0" xfId="18" applyNumberFormat="1" applyFont="1" applyAlignment="1">
      <alignment/>
    </xf>
    <xf numFmtId="38" fontId="0" fillId="0" borderId="0" xfId="18" applyNumberFormat="1" applyFont="1" applyBorder="1" applyAlignment="1">
      <alignment/>
    </xf>
    <xf numFmtId="40" fontId="0" fillId="0" borderId="0" xfId="0" applyNumberFormat="1" applyFont="1" applyBorder="1" applyAlignment="1">
      <alignment/>
    </xf>
    <xf numFmtId="181" fontId="0" fillId="0" borderId="16" xfId="15" applyNumberFormat="1" applyFont="1" applyBorder="1" applyAlignment="1">
      <alignment/>
    </xf>
    <xf numFmtId="37" fontId="0" fillId="0" borderId="10" xfId="18" applyNumberFormat="1" applyFont="1" applyBorder="1" applyAlignment="1">
      <alignment/>
    </xf>
    <xf numFmtId="39" fontId="0" fillId="0" borderId="16" xfId="0" applyNumberFormat="1" applyFont="1" applyBorder="1" applyAlignment="1">
      <alignment/>
    </xf>
    <xf numFmtId="0" fontId="0" fillId="0" borderId="0" xfId="0" applyFont="1" applyFill="1" applyAlignment="1">
      <alignment/>
    </xf>
    <xf numFmtId="0" fontId="5" fillId="0" borderId="0" xfId="0" applyFont="1" applyFill="1" applyAlignment="1">
      <alignment horizontal="center" wrapText="1"/>
    </xf>
    <xf numFmtId="0" fontId="5" fillId="0" borderId="0" xfId="0" applyFont="1" applyFill="1" applyBorder="1" applyAlignment="1">
      <alignment horizontal="center" wrapText="1"/>
    </xf>
    <xf numFmtId="0" fontId="5" fillId="0" borderId="0" xfId="0" applyFont="1" applyFill="1" applyAlignment="1">
      <alignment horizontal="center"/>
    </xf>
    <xf numFmtId="0" fontId="5" fillId="0" borderId="0" xfId="0" applyFont="1" applyFill="1" applyBorder="1" applyAlignment="1">
      <alignment horizontal="center"/>
    </xf>
    <xf numFmtId="181" fontId="0" fillId="0" borderId="0" xfId="15" applyNumberFormat="1" applyFont="1" applyFill="1" applyAlignment="1">
      <alignment/>
    </xf>
    <xf numFmtId="193" fontId="0" fillId="0" borderId="0" xfId="18" applyNumberFormat="1" applyFont="1" applyFill="1" applyBorder="1" applyAlignment="1">
      <alignment/>
    </xf>
    <xf numFmtId="37" fontId="0" fillId="0" borderId="0" xfId="0" applyNumberFormat="1" applyFont="1" applyFill="1" applyAlignment="1">
      <alignment/>
    </xf>
    <xf numFmtId="38" fontId="0" fillId="0" borderId="0" xfId="0" applyNumberFormat="1" applyFont="1" applyFill="1" applyBorder="1" applyAlignment="1">
      <alignment/>
    </xf>
    <xf numFmtId="193" fontId="0" fillId="0" borderId="0" xfId="18" applyNumberFormat="1" applyFont="1" applyFill="1" applyAlignment="1">
      <alignment/>
    </xf>
    <xf numFmtId="171" fontId="0" fillId="0" borderId="0" xfId="18" applyFont="1" applyFill="1" applyBorder="1" applyAlignment="1">
      <alignment/>
    </xf>
    <xf numFmtId="181" fontId="0" fillId="0" borderId="0" xfId="18" applyNumberFormat="1" applyFont="1" applyFill="1" applyBorder="1" applyAlignment="1">
      <alignment/>
    </xf>
    <xf numFmtId="181" fontId="7" fillId="0" borderId="0" xfId="18" applyNumberFormat="1" applyFont="1" applyFill="1" applyBorder="1" applyAlignment="1">
      <alignment/>
    </xf>
    <xf numFmtId="181" fontId="0" fillId="0" borderId="4" xfId="15" applyNumberFormat="1" applyFont="1" applyFill="1" applyBorder="1" applyAlignment="1">
      <alignment/>
    </xf>
    <xf numFmtId="181" fontId="0" fillId="0" borderId="4" xfId="18" applyNumberFormat="1" applyFont="1" applyFill="1" applyBorder="1" applyAlignment="1">
      <alignment/>
    </xf>
    <xf numFmtId="37" fontId="5" fillId="0" borderId="10" xfId="0" applyNumberFormat="1" applyFont="1" applyFill="1" applyBorder="1" applyAlignment="1">
      <alignment/>
    </xf>
    <xf numFmtId="38" fontId="5" fillId="0" borderId="0" xfId="0" applyNumberFormat="1" applyFont="1" applyFill="1" applyBorder="1" applyAlignment="1">
      <alignment/>
    </xf>
    <xf numFmtId="181" fontId="0" fillId="0" borderId="0" xfId="15" applyNumberFormat="1" applyFont="1" applyBorder="1" applyAlignment="1">
      <alignment/>
    </xf>
    <xf numFmtId="0" fontId="5" fillId="0" borderId="5" xfId="0" applyFont="1" applyBorder="1" applyAlignment="1">
      <alignment horizontal="center" wrapText="1"/>
    </xf>
    <xf numFmtId="0" fontId="6" fillId="0" borderId="0" xfId="0" applyFont="1" applyAlignment="1">
      <alignment vertical="justify" wrapText="1"/>
    </xf>
    <xf numFmtId="0" fontId="6" fillId="0" borderId="0" xfId="0" applyFont="1" applyAlignment="1">
      <alignment horizontal="center"/>
    </xf>
    <xf numFmtId="0" fontId="0" fillId="0" borderId="0" xfId="0" applyAlignment="1">
      <alignment vertical="justify" wrapText="1"/>
    </xf>
    <xf numFmtId="0" fontId="5" fillId="0" borderId="2" xfId="0" applyFont="1" applyBorder="1" applyAlignment="1" quotePrefix="1">
      <alignment horizontal="center"/>
    </xf>
    <xf numFmtId="0" fontId="0" fillId="0" borderId="11" xfId="0" applyFont="1" applyBorder="1" applyAlignment="1" quotePrefix="1">
      <alignment wrapText="1"/>
    </xf>
    <xf numFmtId="0" fontId="0" fillId="0" borderId="2" xfId="0" applyFont="1" applyBorder="1" applyAlignment="1" quotePrefix="1">
      <alignment wrapText="1"/>
    </xf>
    <xf numFmtId="0" fontId="0" fillId="0" borderId="6" xfId="0" applyFont="1" applyBorder="1" applyAlignment="1">
      <alignment wrapText="1"/>
    </xf>
    <xf numFmtId="0" fontId="0" fillId="0" borderId="0" xfId="0" applyFont="1" applyAlignment="1">
      <alignment wrapText="1"/>
    </xf>
    <xf numFmtId="0" fontId="0" fillId="0" borderId="0" xfId="0" applyFont="1" applyAlignment="1">
      <alignment horizontal="justify" vertical="top" wrapText="1"/>
    </xf>
    <xf numFmtId="0" fontId="0" fillId="0" borderId="0" xfId="0" applyFont="1" applyAlignment="1">
      <alignment horizontal="justify" wrapText="1"/>
    </xf>
    <xf numFmtId="0" fontId="0" fillId="0" borderId="0" xfId="0" applyFont="1" applyFill="1" applyAlignment="1">
      <alignment horizontal="justify" wrapText="1"/>
    </xf>
    <xf numFmtId="0" fontId="0" fillId="0" borderId="6" xfId="0" applyFont="1" applyBorder="1" applyAlignment="1" quotePrefix="1">
      <alignment wrapText="1"/>
    </xf>
    <xf numFmtId="0" fontId="0" fillId="0" borderId="0" xfId="0" applyFont="1" applyBorder="1" applyAlignment="1">
      <alignment wrapText="1"/>
    </xf>
    <xf numFmtId="0" fontId="0"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wrapText="1"/>
    </xf>
    <xf numFmtId="0" fontId="5" fillId="0" borderId="0" xfId="0" applyFont="1" applyAlignment="1">
      <alignment wrapText="1"/>
    </xf>
    <xf numFmtId="0" fontId="0" fillId="0" borderId="0" xfId="0" applyFont="1" applyAlignment="1">
      <alignment vertical="top" wrapText="1"/>
    </xf>
  </cellXfs>
  <cellStyles count="18">
    <cellStyle name="Normal" xfId="0"/>
    <cellStyle name="Comma" xfId="15"/>
    <cellStyle name="Comma [0]" xfId="16"/>
    <cellStyle name="Comma_BS1" xfId="17"/>
    <cellStyle name="Comma_PCB YTD Consol 2002(adj)" xfId="18"/>
    <cellStyle name="Currency" xfId="19"/>
    <cellStyle name="Currency [0]" xfId="20"/>
    <cellStyle name="Followed Hyperlink" xfId="21"/>
    <cellStyle name="Grey" xfId="22"/>
    <cellStyle name="Hyperlink" xfId="23"/>
    <cellStyle name="Input [yellow]" xfId="24"/>
    <cellStyle name="Normal - Style1" xfId="25"/>
    <cellStyle name="Percent" xfId="26"/>
    <cellStyle name="Percent [2]" xfId="27"/>
    <cellStyle name="Tusental (0)_pldt" xfId="28"/>
    <cellStyle name="Tusental_pldt" xfId="29"/>
    <cellStyle name="Valuta (0)_pldt" xfId="30"/>
    <cellStyle name="Valuta_pld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workbookViewId="0" topLeftCell="A40">
      <selection activeCell="D17" sqref="D17"/>
    </sheetView>
  </sheetViews>
  <sheetFormatPr defaultColWidth="9.140625" defaultRowHeight="12.75"/>
  <cols>
    <col min="1" max="1" width="40.00390625" style="21" customWidth="1"/>
    <col min="2" max="2" width="5.7109375" style="21" customWidth="1"/>
    <col min="3" max="3" width="18.28125" style="21" customWidth="1"/>
    <col min="4" max="4" width="2.7109375" style="21" customWidth="1"/>
    <col min="5" max="5" width="18.7109375" style="21" customWidth="1"/>
    <col min="6" max="16384" width="9.140625" style="21" customWidth="1"/>
  </cols>
  <sheetData>
    <row r="1" s="4" customFormat="1" ht="15">
      <c r="A1" s="4" t="s">
        <v>62</v>
      </c>
    </row>
    <row r="2" s="4" customFormat="1" ht="15">
      <c r="A2" s="4" t="s">
        <v>272</v>
      </c>
    </row>
    <row r="3" s="4" customFormat="1" ht="15">
      <c r="A3" s="4" t="s">
        <v>281</v>
      </c>
    </row>
    <row r="4" spans="3:5" s="4" customFormat="1" ht="15">
      <c r="C4" s="5" t="s">
        <v>283</v>
      </c>
      <c r="E4" s="5" t="s">
        <v>282</v>
      </c>
    </row>
    <row r="5" spans="3:5" s="4" customFormat="1" ht="15">
      <c r="C5" s="5" t="s">
        <v>66</v>
      </c>
      <c r="D5" s="5"/>
      <c r="E5" s="5" t="s">
        <v>66</v>
      </c>
    </row>
    <row r="6" spans="3:5" s="4" customFormat="1" ht="15">
      <c r="C6" s="5" t="s">
        <v>67</v>
      </c>
      <c r="D6" s="5"/>
      <c r="E6" s="5" t="s">
        <v>68</v>
      </c>
    </row>
    <row r="7" spans="3:5" s="4" customFormat="1" ht="15">
      <c r="C7" s="5" t="s">
        <v>69</v>
      </c>
      <c r="D7" s="5"/>
      <c r="E7" s="5" t="s">
        <v>70</v>
      </c>
    </row>
    <row r="8" spans="3:5" s="4" customFormat="1" ht="15">
      <c r="C8" s="5" t="s">
        <v>71</v>
      </c>
      <c r="D8" s="5"/>
      <c r="E8" s="5" t="s">
        <v>72</v>
      </c>
    </row>
    <row r="9" spans="3:5" s="4" customFormat="1" ht="15">
      <c r="C9" s="128" t="s">
        <v>299</v>
      </c>
      <c r="D9" s="7"/>
      <c r="E9" s="128" t="s">
        <v>2</v>
      </c>
    </row>
    <row r="10" spans="3:5" s="4" customFormat="1" ht="15">
      <c r="C10" s="5" t="s">
        <v>73</v>
      </c>
      <c r="D10" s="5"/>
      <c r="E10" s="5" t="s">
        <v>73</v>
      </c>
    </row>
    <row r="11" s="8" customFormat="1" ht="14.25"/>
    <row r="12" spans="1:5" s="8" customFormat="1" ht="14.25">
      <c r="A12" s="8" t="s">
        <v>74</v>
      </c>
      <c r="C12" s="13">
        <v>100961</v>
      </c>
      <c r="D12" s="9"/>
      <c r="E12" s="9">
        <v>63967</v>
      </c>
    </row>
    <row r="13" spans="1:5" s="8" customFormat="1" ht="14.25">
      <c r="A13" s="8" t="s">
        <v>75</v>
      </c>
      <c r="C13" s="9">
        <v>0</v>
      </c>
      <c r="D13" s="9"/>
      <c r="E13" s="9">
        <v>16150</v>
      </c>
    </row>
    <row r="14" spans="1:5" s="8" customFormat="1" ht="14.25">
      <c r="A14" s="8" t="s">
        <v>76</v>
      </c>
      <c r="C14" s="9">
        <v>2442</v>
      </c>
      <c r="D14" s="9"/>
      <c r="E14" s="9">
        <v>2442.2</v>
      </c>
    </row>
    <row r="15" spans="1:5" s="8" customFormat="1" ht="14.25">
      <c r="A15" s="8" t="s">
        <v>77</v>
      </c>
      <c r="C15" s="9">
        <v>58612</v>
      </c>
      <c r="D15" s="9"/>
      <c r="E15" s="9">
        <v>59483</v>
      </c>
    </row>
    <row r="16" spans="3:5" s="8" customFormat="1" ht="14.25">
      <c r="C16" s="9"/>
      <c r="D16" s="9"/>
      <c r="E16" s="9"/>
    </row>
    <row r="17" spans="1:5" s="8" customFormat="1" ht="14.25">
      <c r="A17" s="10"/>
      <c r="B17" s="10"/>
      <c r="C17" s="11">
        <f>SUM(C12:C16)</f>
        <v>162015</v>
      </c>
      <c r="D17" s="9"/>
      <c r="E17" s="11">
        <f>SUM(E12:E16)</f>
        <v>142042.2</v>
      </c>
    </row>
    <row r="18" spans="1:5" s="8" customFormat="1" ht="14.25">
      <c r="A18" s="8" t="s">
        <v>50</v>
      </c>
      <c r="C18" s="9"/>
      <c r="D18" s="9"/>
      <c r="E18" s="9"/>
    </row>
    <row r="19" spans="1:5" s="8" customFormat="1" ht="14.25">
      <c r="A19" s="8" t="s">
        <v>61</v>
      </c>
      <c r="C19" s="9">
        <v>18653.46439</v>
      </c>
      <c r="D19" s="9"/>
      <c r="E19" s="9">
        <v>13600.4158835</v>
      </c>
    </row>
    <row r="20" spans="1:5" s="8" customFormat="1" ht="14.25">
      <c r="A20" s="8" t="s">
        <v>78</v>
      </c>
      <c r="C20" s="13">
        <v>105485.81183723001</v>
      </c>
      <c r="D20" s="9"/>
      <c r="E20" s="9">
        <v>105705.646060348</v>
      </c>
    </row>
    <row r="21" spans="1:5" s="8" customFormat="1" ht="14.25">
      <c r="A21" s="8" t="s">
        <v>290</v>
      </c>
      <c r="C21" s="13">
        <v>10854.273877560006</v>
      </c>
      <c r="D21" s="9"/>
      <c r="E21" s="9">
        <v>7949.3362081939995</v>
      </c>
    </row>
    <row r="22" spans="1:5" s="8" customFormat="1" ht="14.25">
      <c r="A22" s="8" t="s">
        <v>79</v>
      </c>
      <c r="C22" s="9">
        <v>0</v>
      </c>
      <c r="D22" s="9"/>
      <c r="E22" s="9">
        <v>1322.7703899999856</v>
      </c>
    </row>
    <row r="23" spans="1:5" s="8" customFormat="1" ht="14.25">
      <c r="A23" s="8" t="s">
        <v>80</v>
      </c>
      <c r="C23" s="9">
        <v>23220.366930000004</v>
      </c>
      <c r="D23" s="9"/>
      <c r="E23" s="9">
        <v>17246.127539999998</v>
      </c>
    </row>
    <row r="24" spans="1:5" s="8" customFormat="1" ht="14.25">
      <c r="A24" s="8" t="s">
        <v>81</v>
      </c>
      <c r="C24" s="13">
        <v>2077.56994367</v>
      </c>
      <c r="D24" s="9"/>
      <c r="E24" s="9">
        <v>14200.995208975002</v>
      </c>
    </row>
    <row r="25" spans="1:5" s="8" customFormat="1" ht="15">
      <c r="A25" s="10"/>
      <c r="B25" s="12"/>
      <c r="C25" s="11">
        <f>SUM(C19:C24)</f>
        <v>160291.48697846005</v>
      </c>
      <c r="D25" s="9"/>
      <c r="E25" s="11">
        <f>SUM(E19:E24)</f>
        <v>160025.291291017</v>
      </c>
    </row>
    <row r="26" spans="1:5" s="8" customFormat="1" ht="15">
      <c r="A26" s="8" t="s">
        <v>51</v>
      </c>
      <c r="B26" s="5"/>
      <c r="C26" s="9"/>
      <c r="D26" s="9"/>
      <c r="E26" s="9"/>
    </row>
    <row r="27" spans="1:5" s="8" customFormat="1" ht="15">
      <c r="A27" s="8" t="s">
        <v>82</v>
      </c>
      <c r="B27" s="5"/>
      <c r="C27" s="13">
        <v>55814</v>
      </c>
      <c r="D27" s="9"/>
      <c r="E27" s="9">
        <v>44273</v>
      </c>
    </row>
    <row r="28" spans="1:5" s="8" customFormat="1" ht="15">
      <c r="A28" s="8" t="s">
        <v>83</v>
      </c>
      <c r="B28" s="5"/>
      <c r="C28" s="13">
        <v>16373</v>
      </c>
      <c r="D28" s="9"/>
      <c r="E28" s="9">
        <v>26302</v>
      </c>
    </row>
    <row r="29" spans="1:5" s="8" customFormat="1" ht="14.25">
      <c r="A29" s="8" t="s">
        <v>84</v>
      </c>
      <c r="C29" s="13">
        <v>74299</v>
      </c>
      <c r="D29" s="9"/>
      <c r="E29" s="9">
        <v>68019</v>
      </c>
    </row>
    <row r="30" spans="1:5" s="8" customFormat="1" ht="14.25">
      <c r="A30" s="8" t="s">
        <v>85</v>
      </c>
      <c r="C30" s="9">
        <v>311</v>
      </c>
      <c r="D30" s="9"/>
      <c r="E30" s="9">
        <v>1147</v>
      </c>
    </row>
    <row r="31" spans="1:5" s="8" customFormat="1" ht="14.25">
      <c r="A31" s="10"/>
      <c r="B31" s="10"/>
      <c r="C31" s="11">
        <f>SUM(C27:C30)</f>
        <v>146797</v>
      </c>
      <c r="D31" s="9"/>
      <c r="E31" s="11">
        <f>SUM(E27:E30)</f>
        <v>139741</v>
      </c>
    </row>
    <row r="32" spans="3:5" s="8" customFormat="1" ht="14.25">
      <c r="C32" s="9"/>
      <c r="D32" s="9"/>
      <c r="E32" s="9"/>
    </row>
    <row r="33" spans="1:5" s="8" customFormat="1" ht="14.25">
      <c r="A33" s="8" t="s">
        <v>86</v>
      </c>
      <c r="C33" s="14">
        <f>+C25-C31</f>
        <v>13494.486978460045</v>
      </c>
      <c r="D33" s="9"/>
      <c r="E33" s="14">
        <f>+E25-E31</f>
        <v>20284.291291016998</v>
      </c>
    </row>
    <row r="34" spans="3:5" s="8" customFormat="1" ht="14.25">
      <c r="C34" s="15"/>
      <c r="D34" s="9"/>
      <c r="E34" s="15"/>
    </row>
    <row r="35" spans="3:5" s="8" customFormat="1" ht="15" thickBot="1">
      <c r="C35" s="22">
        <f>+C17+C33</f>
        <v>175509.48697846005</v>
      </c>
      <c r="D35" s="9"/>
      <c r="E35" s="22">
        <f>+E17+E33</f>
        <v>162326.491291017</v>
      </c>
    </row>
    <row r="36" spans="3:5" s="8" customFormat="1" ht="14.25">
      <c r="C36" s="13"/>
      <c r="D36" s="9"/>
      <c r="E36" s="9"/>
    </row>
    <row r="37" spans="1:5" s="8" customFormat="1" ht="14.25">
      <c r="A37" s="8" t="s">
        <v>55</v>
      </c>
      <c r="C37" s="13">
        <v>60001</v>
      </c>
      <c r="D37" s="9"/>
      <c r="E37" s="9">
        <v>60001</v>
      </c>
    </row>
    <row r="38" spans="1:5" s="8" customFormat="1" ht="14.25">
      <c r="A38" s="8" t="s">
        <v>53</v>
      </c>
      <c r="C38" s="23">
        <v>34901</v>
      </c>
      <c r="D38" s="15"/>
      <c r="E38" s="16">
        <v>30243</v>
      </c>
    </row>
    <row r="39" spans="1:5" s="8" customFormat="1" ht="14.25">
      <c r="A39" s="8" t="s">
        <v>60</v>
      </c>
      <c r="C39" s="24">
        <v>59999</v>
      </c>
      <c r="D39" s="15"/>
      <c r="E39" s="24">
        <v>59999</v>
      </c>
    </row>
    <row r="40" spans="1:5" s="8" customFormat="1" ht="14.25">
      <c r="A40" s="8" t="s">
        <v>52</v>
      </c>
      <c r="C40" s="13">
        <f>SUM(C37:C39)</f>
        <v>154901</v>
      </c>
      <c r="D40" s="9"/>
      <c r="E40" s="13">
        <f>SUM(E37:E39)</f>
        <v>150243</v>
      </c>
    </row>
    <row r="41" spans="1:5" s="8" customFormat="1" ht="14.25">
      <c r="A41" s="8" t="s">
        <v>87</v>
      </c>
      <c r="C41" s="13">
        <v>14373</v>
      </c>
      <c r="D41" s="9"/>
      <c r="E41" s="9">
        <v>2293</v>
      </c>
    </row>
    <row r="42" spans="1:5" s="8" customFormat="1" ht="14.25">
      <c r="A42" s="8" t="s">
        <v>88</v>
      </c>
      <c r="C42" s="13">
        <v>1353</v>
      </c>
      <c r="D42" s="9"/>
      <c r="E42" s="9">
        <v>4908</v>
      </c>
    </row>
    <row r="43" spans="1:5" s="8" customFormat="1" ht="14.25">
      <c r="A43" s="8" t="s">
        <v>89</v>
      </c>
      <c r="C43" s="9">
        <v>0</v>
      </c>
      <c r="D43" s="9"/>
      <c r="E43" s="9">
        <v>0</v>
      </c>
    </row>
    <row r="44" spans="1:5" s="8" customFormat="1" ht="14.25">
      <c r="A44" s="8" t="s">
        <v>90</v>
      </c>
      <c r="C44" s="15">
        <v>4881.8</v>
      </c>
      <c r="D44" s="9"/>
      <c r="E44" s="15">
        <v>4882</v>
      </c>
    </row>
    <row r="45" spans="3:5" s="8" customFormat="1" ht="15" thickBot="1">
      <c r="C45" s="17">
        <f>SUM(C40:C44)</f>
        <v>175508.8</v>
      </c>
      <c r="D45" s="15"/>
      <c r="E45" s="17">
        <f>SUM(E40:E44)</f>
        <v>162326</v>
      </c>
    </row>
    <row r="46" spans="3:5" s="8" customFormat="1" ht="14.25">
      <c r="C46" s="15"/>
      <c r="D46" s="15"/>
      <c r="E46" s="15"/>
    </row>
    <row r="47" spans="1:5" s="8" customFormat="1" ht="14.25">
      <c r="A47" s="8" t="s">
        <v>91</v>
      </c>
      <c r="C47" s="18"/>
      <c r="D47" s="18"/>
      <c r="E47" s="18"/>
    </row>
    <row r="48" s="8" customFormat="1" ht="14.25">
      <c r="A48" s="8" t="s">
        <v>92</v>
      </c>
    </row>
    <row r="49" spans="1:5" s="8" customFormat="1" ht="14.25">
      <c r="A49" s="8" t="s">
        <v>93</v>
      </c>
      <c r="C49" s="19">
        <f>(SUM(C37:C39)-C15)*1000/60000500</f>
        <v>1.6048032933058891</v>
      </c>
      <c r="E49" s="19">
        <v>1.5126400084636071</v>
      </c>
    </row>
    <row r="50" spans="1:5" s="8" customFormat="1" ht="14.25">
      <c r="A50" s="8" t="s">
        <v>94</v>
      </c>
      <c r="C50" s="20"/>
      <c r="D50" s="20"/>
      <c r="E50" s="20"/>
    </row>
    <row r="51" spans="1:5" s="8" customFormat="1" ht="14.25">
      <c r="A51" s="8" t="s">
        <v>274</v>
      </c>
      <c r="C51" s="20"/>
      <c r="D51" s="20"/>
      <c r="E51" s="20"/>
    </row>
    <row r="52" spans="1:5" s="8" customFormat="1" ht="14.25">
      <c r="A52" s="8" t="s">
        <v>95</v>
      </c>
      <c r="C52" s="102">
        <f>((C40-C15)/75789578)*1000</f>
        <v>1.2704781124391535</v>
      </c>
      <c r="D52" s="20"/>
      <c r="E52" s="20">
        <v>1.2</v>
      </c>
    </row>
    <row r="53" s="8" customFormat="1" ht="14.25"/>
    <row r="54" s="8" customFormat="1" ht="14.25"/>
    <row r="55" spans="1:5" s="4" customFormat="1" ht="33.75" customHeight="1">
      <c r="A55" s="177" t="s">
        <v>96</v>
      </c>
      <c r="B55" s="177"/>
      <c r="C55" s="177"/>
      <c r="D55" s="177"/>
      <c r="E55" s="177"/>
    </row>
    <row r="56" s="4" customFormat="1" ht="15"/>
  </sheetData>
  <mergeCells count="1">
    <mergeCell ref="A55:E55"/>
  </mergeCells>
  <printOptions/>
  <pageMargins left="0.75" right="0.75" top="1" bottom="1" header="0.5" footer="0.5"/>
  <pageSetup fitToHeight="1"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A1" sqref="A1"/>
    </sheetView>
  </sheetViews>
  <sheetFormatPr defaultColWidth="9.140625" defaultRowHeight="12.75"/>
  <cols>
    <col min="1" max="1" width="31.140625" style="1" customWidth="1"/>
    <col min="2" max="5" width="20.7109375" style="1" customWidth="1"/>
    <col min="6" max="6" width="2.7109375" style="1" customWidth="1"/>
    <col min="7" max="7" width="9.00390625" style="1" customWidth="1"/>
    <col min="8" max="16384" width="9.140625" style="1" customWidth="1"/>
  </cols>
  <sheetData>
    <row r="1" ht="15">
      <c r="A1" s="4" t="s">
        <v>62</v>
      </c>
    </row>
    <row r="2" ht="15">
      <c r="A2" s="4" t="s">
        <v>97</v>
      </c>
    </row>
    <row r="3" ht="15">
      <c r="A3" s="4" t="s">
        <v>284</v>
      </c>
    </row>
    <row r="4" ht="15">
      <c r="A4" s="4"/>
    </row>
    <row r="5" spans="1:6" ht="15">
      <c r="A5" s="8"/>
      <c r="B5" s="178" t="s">
        <v>98</v>
      </c>
      <c r="C5" s="178"/>
      <c r="D5" s="178" t="s">
        <v>99</v>
      </c>
      <c r="E5" s="178"/>
      <c r="F5" s="5"/>
    </row>
    <row r="6" spans="2:6" ht="15">
      <c r="B6" s="5" t="s">
        <v>69</v>
      </c>
      <c r="C6" s="5" t="s">
        <v>100</v>
      </c>
      <c r="D6" s="5" t="s">
        <v>69</v>
      </c>
      <c r="E6" s="5" t="s">
        <v>100</v>
      </c>
      <c r="F6" s="5"/>
    </row>
    <row r="7" spans="2:6" ht="15">
      <c r="B7" s="5" t="s">
        <v>101</v>
      </c>
      <c r="C7" s="5" t="s">
        <v>102</v>
      </c>
      <c r="D7" s="5" t="s">
        <v>101</v>
      </c>
      <c r="E7" s="5" t="s">
        <v>102</v>
      </c>
      <c r="F7" s="5"/>
    </row>
    <row r="8" spans="2:6" ht="15">
      <c r="B8" s="5" t="s">
        <v>71</v>
      </c>
      <c r="C8" s="5" t="s">
        <v>71</v>
      </c>
      <c r="D8" s="5" t="s">
        <v>103</v>
      </c>
      <c r="E8" s="5" t="s">
        <v>104</v>
      </c>
      <c r="F8" s="5"/>
    </row>
    <row r="9" spans="1:6" ht="15">
      <c r="A9" s="8"/>
      <c r="B9" s="128" t="s">
        <v>299</v>
      </c>
      <c r="C9" s="128" t="s">
        <v>3</v>
      </c>
      <c r="D9" s="6" t="str">
        <f>+B9</f>
        <v>30 June 03</v>
      </c>
      <c r="E9" s="6" t="str">
        <f>+C9</f>
        <v>30 June 02</v>
      </c>
      <c r="F9" s="5"/>
    </row>
    <row r="10" spans="1:6" ht="15">
      <c r="A10" s="8"/>
      <c r="B10" s="5" t="s">
        <v>105</v>
      </c>
      <c r="C10" s="5" t="s">
        <v>105</v>
      </c>
      <c r="D10" s="5" t="s">
        <v>105</v>
      </c>
      <c r="E10" s="5" t="s">
        <v>105</v>
      </c>
      <c r="F10" s="5"/>
    </row>
    <row r="11" spans="1:6" ht="14.25">
      <c r="A11" s="8" t="s">
        <v>56</v>
      </c>
      <c r="B11" s="90">
        <v>77813</v>
      </c>
      <c r="C11" s="90">
        <v>62091</v>
      </c>
      <c r="D11" s="90">
        <v>135528</v>
      </c>
      <c r="E11" s="90">
        <v>124733</v>
      </c>
      <c r="F11" s="90"/>
    </row>
    <row r="12" spans="1:6" ht="14.25">
      <c r="A12" s="8"/>
      <c r="B12" s="91"/>
      <c r="C12" s="90"/>
      <c r="D12" s="90"/>
      <c r="E12" s="90"/>
      <c r="F12" s="90"/>
    </row>
    <row r="13" spans="1:6" ht="14.25">
      <c r="A13" s="8" t="s">
        <v>106</v>
      </c>
      <c r="B13" s="96">
        <v>-75535</v>
      </c>
      <c r="C13" s="96">
        <v>-56080</v>
      </c>
      <c r="D13" s="96">
        <v>-130545</v>
      </c>
      <c r="E13" s="90">
        <v>-113731</v>
      </c>
      <c r="F13" s="90"/>
    </row>
    <row r="14" spans="1:6" ht="14.25">
      <c r="A14" s="10"/>
      <c r="B14" s="97"/>
      <c r="C14" s="97"/>
      <c r="D14" s="97"/>
      <c r="E14" s="91"/>
      <c r="F14" s="92"/>
    </row>
    <row r="15" spans="1:6" ht="14.25">
      <c r="A15" s="8" t="s">
        <v>107</v>
      </c>
      <c r="B15" s="98">
        <v>892</v>
      </c>
      <c r="C15" s="98">
        <v>256</v>
      </c>
      <c r="D15" s="98">
        <v>1261</v>
      </c>
      <c r="E15" s="93">
        <v>574</v>
      </c>
      <c r="F15" s="94"/>
    </row>
    <row r="16" spans="1:6" ht="14.25">
      <c r="A16" s="8"/>
      <c r="B16" s="97"/>
      <c r="C16" s="97"/>
      <c r="D16" s="97"/>
      <c r="E16" s="91"/>
      <c r="F16" s="92"/>
    </row>
    <row r="17" spans="1:6" ht="14.25">
      <c r="A17" s="8" t="s">
        <v>108</v>
      </c>
      <c r="B17" s="96">
        <f>SUM(B11:B15)</f>
        <v>3170</v>
      </c>
      <c r="C17" s="96">
        <f>SUM(C11:C15)</f>
        <v>6267</v>
      </c>
      <c r="D17" s="96">
        <f>SUM(D11:D15)</f>
        <v>6244</v>
      </c>
      <c r="E17" s="90">
        <f>SUM(E11:E15)</f>
        <v>11576</v>
      </c>
      <c r="F17" s="94"/>
    </row>
    <row r="18" spans="1:6" ht="14.25">
      <c r="A18" s="8"/>
      <c r="B18" s="97"/>
      <c r="C18" s="97"/>
      <c r="D18" s="97"/>
      <c r="E18" s="91"/>
      <c r="F18" s="92"/>
    </row>
    <row r="19" spans="1:6" ht="14.25">
      <c r="A19" s="10" t="s">
        <v>64</v>
      </c>
      <c r="B19" s="96">
        <v>-987</v>
      </c>
      <c r="C19" s="96">
        <v>-1197</v>
      </c>
      <c r="D19" s="96">
        <v>-1916</v>
      </c>
      <c r="E19" s="90">
        <v>-2504</v>
      </c>
      <c r="F19" s="94"/>
    </row>
    <row r="20" spans="1:6" ht="14.25">
      <c r="A20" s="8"/>
      <c r="B20" s="97"/>
      <c r="C20" s="97"/>
      <c r="D20" s="97"/>
      <c r="E20" s="91"/>
      <c r="F20" s="92"/>
    </row>
    <row r="21" spans="1:6" ht="14.25">
      <c r="A21" s="8" t="s">
        <v>109</v>
      </c>
      <c r="B21" s="96">
        <v>-340</v>
      </c>
      <c r="C21" s="96">
        <v>-2196</v>
      </c>
      <c r="D21" s="96">
        <v>-1473</v>
      </c>
      <c r="E21" s="90">
        <v>-4193</v>
      </c>
      <c r="F21" s="92"/>
    </row>
    <row r="22" spans="1:6" ht="14.25">
      <c r="A22" s="8"/>
      <c r="B22" s="98"/>
      <c r="C22" s="98"/>
      <c r="D22" s="98"/>
      <c r="E22" s="93"/>
      <c r="F22" s="94"/>
    </row>
    <row r="23" spans="1:6" ht="14.25">
      <c r="A23" s="8"/>
      <c r="B23" s="97"/>
      <c r="C23" s="97"/>
      <c r="D23" s="97"/>
      <c r="E23" s="91"/>
      <c r="F23" s="92"/>
    </row>
    <row r="24" spans="1:6" ht="14.25">
      <c r="A24" s="8" t="s">
        <v>110</v>
      </c>
      <c r="B24" s="96">
        <f>SUM(B17:B22)</f>
        <v>1843</v>
      </c>
      <c r="C24" s="96">
        <f>SUM(C17:C22)</f>
        <v>2874</v>
      </c>
      <c r="D24" s="96">
        <f>SUM(D17:D22)</f>
        <v>2855</v>
      </c>
      <c r="E24" s="90">
        <f>SUM(E17:E22)</f>
        <v>4879</v>
      </c>
      <c r="F24" s="90"/>
    </row>
    <row r="25" spans="1:6" ht="14.25">
      <c r="A25" s="8"/>
      <c r="B25" s="97"/>
      <c r="C25" s="97"/>
      <c r="D25" s="97"/>
      <c r="E25" s="91"/>
      <c r="F25" s="91"/>
    </row>
    <row r="26" spans="1:6" ht="14.25">
      <c r="A26" s="8" t="s">
        <v>111</v>
      </c>
      <c r="B26" s="98">
        <v>-1204</v>
      </c>
      <c r="C26" s="98">
        <v>-1198</v>
      </c>
      <c r="D26" s="98">
        <v>-1956</v>
      </c>
      <c r="E26" s="93">
        <v>-2070</v>
      </c>
      <c r="F26" s="94"/>
    </row>
    <row r="27" spans="1:6" ht="14.25">
      <c r="A27" s="8"/>
      <c r="B27" s="97"/>
      <c r="C27" s="97"/>
      <c r="D27" s="97"/>
      <c r="E27" s="91"/>
      <c r="F27" s="91"/>
    </row>
    <row r="28" spans="1:6" ht="14.25">
      <c r="A28" s="8" t="s">
        <v>58</v>
      </c>
      <c r="B28" s="96">
        <f>SUM(B24:B27)</f>
        <v>639</v>
      </c>
      <c r="C28" s="96">
        <f>SUM(C24:C27)</f>
        <v>1676</v>
      </c>
      <c r="D28" s="96">
        <f>SUM(D24:D27)</f>
        <v>899</v>
      </c>
      <c r="E28" s="90">
        <f>SUM(E24:E27)</f>
        <v>2809</v>
      </c>
      <c r="F28" s="90"/>
    </row>
    <row r="29" spans="1:6" ht="14.25">
      <c r="A29" s="8"/>
      <c r="B29" s="97"/>
      <c r="C29" s="97"/>
      <c r="D29" s="97"/>
      <c r="E29" s="91"/>
      <c r="F29" s="91"/>
    </row>
    <row r="30" spans="1:6" ht="14.25">
      <c r="A30" s="10" t="s">
        <v>112</v>
      </c>
      <c r="B30" s="96">
        <v>-205</v>
      </c>
      <c r="C30" s="96">
        <v>-347</v>
      </c>
      <c r="D30" s="96">
        <v>-338</v>
      </c>
      <c r="E30" s="90">
        <v>-475</v>
      </c>
      <c r="F30" s="94"/>
    </row>
    <row r="31" spans="1:6" ht="14.25">
      <c r="A31" s="8"/>
      <c r="B31" s="97"/>
      <c r="C31" s="97"/>
      <c r="D31" s="97"/>
      <c r="E31" s="91"/>
      <c r="F31" s="91"/>
    </row>
    <row r="32" spans="1:6" ht="15" thickBot="1">
      <c r="A32" s="8" t="s">
        <v>113</v>
      </c>
      <c r="B32" s="99">
        <f>SUM(B28:B31)</f>
        <v>434</v>
      </c>
      <c r="C32" s="99">
        <f>SUM(C28:C31)</f>
        <v>1329</v>
      </c>
      <c r="D32" s="99">
        <f>SUM(D28:D31)</f>
        <v>561</v>
      </c>
      <c r="E32" s="95">
        <f>SUM(E28:E31)</f>
        <v>2334</v>
      </c>
      <c r="F32" s="91"/>
    </row>
    <row r="33" spans="1:5" ht="14.25">
      <c r="A33" s="8"/>
      <c r="B33" s="100"/>
      <c r="C33" s="100"/>
      <c r="D33" s="100"/>
      <c r="E33" s="86"/>
    </row>
    <row r="34" spans="1:5" ht="14.25">
      <c r="A34" s="8" t="s">
        <v>114</v>
      </c>
      <c r="B34" s="101"/>
      <c r="C34" s="101"/>
      <c r="D34" s="101"/>
      <c r="E34" s="87"/>
    </row>
    <row r="35" spans="1:5" ht="14.25">
      <c r="A35" s="10" t="s">
        <v>115</v>
      </c>
      <c r="B35" s="102">
        <v>-0.77</v>
      </c>
      <c r="C35" s="102">
        <v>0.72</v>
      </c>
      <c r="D35" s="102">
        <v>-2.04</v>
      </c>
      <c r="E35" s="20">
        <v>0.92</v>
      </c>
    </row>
    <row r="36" spans="1:5" ht="15" thickBot="1">
      <c r="A36" s="8" t="s">
        <v>116</v>
      </c>
      <c r="B36" s="103" t="s">
        <v>117</v>
      </c>
      <c r="C36" s="104">
        <v>0</v>
      </c>
      <c r="D36" s="104">
        <v>0</v>
      </c>
      <c r="E36" s="88">
        <v>0</v>
      </c>
    </row>
    <row r="37" spans="1:5" ht="14.25">
      <c r="A37" s="8"/>
      <c r="B37" s="105"/>
      <c r="C37" s="106"/>
      <c r="D37" s="106"/>
      <c r="E37" s="89"/>
    </row>
    <row r="38" spans="1:5" ht="14.25">
      <c r="A38" s="8"/>
      <c r="B38" s="105"/>
      <c r="C38" s="106"/>
      <c r="D38" s="106"/>
      <c r="E38" s="89"/>
    </row>
    <row r="39" spans="1:5" ht="14.25">
      <c r="A39" s="8"/>
      <c r="B39" s="107"/>
      <c r="C39" s="108"/>
      <c r="D39" s="108"/>
      <c r="E39" s="26"/>
    </row>
    <row r="40" ht="14.25">
      <c r="A40" s="8"/>
    </row>
    <row r="41" spans="1:5" ht="33" customHeight="1">
      <c r="A41" s="177" t="s">
        <v>251</v>
      </c>
      <c r="B41" s="179"/>
      <c r="C41" s="179"/>
      <c r="D41" s="179"/>
      <c r="E41" s="179"/>
    </row>
    <row r="42" ht="15">
      <c r="A42" s="4"/>
    </row>
  </sheetData>
  <mergeCells count="3">
    <mergeCell ref="B5:C5"/>
    <mergeCell ref="D5:E5"/>
    <mergeCell ref="A41:E41"/>
  </mergeCells>
  <printOptions/>
  <pageMargins left="0.75" right="0.75" top="1" bottom="1" header="0.5" footer="0.5"/>
  <pageSetup fitToHeight="1" fitToWidth="1" horizontalDpi="600" verticalDpi="600" orientation="portrait" scale="79" r:id="rId1"/>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workbookViewId="0" topLeftCell="A60">
      <selection activeCell="C78" sqref="C78"/>
    </sheetView>
  </sheetViews>
  <sheetFormatPr defaultColWidth="9.140625" defaultRowHeight="12.75"/>
  <cols>
    <col min="1" max="1" width="4.7109375" style="8" customWidth="1"/>
    <col min="2" max="2" width="56.57421875" style="8" customWidth="1"/>
    <col min="3" max="3" width="22.28125" style="118" customWidth="1"/>
    <col min="4" max="4" width="4.00390625" style="8" customWidth="1"/>
    <col min="5" max="5" width="21.00390625" style="8" customWidth="1"/>
    <col min="6" max="16384" width="9.140625" style="8" customWidth="1"/>
  </cols>
  <sheetData>
    <row r="1" ht="15">
      <c r="A1" s="27" t="s">
        <v>54</v>
      </c>
    </row>
    <row r="2" ht="15">
      <c r="A2" s="27" t="s">
        <v>118</v>
      </c>
    </row>
    <row r="3" ht="15" customHeight="1">
      <c r="A3" s="27" t="s">
        <v>285</v>
      </c>
    </row>
    <row r="4" spans="1:3" s="125" customFormat="1" ht="12" customHeight="1">
      <c r="A4" s="5"/>
      <c r="C4" s="123"/>
    </row>
    <row r="5" spans="2:11" ht="15">
      <c r="B5" s="19"/>
      <c r="C5" s="6" t="s">
        <v>280</v>
      </c>
      <c r="D5" s="20"/>
      <c r="E5" s="6" t="s">
        <v>280</v>
      </c>
      <c r="F5" s="20"/>
      <c r="G5" s="20"/>
      <c r="H5" s="20"/>
      <c r="I5" s="20"/>
      <c r="J5" s="20"/>
      <c r="K5" s="20"/>
    </row>
    <row r="6" spans="1:5" ht="15">
      <c r="A6" s="4"/>
      <c r="C6" s="128" t="s">
        <v>299</v>
      </c>
      <c r="E6" s="128" t="s">
        <v>3</v>
      </c>
    </row>
    <row r="7" spans="3:5" ht="15">
      <c r="C7" s="6" t="s">
        <v>119</v>
      </c>
      <c r="E7" s="6" t="s">
        <v>119</v>
      </c>
    </row>
    <row r="8" ht="15">
      <c r="A8" s="27" t="s">
        <v>120</v>
      </c>
    </row>
    <row r="9" spans="1:5" ht="14.25">
      <c r="A9" s="8" t="s">
        <v>252</v>
      </c>
      <c r="C9" s="90">
        <v>2855</v>
      </c>
      <c r="E9" s="90">
        <v>4879.39922</v>
      </c>
    </row>
    <row r="10" spans="3:5" ht="14.25">
      <c r="C10" s="90"/>
      <c r="E10" s="90"/>
    </row>
    <row r="11" spans="1:5" ht="15">
      <c r="A11" s="27" t="s">
        <v>121</v>
      </c>
      <c r="C11" s="90"/>
      <c r="E11" s="90"/>
    </row>
    <row r="12" spans="2:5" ht="14.25">
      <c r="B12" s="8" t="s">
        <v>122</v>
      </c>
      <c r="C12" s="90">
        <v>6186</v>
      </c>
      <c r="E12" s="90">
        <v>4777.022256601</v>
      </c>
    </row>
    <row r="13" spans="2:5" ht="14.25">
      <c r="B13" s="8" t="s">
        <v>253</v>
      </c>
      <c r="C13" s="93">
        <v>1473</v>
      </c>
      <c r="E13" s="93">
        <v>4170.70002</v>
      </c>
    </row>
    <row r="14" spans="1:5" ht="14.25">
      <c r="A14" s="8" t="s">
        <v>123</v>
      </c>
      <c r="C14" s="90">
        <f>SUM(C9:C13)</f>
        <v>10514</v>
      </c>
      <c r="E14" s="90">
        <f>SUM(E9:E13)</f>
        <v>13827.121496601001</v>
      </c>
    </row>
    <row r="15" spans="3:5" ht="14.25">
      <c r="C15" s="124"/>
      <c r="E15" s="90"/>
    </row>
    <row r="16" spans="1:5" ht="15">
      <c r="A16" s="27" t="s">
        <v>124</v>
      </c>
      <c r="C16" s="124"/>
      <c r="E16" s="90"/>
    </row>
    <row r="17" spans="2:5" ht="14.25">
      <c r="B17" s="8" t="s">
        <v>125</v>
      </c>
      <c r="C17" s="90">
        <v>14084</v>
      </c>
      <c r="E17" s="90">
        <v>-17843.729529999993</v>
      </c>
    </row>
    <row r="18" spans="2:5" ht="14.25">
      <c r="B18" s="8" t="s">
        <v>126</v>
      </c>
      <c r="C18" s="93">
        <v>-24684</v>
      </c>
      <c r="E18" s="93">
        <v>-1051.7144500000002</v>
      </c>
    </row>
    <row r="19" spans="1:5" ht="14.25">
      <c r="A19" s="8" t="s">
        <v>254</v>
      </c>
      <c r="C19" s="90">
        <f>SUM(C14:C18)</f>
        <v>-86</v>
      </c>
      <c r="E19" s="90">
        <f>SUM(E14:E18)</f>
        <v>-5068.3224833989925</v>
      </c>
    </row>
    <row r="20" spans="2:5" ht="14.25">
      <c r="B20" s="8" t="s">
        <v>33</v>
      </c>
      <c r="C20" s="93">
        <v>-1054</v>
      </c>
      <c r="E20" s="93">
        <v>-3938.4650200000005</v>
      </c>
    </row>
    <row r="21" spans="1:5" ht="14.25">
      <c r="A21" s="8" t="s">
        <v>127</v>
      </c>
      <c r="C21" s="90">
        <f>+C19+C20</f>
        <v>-1140</v>
      </c>
      <c r="E21" s="90">
        <f>+E19+E20</f>
        <v>-9006.787503398993</v>
      </c>
    </row>
    <row r="22" spans="3:5" ht="14.25">
      <c r="C22" s="124"/>
      <c r="E22" s="90"/>
    </row>
    <row r="23" spans="1:5" ht="15">
      <c r="A23" s="27" t="s">
        <v>128</v>
      </c>
      <c r="C23" s="124"/>
      <c r="E23" s="90"/>
    </row>
    <row r="24" spans="2:5" ht="14.25">
      <c r="B24" s="8" t="s">
        <v>26</v>
      </c>
      <c r="C24" s="90">
        <v>-4871</v>
      </c>
      <c r="E24" s="90">
        <v>44</v>
      </c>
    </row>
    <row r="25" spans="2:5" ht="14.25">
      <c r="B25" s="8" t="s">
        <v>129</v>
      </c>
      <c r="C25" s="90">
        <v>0</v>
      </c>
      <c r="E25" s="90">
        <v>-4000</v>
      </c>
    </row>
    <row r="26" spans="2:5" ht="14.25">
      <c r="B26" s="8" t="s">
        <v>76</v>
      </c>
      <c r="C26" s="93">
        <v>-2966</v>
      </c>
      <c r="E26" s="93">
        <v>-1786.6016200000015</v>
      </c>
    </row>
    <row r="27" spans="3:5" ht="14.25">
      <c r="C27" s="90">
        <f>SUM(C24:C26)</f>
        <v>-7837</v>
      </c>
      <c r="E27" s="90">
        <f>SUM(E24:E26)</f>
        <v>-5742.601620000001</v>
      </c>
    </row>
    <row r="28" spans="3:5" ht="14.25">
      <c r="C28" s="124"/>
      <c r="E28" s="90"/>
    </row>
    <row r="29" spans="1:5" ht="15">
      <c r="A29" s="27" t="s">
        <v>130</v>
      </c>
      <c r="C29" s="124"/>
      <c r="E29" s="90"/>
    </row>
    <row r="30" spans="2:5" ht="14.25">
      <c r="B30" s="8" t="s">
        <v>59</v>
      </c>
      <c r="C30" s="90">
        <v>-4970</v>
      </c>
      <c r="E30" s="90">
        <v>8935.718819999998</v>
      </c>
    </row>
    <row r="31" spans="2:5" ht="14.25">
      <c r="B31" s="8" t="s">
        <v>63</v>
      </c>
      <c r="C31" s="90">
        <v>-1846</v>
      </c>
      <c r="E31" s="90">
        <v>-1810.31251</v>
      </c>
    </row>
    <row r="32" spans="2:5" ht="14.25">
      <c r="B32" s="8" t="s">
        <v>131</v>
      </c>
      <c r="C32" s="93">
        <v>0</v>
      </c>
      <c r="E32" s="93">
        <v>-2160.01793</v>
      </c>
    </row>
    <row r="33" spans="3:5" ht="14.25">
      <c r="C33" s="90">
        <f>SUM(C30:C32)</f>
        <v>-6816</v>
      </c>
      <c r="E33" s="90">
        <f>SUM(E30:E32)</f>
        <v>4965.3883799999985</v>
      </c>
    </row>
    <row r="34" spans="3:5" ht="14.25">
      <c r="C34" s="124"/>
      <c r="E34" s="90"/>
    </row>
    <row r="35" spans="1:5" ht="15">
      <c r="A35" s="27" t="s">
        <v>132</v>
      </c>
      <c r="B35" s="27"/>
      <c r="C35" s="90">
        <v>-15793</v>
      </c>
      <c r="E35" s="90">
        <v>-9783.716503398997</v>
      </c>
    </row>
    <row r="36" spans="1:5" ht="15">
      <c r="A36" s="27"/>
      <c r="B36" s="27"/>
      <c r="C36" s="90"/>
      <c r="E36" s="90"/>
    </row>
    <row r="37" spans="1:5" ht="15">
      <c r="A37" s="27" t="s">
        <v>6</v>
      </c>
      <c r="B37" s="27"/>
      <c r="C37" s="90">
        <v>5876</v>
      </c>
      <c r="E37" s="90">
        <v>11547.39914</v>
      </c>
    </row>
    <row r="38" spans="1:5" ht="15">
      <c r="A38" s="27"/>
      <c r="B38" s="27"/>
      <c r="C38" s="124"/>
      <c r="E38" s="90"/>
    </row>
    <row r="39" spans="1:5" ht="15">
      <c r="A39" s="27" t="s">
        <v>133</v>
      </c>
      <c r="B39" s="27"/>
      <c r="C39" s="124"/>
      <c r="E39" s="90"/>
    </row>
    <row r="40" spans="1:5" ht="15">
      <c r="A40" s="27" t="s">
        <v>134</v>
      </c>
      <c r="B40" s="27"/>
      <c r="C40" s="90">
        <v>-2</v>
      </c>
      <c r="E40" s="90">
        <v>63.25183</v>
      </c>
    </row>
    <row r="41" spans="1:5" ht="15">
      <c r="A41" s="27"/>
      <c r="B41" s="27"/>
      <c r="C41" s="124"/>
      <c r="E41" s="90"/>
    </row>
    <row r="42" spans="1:5" ht="15.75" thickBot="1">
      <c r="A42" s="27" t="s">
        <v>7</v>
      </c>
      <c r="B42" s="27"/>
      <c r="C42" s="95">
        <f>SUM(C35:C41)</f>
        <v>-9919</v>
      </c>
      <c r="E42" s="95">
        <f>SUM(E35:E41)-1</f>
        <v>1825.9344666010027</v>
      </c>
    </row>
    <row r="43" spans="1:5" ht="15">
      <c r="A43" s="27"/>
      <c r="B43" s="27"/>
      <c r="C43" s="20"/>
      <c r="E43" s="90"/>
    </row>
    <row r="44" spans="1:5" ht="15" hidden="1">
      <c r="A44" s="27" t="s">
        <v>255</v>
      </c>
      <c r="B44" s="27"/>
      <c r="E44" s="90"/>
    </row>
    <row r="45" spans="1:5" ht="15" hidden="1">
      <c r="A45" s="27"/>
      <c r="B45" s="27"/>
      <c r="E45" s="90"/>
    </row>
    <row r="46" spans="1:5" ht="15" hidden="1">
      <c r="A46" s="27" t="s">
        <v>135</v>
      </c>
      <c r="B46" s="27"/>
      <c r="E46" s="90"/>
    </row>
    <row r="47" spans="1:5" ht="15" hidden="1">
      <c r="A47" s="28" t="s">
        <v>74</v>
      </c>
      <c r="B47" s="27"/>
      <c r="C47" s="118">
        <v>31</v>
      </c>
      <c r="E47" s="90">
        <v>31</v>
      </c>
    </row>
    <row r="48" spans="1:5" ht="15" hidden="1">
      <c r="A48" s="28" t="s">
        <v>136</v>
      </c>
      <c r="B48" s="27"/>
      <c r="C48" s="118">
        <v>2307</v>
      </c>
      <c r="E48" s="90">
        <v>2307</v>
      </c>
    </row>
    <row r="49" spans="1:5" ht="15" hidden="1">
      <c r="A49" s="28" t="s">
        <v>137</v>
      </c>
      <c r="B49" s="27"/>
      <c r="C49" s="90">
        <v>-1375</v>
      </c>
      <c r="E49" s="90">
        <v>-1375</v>
      </c>
    </row>
    <row r="50" spans="1:5" ht="15" hidden="1">
      <c r="A50" s="28" t="s">
        <v>256</v>
      </c>
      <c r="B50" s="27"/>
      <c r="C50" s="93">
        <v>-640</v>
      </c>
      <c r="E50" s="90">
        <v>-640</v>
      </c>
    </row>
    <row r="51" spans="1:5" ht="15" hidden="1">
      <c r="A51" s="28" t="s">
        <v>138</v>
      </c>
      <c r="B51" s="27"/>
      <c r="C51" s="118">
        <f>SUM(C47:C50)</f>
        <v>323</v>
      </c>
      <c r="E51" s="90">
        <v>323</v>
      </c>
    </row>
    <row r="52" spans="1:5" ht="15" hidden="1">
      <c r="A52" s="28" t="s">
        <v>257</v>
      </c>
      <c r="B52" s="27"/>
      <c r="C52" s="118">
        <v>373</v>
      </c>
      <c r="E52" s="90">
        <v>373</v>
      </c>
    </row>
    <row r="53" spans="1:5" ht="15" hidden="1">
      <c r="A53" s="28" t="s">
        <v>258</v>
      </c>
      <c r="B53" s="27"/>
      <c r="C53" s="93">
        <v>-363</v>
      </c>
      <c r="E53" s="90">
        <v>-363</v>
      </c>
    </row>
    <row r="54" spans="1:5" ht="15" hidden="1">
      <c r="A54" s="28" t="s">
        <v>259</v>
      </c>
      <c r="B54" s="27"/>
      <c r="C54" s="118">
        <f>SUM(C51:C53)</f>
        <v>333</v>
      </c>
      <c r="E54" s="90">
        <v>333</v>
      </c>
    </row>
    <row r="55" spans="1:5" ht="15" hidden="1">
      <c r="A55" s="28" t="s">
        <v>139</v>
      </c>
      <c r="B55" s="27"/>
      <c r="C55" s="90">
        <v>-289</v>
      </c>
      <c r="E55" s="90">
        <v>-289</v>
      </c>
    </row>
    <row r="56" spans="1:5" ht="15.75" hidden="1" thickBot="1">
      <c r="A56" s="27" t="s">
        <v>260</v>
      </c>
      <c r="B56" s="27"/>
      <c r="C56" s="95">
        <f>SUM(C54:C55)</f>
        <v>44</v>
      </c>
      <c r="E56" s="90">
        <v>44</v>
      </c>
    </row>
    <row r="57" spans="1:5" ht="15">
      <c r="A57" s="27"/>
      <c r="B57" s="27"/>
      <c r="E57" s="90"/>
    </row>
    <row r="58" spans="1:5" ht="15">
      <c r="A58" s="27" t="s">
        <v>140</v>
      </c>
      <c r="B58" s="27"/>
      <c r="E58" s="90"/>
    </row>
    <row r="59" spans="1:5" ht="15">
      <c r="A59" s="27"/>
      <c r="B59" s="27"/>
      <c r="E59" s="90"/>
    </row>
    <row r="60" spans="1:5" ht="15">
      <c r="A60" s="28" t="s">
        <v>141</v>
      </c>
      <c r="B60" s="27"/>
      <c r="C60" s="90">
        <v>2078</v>
      </c>
      <c r="E60" s="90">
        <v>2830</v>
      </c>
    </row>
    <row r="61" spans="1:5" ht="15">
      <c r="A61" s="28" t="s">
        <v>80</v>
      </c>
      <c r="B61" s="27"/>
      <c r="C61" s="114">
        <v>23220</v>
      </c>
      <c r="E61" s="114">
        <v>27582</v>
      </c>
    </row>
    <row r="62" spans="1:5" ht="15">
      <c r="A62" s="28" t="s">
        <v>142</v>
      </c>
      <c r="B62" s="27"/>
      <c r="C62" s="110">
        <v>-19197</v>
      </c>
      <c r="E62" s="110">
        <v>-16919</v>
      </c>
    </row>
    <row r="63" spans="1:5" ht="15">
      <c r="A63" s="28"/>
      <c r="B63" s="27"/>
      <c r="C63" s="16">
        <f>SUM(C61:C62)</f>
        <v>4023</v>
      </c>
      <c r="D63" s="16"/>
      <c r="E63" s="16">
        <f>SUM(E61:E62)</f>
        <v>10663</v>
      </c>
    </row>
    <row r="64" spans="1:5" ht="15">
      <c r="A64" s="28" t="s">
        <v>143</v>
      </c>
      <c r="B64" s="27"/>
      <c r="C64" s="90">
        <v>-16020</v>
      </c>
      <c r="E64" s="90">
        <v>-11667</v>
      </c>
    </row>
    <row r="65" spans="1:5" ht="15.75" thickBot="1">
      <c r="A65" s="27" t="s">
        <v>81</v>
      </c>
      <c r="B65" s="27"/>
      <c r="C65" s="95">
        <f>SUM(C63:C64)+C60</f>
        <v>-9919</v>
      </c>
      <c r="E65" s="95">
        <f>SUM(E63:E64)+E60</f>
        <v>1826</v>
      </c>
    </row>
    <row r="66" spans="1:3" ht="15">
      <c r="A66" s="27"/>
      <c r="B66" s="27"/>
      <c r="C66" s="16"/>
    </row>
    <row r="67" spans="1:3" ht="15">
      <c r="A67" s="27" t="s">
        <v>27</v>
      </c>
      <c r="B67" s="27"/>
      <c r="C67" s="27"/>
    </row>
    <row r="68" spans="1:3" ht="15">
      <c r="A68" s="27"/>
      <c r="B68" s="27"/>
      <c r="C68" s="27"/>
    </row>
    <row r="69" spans="1:3" ht="15">
      <c r="A69" s="27" t="s">
        <v>135</v>
      </c>
      <c r="B69" s="27"/>
      <c r="C69" s="27"/>
    </row>
    <row r="70" spans="1:5" ht="14.25">
      <c r="A70" s="28" t="s">
        <v>74</v>
      </c>
      <c r="B70" s="28"/>
      <c r="C70" s="126">
        <v>-41096</v>
      </c>
      <c r="E70" s="126">
        <v>32</v>
      </c>
    </row>
    <row r="71" spans="1:5" ht="14.25">
      <c r="A71" s="28" t="s">
        <v>136</v>
      </c>
      <c r="B71" s="28"/>
      <c r="C71" s="90">
        <v>-23611</v>
      </c>
      <c r="E71" s="90">
        <v>2307</v>
      </c>
    </row>
    <row r="72" spans="1:5" ht="14.25">
      <c r="A72" s="28" t="s">
        <v>77</v>
      </c>
      <c r="B72" s="28"/>
      <c r="C72" s="90">
        <v>-500</v>
      </c>
      <c r="E72" s="90">
        <v>0</v>
      </c>
    </row>
    <row r="73" spans="1:5" ht="14.25">
      <c r="A73" s="28" t="s">
        <v>137</v>
      </c>
      <c r="B73" s="28"/>
      <c r="C73" s="90">
        <v>26488</v>
      </c>
      <c r="E73" s="90">
        <v>-1375</v>
      </c>
    </row>
    <row r="74" spans="1:5" ht="14.25">
      <c r="A74" s="28" t="s">
        <v>28</v>
      </c>
      <c r="B74" s="28"/>
      <c r="C74" s="94">
        <v>11748</v>
      </c>
      <c r="E74" s="94">
        <v>-641</v>
      </c>
    </row>
    <row r="75" spans="1:5" ht="14.25">
      <c r="A75" s="28" t="s">
        <v>293</v>
      </c>
      <c r="B75" s="28"/>
      <c r="C75" s="94">
        <v>14960</v>
      </c>
      <c r="E75" s="94">
        <v>0</v>
      </c>
    </row>
    <row r="76" spans="1:5" ht="14.25">
      <c r="A76" s="28" t="s">
        <v>291</v>
      </c>
      <c r="B76" s="28"/>
      <c r="C76" s="127">
        <v>205</v>
      </c>
      <c r="E76" s="127">
        <v>0</v>
      </c>
    </row>
    <row r="77" spans="1:5" ht="14.25">
      <c r="A77" s="28" t="s">
        <v>29</v>
      </c>
      <c r="B77" s="28"/>
      <c r="C77" s="90">
        <f>SUM(C70:C76)</f>
        <v>-11806</v>
      </c>
      <c r="E77" s="90">
        <f>SUM(E70:E76)</f>
        <v>323</v>
      </c>
    </row>
    <row r="78" spans="1:5" ht="14.25">
      <c r="A78" s="28" t="s">
        <v>292</v>
      </c>
      <c r="B78" s="28"/>
      <c r="C78" s="90">
        <v>5884</v>
      </c>
      <c r="E78" s="90">
        <v>0</v>
      </c>
    </row>
    <row r="79" spans="1:5" ht="14.25">
      <c r="A79" s="8" t="s">
        <v>258</v>
      </c>
      <c r="B79" s="28"/>
      <c r="C79" s="90">
        <v>0</v>
      </c>
      <c r="E79" s="90">
        <v>-363</v>
      </c>
    </row>
    <row r="80" spans="1:5" ht="14.25">
      <c r="A80" s="8" t="s">
        <v>30</v>
      </c>
      <c r="B80" s="28"/>
      <c r="C80" s="93">
        <v>0</v>
      </c>
      <c r="E80" s="93">
        <v>373</v>
      </c>
    </row>
    <row r="81" spans="1:5" ht="14.25">
      <c r="A81" s="28" t="s">
        <v>31</v>
      </c>
      <c r="B81" s="28"/>
      <c r="C81" s="90">
        <f>SUM(C77:C79)</f>
        <v>-5922</v>
      </c>
      <c r="E81" s="90">
        <f>SUM(E77:E80)</f>
        <v>333</v>
      </c>
    </row>
    <row r="82" spans="1:5" ht="14.25">
      <c r="A82" s="28" t="s">
        <v>139</v>
      </c>
      <c r="B82" s="28"/>
      <c r="C82" s="90">
        <v>1051</v>
      </c>
      <c r="E82" s="126">
        <f>-289060.72/1000</f>
        <v>-289.06071999999995</v>
      </c>
    </row>
    <row r="83" spans="1:5" ht="15.75" thickBot="1">
      <c r="A83" s="27" t="s">
        <v>32</v>
      </c>
      <c r="B83" s="27"/>
      <c r="C83" s="95">
        <f>SUM(C81:C82)</f>
        <v>-4871</v>
      </c>
      <c r="E83" s="95">
        <f>SUM(E81:E82)</f>
        <v>43.93928000000005</v>
      </c>
    </row>
    <row r="84" spans="1:3" ht="15">
      <c r="A84" s="27"/>
      <c r="B84" s="27"/>
      <c r="C84" s="16"/>
    </row>
    <row r="85" spans="1:5" ht="14.25">
      <c r="A85" s="28"/>
      <c r="B85" s="28"/>
      <c r="C85" s="1"/>
      <c r="D85" s="1"/>
      <c r="E85" s="2"/>
    </row>
    <row r="86" spans="1:5" ht="14.25">
      <c r="A86" s="28"/>
      <c r="B86" s="28"/>
      <c r="C86" s="1"/>
      <c r="D86" s="1"/>
      <c r="E86" s="2"/>
    </row>
    <row r="87" spans="1:5" ht="14.25">
      <c r="A87" s="28"/>
      <c r="B87" s="28"/>
      <c r="C87" s="1"/>
      <c r="D87" s="1"/>
      <c r="E87" s="1"/>
    </row>
    <row r="88" spans="1:5" ht="14.25">
      <c r="A88" s="28"/>
      <c r="B88" s="28"/>
      <c r="C88" s="1"/>
      <c r="D88" s="1"/>
      <c r="E88" s="2"/>
    </row>
    <row r="89" spans="1:5" ht="33.75" customHeight="1">
      <c r="A89" s="177" t="s">
        <v>263</v>
      </c>
      <c r="B89" s="179"/>
      <c r="C89" s="179"/>
      <c r="D89" s="179"/>
      <c r="E89" s="179"/>
    </row>
    <row r="90" spans="1:5" ht="14.25">
      <c r="A90" s="28"/>
      <c r="B90" s="28"/>
      <c r="C90" s="1"/>
      <c r="D90" s="1"/>
      <c r="E90" s="1"/>
    </row>
    <row r="91" spans="1:5" ht="14.25">
      <c r="A91" s="28"/>
      <c r="B91" s="28"/>
      <c r="C91" s="1"/>
      <c r="D91" s="1"/>
      <c r="E91" s="1"/>
    </row>
    <row r="92" spans="1:5" ht="14.25">
      <c r="A92" s="28"/>
      <c r="B92" s="28"/>
      <c r="C92" s="1"/>
      <c r="D92" s="1"/>
      <c r="E92" s="2"/>
    </row>
    <row r="93" spans="2:5" ht="14.25">
      <c r="B93" s="1"/>
      <c r="C93" s="1"/>
      <c r="D93" s="1"/>
      <c r="E93" s="2"/>
    </row>
    <row r="94" spans="1:5" ht="14.25">
      <c r="A94" s="28"/>
      <c r="B94" s="28"/>
      <c r="C94" s="1"/>
      <c r="D94" s="1"/>
      <c r="E94" s="1"/>
    </row>
    <row r="95" spans="2:5" ht="14.25">
      <c r="B95" s="28"/>
      <c r="C95" s="1"/>
      <c r="D95" s="1"/>
      <c r="E95" s="2"/>
    </row>
    <row r="96" spans="1:5" ht="14.25">
      <c r="A96" s="28"/>
      <c r="B96" s="28"/>
      <c r="C96" s="1"/>
      <c r="D96" s="1"/>
      <c r="E96" s="2"/>
    </row>
    <row r="97" spans="1:5" ht="14.25">
      <c r="A97" s="28"/>
      <c r="B97" s="1"/>
      <c r="C97" s="1"/>
      <c r="D97" s="1"/>
      <c r="E97" s="2"/>
    </row>
    <row r="98" ht="14.25">
      <c r="D98" s="119"/>
    </row>
    <row r="99" ht="14.25">
      <c r="D99" s="119"/>
    </row>
    <row r="100" ht="14.25">
      <c r="D100" s="121"/>
    </row>
    <row r="101" ht="14.25">
      <c r="D101" s="121"/>
    </row>
    <row r="102" ht="14.25">
      <c r="D102" s="120"/>
    </row>
    <row r="103" ht="14.25">
      <c r="D103" s="120"/>
    </row>
    <row r="104" ht="14.25">
      <c r="D104" s="121"/>
    </row>
    <row r="105" ht="14.25">
      <c r="D105" s="121"/>
    </row>
    <row r="106" ht="14.25">
      <c r="D106" s="121"/>
    </row>
    <row r="107" ht="14.25">
      <c r="D107" s="121"/>
    </row>
    <row r="108" spans="4:5" ht="14.25">
      <c r="D108" s="121"/>
      <c r="E108" s="129"/>
    </row>
    <row r="109" ht="14.25">
      <c r="D109" s="121"/>
    </row>
    <row r="110" ht="14.25">
      <c r="D110" s="121"/>
    </row>
    <row r="111" ht="15">
      <c r="D111" s="122"/>
    </row>
    <row r="112" ht="14.25">
      <c r="D112" s="129"/>
    </row>
    <row r="113" ht="14.25">
      <c r="D113" s="129"/>
    </row>
  </sheetData>
  <mergeCells count="1">
    <mergeCell ref="A89:E89"/>
  </mergeCells>
  <printOptions/>
  <pageMargins left="0.75" right="0.75" top="0.45" bottom="0.39" header="0.2" footer="0.26"/>
  <pageSetup fitToWidth="4" fitToHeight="1" horizontalDpi="600" verticalDpi="600" orientation="portrait" paperSize="9" scale="66" r:id="rId1"/>
  <rowBreaks count="1" manualBreakCount="1">
    <brk id="4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59"/>
  <sheetViews>
    <sheetView tabSelected="1" workbookViewId="0" topLeftCell="H1">
      <selection activeCell="A31" sqref="A31"/>
    </sheetView>
  </sheetViews>
  <sheetFormatPr defaultColWidth="9.140625" defaultRowHeight="12.75"/>
  <cols>
    <col min="1" max="1" width="23.28125" style="0" customWidth="1"/>
    <col min="2" max="2" width="10.57421875" style="0" customWidth="1"/>
    <col min="3" max="3" width="11.421875" style="0" customWidth="1"/>
    <col min="4" max="4" width="12.28125" style="0" customWidth="1"/>
    <col min="5" max="5" width="13.7109375" style="0" customWidth="1"/>
    <col min="6" max="6" width="12.421875" style="0" customWidth="1"/>
    <col min="7" max="7" width="13.421875" style="0" customWidth="1"/>
    <col min="8" max="8" width="14.7109375" style="0" customWidth="1"/>
    <col min="9" max="9" width="11.421875" style="0" customWidth="1"/>
  </cols>
  <sheetData>
    <row r="1" ht="15">
      <c r="A1" s="4" t="s">
        <v>62</v>
      </c>
    </row>
    <row r="2" ht="15">
      <c r="A2" s="27" t="s">
        <v>144</v>
      </c>
    </row>
    <row r="3" ht="15">
      <c r="A3" s="27" t="s">
        <v>285</v>
      </c>
    </row>
    <row r="5" spans="1:9" ht="12.75">
      <c r="A5" s="116"/>
      <c r="B5" s="117"/>
      <c r="C5" s="115"/>
      <c r="D5" s="180" t="s">
        <v>145</v>
      </c>
      <c r="E5" s="180"/>
      <c r="F5" s="180"/>
      <c r="G5" s="180"/>
      <c r="H5" s="29" t="s">
        <v>146</v>
      </c>
      <c r="I5" s="30"/>
    </row>
    <row r="6" spans="1:9" ht="12.75">
      <c r="A6" s="31"/>
      <c r="B6" s="32" t="s">
        <v>147</v>
      </c>
      <c r="C6" s="32" t="s">
        <v>60</v>
      </c>
      <c r="D6" s="32" t="s">
        <v>147</v>
      </c>
      <c r="E6" s="32" t="s">
        <v>148</v>
      </c>
      <c r="F6" s="32" t="s">
        <v>149</v>
      </c>
      <c r="G6" s="32" t="s">
        <v>150</v>
      </c>
      <c r="H6" s="32" t="s">
        <v>151</v>
      </c>
      <c r="I6" s="33"/>
    </row>
    <row r="7" spans="1:9" ht="12.75">
      <c r="A7" s="31" t="s">
        <v>152</v>
      </c>
      <c r="B7" s="32" t="s">
        <v>153</v>
      </c>
      <c r="C7" s="32"/>
      <c r="D7" s="32" t="s">
        <v>154</v>
      </c>
      <c r="E7" s="32" t="s">
        <v>155</v>
      </c>
      <c r="F7" s="32" t="s">
        <v>156</v>
      </c>
      <c r="G7" s="32" t="s">
        <v>157</v>
      </c>
      <c r="H7" s="32" t="s">
        <v>158</v>
      </c>
      <c r="I7" s="33" t="s">
        <v>57</v>
      </c>
    </row>
    <row r="8" spans="1:9" ht="12.75">
      <c r="A8" s="31"/>
      <c r="B8" s="32"/>
      <c r="C8" s="32"/>
      <c r="D8" s="32"/>
      <c r="E8" s="32"/>
      <c r="F8" s="32"/>
      <c r="G8" s="32" t="s">
        <v>156</v>
      </c>
      <c r="H8" s="32"/>
      <c r="I8" s="33"/>
    </row>
    <row r="9" spans="1:9" ht="12.75">
      <c r="A9" s="34"/>
      <c r="B9" s="35" t="s">
        <v>159</v>
      </c>
      <c r="C9" s="35" t="s">
        <v>159</v>
      </c>
      <c r="D9" s="35" t="s">
        <v>159</v>
      </c>
      <c r="E9" s="35" t="s">
        <v>159</v>
      </c>
      <c r="F9" s="35" t="s">
        <v>159</v>
      </c>
      <c r="G9" s="35" t="s">
        <v>159</v>
      </c>
      <c r="H9" s="35" t="s">
        <v>159</v>
      </c>
      <c r="I9" s="36" t="s">
        <v>159</v>
      </c>
    </row>
    <row r="11" spans="1:9" ht="12.75">
      <c r="A11" t="s">
        <v>286</v>
      </c>
      <c r="B11" s="111">
        <v>60001</v>
      </c>
      <c r="C11" s="111"/>
      <c r="D11" s="111">
        <v>273</v>
      </c>
      <c r="E11" s="111">
        <v>1458</v>
      </c>
      <c r="F11" s="111">
        <v>700</v>
      </c>
      <c r="G11" s="111">
        <v>-442</v>
      </c>
      <c r="H11" s="111">
        <v>28205</v>
      </c>
      <c r="I11" s="37">
        <f>SUM(B11:H11)</f>
        <v>90195</v>
      </c>
    </row>
    <row r="12" spans="2:9" ht="12.75">
      <c r="B12" s="111"/>
      <c r="C12" s="111"/>
      <c r="D12" s="111"/>
      <c r="E12" s="111"/>
      <c r="F12" s="111"/>
      <c r="G12" s="111"/>
      <c r="H12" s="111"/>
      <c r="I12" s="111"/>
    </row>
    <row r="13" spans="1:9" ht="12.75">
      <c r="A13" t="s">
        <v>60</v>
      </c>
      <c r="B13" s="111"/>
      <c r="C13" s="111">
        <v>59999</v>
      </c>
      <c r="D13" s="111"/>
      <c r="E13" s="111"/>
      <c r="F13" s="111"/>
      <c r="G13" s="111"/>
      <c r="H13" s="111"/>
      <c r="I13" s="37">
        <f>SUM(B13:H13)</f>
        <v>59999</v>
      </c>
    </row>
    <row r="14" spans="2:9" ht="12.75">
      <c r="B14" s="111"/>
      <c r="C14" s="111"/>
      <c r="D14" s="111"/>
      <c r="E14" s="111"/>
      <c r="F14" s="111"/>
      <c r="G14" s="111"/>
      <c r="H14" s="111"/>
      <c r="I14" s="111"/>
    </row>
    <row r="15" spans="1:9" ht="12.75">
      <c r="A15" t="s">
        <v>160</v>
      </c>
      <c r="B15" s="111"/>
      <c r="C15" s="111"/>
      <c r="D15" s="111"/>
      <c r="E15" s="111"/>
      <c r="F15" s="111"/>
      <c r="G15" s="111"/>
      <c r="H15" s="111"/>
      <c r="I15" s="111"/>
    </row>
    <row r="16" spans="1:9" ht="12.75">
      <c r="A16" t="s">
        <v>161</v>
      </c>
      <c r="B16" s="111"/>
      <c r="C16" s="111"/>
      <c r="D16" s="111"/>
      <c r="E16" s="111"/>
      <c r="F16" s="111"/>
      <c r="G16" s="111">
        <v>29</v>
      </c>
      <c r="H16" s="111"/>
      <c r="I16" s="37">
        <f>SUM(B16:H16)</f>
        <v>29</v>
      </c>
    </row>
    <row r="17" spans="2:9" ht="12.75">
      <c r="B17" s="111"/>
      <c r="C17" s="111"/>
      <c r="D17" s="111"/>
      <c r="E17" s="111"/>
      <c r="F17" s="111"/>
      <c r="G17" s="111"/>
      <c r="H17" s="111"/>
      <c r="I17" s="111"/>
    </row>
    <row r="18" spans="1:9" ht="12.75">
      <c r="A18" t="s">
        <v>162</v>
      </c>
      <c r="B18" s="111"/>
      <c r="C18" s="111"/>
      <c r="D18" s="111"/>
      <c r="E18" s="111"/>
      <c r="F18" s="111"/>
      <c r="G18" s="111">
        <v>281</v>
      </c>
      <c r="H18" s="111"/>
      <c r="I18" s="37">
        <f>SUM(B18:H18)</f>
        <v>281</v>
      </c>
    </row>
    <row r="19" spans="2:9" ht="12.75">
      <c r="B19" s="111"/>
      <c r="C19" s="111"/>
      <c r="D19" s="111"/>
      <c r="E19" s="111"/>
      <c r="F19" s="111"/>
      <c r="G19" s="111"/>
      <c r="H19" s="111"/>
      <c r="I19" s="111"/>
    </row>
    <row r="20" spans="1:9" ht="12.75">
      <c r="A20" t="s">
        <v>163</v>
      </c>
      <c r="B20" s="111"/>
      <c r="C20" s="111"/>
      <c r="D20" s="111"/>
      <c r="E20" s="111">
        <v>246</v>
      </c>
      <c r="F20" s="111"/>
      <c r="G20" s="111"/>
      <c r="H20" s="111"/>
      <c r="I20" s="37">
        <f>SUM(B20:H20)</f>
        <v>246</v>
      </c>
    </row>
    <row r="21" spans="2:9" ht="12.75">
      <c r="B21" s="111"/>
      <c r="C21" s="111"/>
      <c r="D21" s="111"/>
      <c r="E21" s="111"/>
      <c r="F21" s="111"/>
      <c r="G21" s="111"/>
      <c r="H21" s="111"/>
      <c r="I21" s="111"/>
    </row>
    <row r="22" spans="1:9" ht="12.75">
      <c r="A22" t="s">
        <v>113</v>
      </c>
      <c r="B22" s="111"/>
      <c r="C22" s="111"/>
      <c r="D22" s="111"/>
      <c r="E22" s="111"/>
      <c r="F22" s="111"/>
      <c r="G22" s="111"/>
      <c r="H22" s="111">
        <v>5253</v>
      </c>
      <c r="I22" s="37">
        <f>SUM(B22:H22)</f>
        <v>5253</v>
      </c>
    </row>
    <row r="23" spans="2:9" ht="12.75">
      <c r="B23" s="111"/>
      <c r="C23" s="111"/>
      <c r="D23" s="111"/>
      <c r="E23" s="111"/>
      <c r="F23" s="111"/>
      <c r="G23" s="111"/>
      <c r="H23" s="111"/>
      <c r="I23" s="111"/>
    </row>
    <row r="24" spans="1:9" ht="12.75">
      <c r="A24" t="s">
        <v>63</v>
      </c>
      <c r="B24" s="111"/>
      <c r="C24" s="111"/>
      <c r="D24" s="111"/>
      <c r="E24" s="111"/>
      <c r="F24" s="111"/>
      <c r="G24" s="111"/>
      <c r="H24" s="111">
        <v>-3600</v>
      </c>
      <c r="I24" s="37">
        <f>SUM(B24:H24)</f>
        <v>-3600</v>
      </c>
    </row>
    <row r="25" spans="2:9" ht="12.75">
      <c r="B25" s="111"/>
      <c r="C25" s="111"/>
      <c r="D25" s="111"/>
      <c r="E25" s="111"/>
      <c r="F25" s="111"/>
      <c r="G25" s="111"/>
      <c r="H25" s="111"/>
      <c r="I25" s="111"/>
    </row>
    <row r="26" spans="1:9" ht="12.75">
      <c r="A26" t="s">
        <v>164</v>
      </c>
      <c r="B26" s="111"/>
      <c r="C26" s="111"/>
      <c r="D26" s="111"/>
      <c r="E26" s="111"/>
      <c r="F26" s="111"/>
      <c r="G26" s="111"/>
      <c r="H26" s="111"/>
      <c r="I26" s="111"/>
    </row>
    <row r="27" spans="1:9" ht="12.75">
      <c r="A27" t="s">
        <v>287</v>
      </c>
      <c r="B27" s="111"/>
      <c r="C27" s="111"/>
      <c r="D27" s="111"/>
      <c r="E27" s="111"/>
      <c r="F27" s="111"/>
      <c r="G27" s="111"/>
      <c r="H27" s="111"/>
      <c r="I27" s="111"/>
    </row>
    <row r="28" spans="1:9" ht="12.75">
      <c r="A28" s="38" t="s">
        <v>165</v>
      </c>
      <c r="B28" s="111"/>
      <c r="C28" s="111"/>
      <c r="D28" s="111"/>
      <c r="E28" s="111"/>
      <c r="F28" s="111"/>
      <c r="G28" s="111"/>
      <c r="H28" s="111">
        <v>-2160</v>
      </c>
      <c r="I28" s="37">
        <f>SUM(B28:H28)</f>
        <v>-2160</v>
      </c>
    </row>
    <row r="30" spans="1:9" ht="13.5" thickBot="1">
      <c r="A30" t="s">
        <v>288</v>
      </c>
      <c r="B30" s="39">
        <f>SUM(B11:B29)</f>
        <v>60001</v>
      </c>
      <c r="C30" s="39">
        <f aca="true" t="shared" si="0" ref="C30:I30">SUM(C11:C29)</f>
        <v>59999</v>
      </c>
      <c r="D30" s="39">
        <f t="shared" si="0"/>
        <v>273</v>
      </c>
      <c r="E30" s="39">
        <f t="shared" si="0"/>
        <v>1704</v>
      </c>
      <c r="F30" s="39">
        <f t="shared" si="0"/>
        <v>700</v>
      </c>
      <c r="G30" s="39">
        <f t="shared" si="0"/>
        <v>-132</v>
      </c>
      <c r="H30" s="39">
        <f t="shared" si="0"/>
        <v>27698</v>
      </c>
      <c r="I30" s="39">
        <f t="shared" si="0"/>
        <v>150243</v>
      </c>
    </row>
    <row r="31" spans="2:9" ht="12.75">
      <c r="B31" s="37"/>
      <c r="C31" s="37"/>
      <c r="D31" s="37"/>
      <c r="E31" s="37"/>
      <c r="F31" s="37"/>
      <c r="G31" s="37"/>
      <c r="H31" s="37"/>
      <c r="I31" s="37"/>
    </row>
    <row r="32" spans="1:9" ht="12.75">
      <c r="A32" t="s">
        <v>60</v>
      </c>
      <c r="B32" s="37"/>
      <c r="C32" s="37"/>
      <c r="D32" s="37"/>
      <c r="E32" s="37"/>
      <c r="F32" s="37"/>
      <c r="G32" s="37"/>
      <c r="H32" s="37"/>
      <c r="I32" s="37">
        <f>SUM(B32:H32)</f>
        <v>0</v>
      </c>
    </row>
    <row r="33" spans="2:9" ht="12.75">
      <c r="B33" s="37"/>
      <c r="C33" s="37"/>
      <c r="D33" s="37"/>
      <c r="E33" s="37"/>
      <c r="F33" s="37"/>
      <c r="G33" s="37"/>
      <c r="H33" s="37"/>
      <c r="I33" s="37"/>
    </row>
    <row r="34" spans="1:9" ht="12.75">
      <c r="A34" t="s">
        <v>160</v>
      </c>
      <c r="B34" s="37"/>
      <c r="C34" s="37"/>
      <c r="D34" s="37"/>
      <c r="E34" s="37"/>
      <c r="F34" s="37"/>
      <c r="G34" s="37"/>
      <c r="H34" s="37"/>
      <c r="I34" s="37"/>
    </row>
    <row r="35" spans="1:9" ht="12.75">
      <c r="A35" t="s">
        <v>161</v>
      </c>
      <c r="B35" s="37"/>
      <c r="C35" s="37"/>
      <c r="D35" s="37"/>
      <c r="E35" s="37"/>
      <c r="F35" s="37"/>
      <c r="G35" s="37">
        <v>-2</v>
      </c>
      <c r="H35" s="37"/>
      <c r="I35" s="37">
        <f>SUM(B35:H35)</f>
        <v>-2</v>
      </c>
    </row>
    <row r="36" spans="2:9" ht="12.75">
      <c r="B36" s="37"/>
      <c r="C36" s="37"/>
      <c r="D36" s="37"/>
      <c r="E36" s="37"/>
      <c r="F36" s="37"/>
      <c r="G36" s="37"/>
      <c r="H36" s="37"/>
      <c r="I36" s="37"/>
    </row>
    <row r="37" spans="1:9" ht="12.75">
      <c r="A37" t="s">
        <v>162</v>
      </c>
      <c r="B37" s="37"/>
      <c r="C37" s="37"/>
      <c r="D37" s="37"/>
      <c r="E37" s="37"/>
      <c r="F37" s="37"/>
      <c r="G37" s="37"/>
      <c r="H37" s="37"/>
      <c r="I37" s="37">
        <f>SUM(B37:H37)</f>
        <v>0</v>
      </c>
    </row>
    <row r="38" spans="2:9" ht="12.75">
      <c r="B38" s="37"/>
      <c r="C38" s="37"/>
      <c r="D38" s="37"/>
      <c r="E38" s="37"/>
      <c r="F38" s="37"/>
      <c r="G38" s="37"/>
      <c r="H38" s="37"/>
      <c r="I38" s="37"/>
    </row>
    <row r="39" spans="1:9" ht="12.75">
      <c r="A39" t="s">
        <v>294</v>
      </c>
      <c r="B39" s="37"/>
      <c r="C39" s="37"/>
      <c r="D39" s="37"/>
      <c r="E39" s="37">
        <v>5884</v>
      </c>
      <c r="F39" s="37"/>
      <c r="G39" s="37"/>
      <c r="H39" s="37"/>
      <c r="I39" s="37">
        <f>SUM(B39:H39)</f>
        <v>5884</v>
      </c>
    </row>
    <row r="40" spans="2:9" ht="12.75">
      <c r="B40" s="37"/>
      <c r="C40" s="37"/>
      <c r="D40" s="37"/>
      <c r="E40" s="37"/>
      <c r="F40" s="37"/>
      <c r="G40" s="37"/>
      <c r="H40" s="37"/>
      <c r="I40" s="37"/>
    </row>
    <row r="41" spans="1:9" ht="12.75">
      <c r="A41" t="s">
        <v>113</v>
      </c>
      <c r="B41" s="37"/>
      <c r="C41" s="37"/>
      <c r="D41" s="37"/>
      <c r="E41" s="37"/>
      <c r="F41" s="37"/>
      <c r="G41" s="37"/>
      <c r="H41" s="109">
        <v>561.2395764349733</v>
      </c>
      <c r="I41" s="37">
        <f>SUM(B41:H41)</f>
        <v>561.2395764349733</v>
      </c>
    </row>
    <row r="42" spans="2:9" ht="12.75">
      <c r="B42" s="37"/>
      <c r="D42" s="37"/>
      <c r="E42" s="37"/>
      <c r="F42" s="37"/>
      <c r="H42" s="37"/>
      <c r="I42" s="37"/>
    </row>
    <row r="43" spans="1:9" ht="12.75">
      <c r="A43" t="s">
        <v>63</v>
      </c>
      <c r="B43" s="37"/>
      <c r="D43" s="37"/>
      <c r="E43" s="37"/>
      <c r="F43" s="37"/>
      <c r="H43" s="37">
        <v>-1785</v>
      </c>
      <c r="I43" s="37">
        <f>SUM(B43:H43)</f>
        <v>-1785</v>
      </c>
    </row>
    <row r="44" spans="2:9" ht="12.75">
      <c r="B44" s="37"/>
      <c r="D44" s="37"/>
      <c r="E44" s="37"/>
      <c r="F44" s="37"/>
      <c r="H44" s="37"/>
      <c r="I44" s="37"/>
    </row>
    <row r="45" spans="1:9" ht="12.75">
      <c r="A45" t="s">
        <v>164</v>
      </c>
      <c r="B45" s="37"/>
      <c r="D45" s="37"/>
      <c r="E45" s="37"/>
      <c r="F45" s="37"/>
      <c r="H45" s="37"/>
      <c r="I45" s="37"/>
    </row>
    <row r="46" spans="1:9" ht="12.75">
      <c r="A46" t="s">
        <v>262</v>
      </c>
      <c r="B46" s="37"/>
      <c r="D46" s="37"/>
      <c r="E46" s="37"/>
      <c r="F46" s="37"/>
      <c r="H46" s="37"/>
      <c r="I46" s="37"/>
    </row>
    <row r="47" spans="1:9" ht="12.75">
      <c r="A47" s="38" t="s">
        <v>165</v>
      </c>
      <c r="B47" s="37"/>
      <c r="C47" s="37"/>
      <c r="D47" s="37"/>
      <c r="E47" s="37"/>
      <c r="F47" s="37"/>
      <c r="G47" s="37"/>
      <c r="H47" s="37">
        <v>0</v>
      </c>
      <c r="I47" s="37">
        <f>SUM(B47:H47)</f>
        <v>0</v>
      </c>
    </row>
    <row r="48" spans="2:9" ht="12.75">
      <c r="B48" s="37"/>
      <c r="C48" s="37"/>
      <c r="D48" s="37"/>
      <c r="E48" s="37"/>
      <c r="F48" s="37"/>
      <c r="G48" s="37"/>
      <c r="H48" s="37"/>
      <c r="I48" s="37"/>
    </row>
    <row r="49" spans="1:9" ht="13.5" thickBot="1">
      <c r="A49" t="s">
        <v>289</v>
      </c>
      <c r="B49" s="39">
        <f aca="true" t="shared" si="1" ref="B49:I49">SUM(B30:B48)</f>
        <v>60001</v>
      </c>
      <c r="C49" s="39">
        <f>SUM(C30:C48)</f>
        <v>59999</v>
      </c>
      <c r="D49" s="39">
        <f t="shared" si="1"/>
        <v>273</v>
      </c>
      <c r="E49" s="39">
        <f t="shared" si="1"/>
        <v>7588</v>
      </c>
      <c r="F49" s="39">
        <f t="shared" si="1"/>
        <v>700</v>
      </c>
      <c r="G49" s="39">
        <f t="shared" si="1"/>
        <v>-134</v>
      </c>
      <c r="H49" s="39">
        <f t="shared" si="1"/>
        <v>26474.239576434975</v>
      </c>
      <c r="I49" s="39">
        <f t="shared" si="1"/>
        <v>154901.23957643498</v>
      </c>
    </row>
    <row r="50" spans="2:9" ht="12.75">
      <c r="B50" s="40"/>
      <c r="C50" s="40"/>
      <c r="D50" s="40"/>
      <c r="E50" s="40"/>
      <c r="F50" s="40"/>
      <c r="G50" s="40"/>
      <c r="H50" s="40"/>
      <c r="I50" s="40"/>
    </row>
    <row r="51" spans="2:9" ht="12.75">
      <c r="B51" s="40"/>
      <c r="C51" s="40"/>
      <c r="D51" s="40"/>
      <c r="E51" s="40"/>
      <c r="F51" s="40"/>
      <c r="G51" s="40"/>
      <c r="H51" s="40"/>
      <c r="I51" s="40"/>
    </row>
    <row r="52" spans="2:9" ht="12.75">
      <c r="B52" s="40"/>
      <c r="C52" s="40"/>
      <c r="D52" s="40"/>
      <c r="E52" s="40"/>
      <c r="F52" s="40"/>
      <c r="G52" s="40"/>
      <c r="H52" s="40"/>
      <c r="I52" s="40"/>
    </row>
    <row r="53" spans="2:9" ht="12.75">
      <c r="B53" s="40"/>
      <c r="C53" s="40"/>
      <c r="D53" s="40"/>
      <c r="E53" s="40"/>
      <c r="F53" s="40"/>
      <c r="G53" s="40"/>
      <c r="H53" s="40"/>
      <c r="I53" s="40"/>
    </row>
    <row r="54" spans="2:9" ht="12.75">
      <c r="B54" s="40"/>
      <c r="C54" s="40"/>
      <c r="D54" s="40"/>
      <c r="E54" s="40"/>
      <c r="F54" s="40"/>
      <c r="G54" s="40"/>
      <c r="H54" s="40"/>
      <c r="I54" s="40"/>
    </row>
    <row r="55" spans="2:9" ht="12.75">
      <c r="B55" s="40"/>
      <c r="C55" s="40"/>
      <c r="D55" s="40"/>
      <c r="E55" s="40"/>
      <c r="F55" s="40"/>
      <c r="G55" s="40"/>
      <c r="H55" s="40"/>
      <c r="I55" s="40"/>
    </row>
    <row r="56" spans="1:9" ht="30" customHeight="1">
      <c r="A56" s="177" t="s">
        <v>261</v>
      </c>
      <c r="B56" s="179"/>
      <c r="C56" s="179"/>
      <c r="D56" s="179"/>
      <c r="E56" s="179"/>
      <c r="F56" s="179"/>
      <c r="G56" s="179"/>
      <c r="H56" s="179"/>
      <c r="I56" s="179"/>
    </row>
    <row r="57" spans="1:9" ht="15">
      <c r="A57" s="4"/>
      <c r="C57" s="41"/>
      <c r="G57" s="41"/>
      <c r="I57" s="42"/>
    </row>
    <row r="59" ht="12.75">
      <c r="I59" s="42"/>
    </row>
  </sheetData>
  <mergeCells count="2">
    <mergeCell ref="D5:G5"/>
    <mergeCell ref="A56:I56"/>
  </mergeCells>
  <printOptions/>
  <pageMargins left="0.75" right="0.75" top="1" bottom="1" header="0.5" footer="0.5"/>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M163"/>
  <sheetViews>
    <sheetView workbookViewId="0" topLeftCell="A1">
      <selection activeCell="K75" sqref="K75"/>
    </sheetView>
  </sheetViews>
  <sheetFormatPr defaultColWidth="9.140625" defaultRowHeight="12.75"/>
  <cols>
    <col min="1" max="1" width="4.7109375" style="46" customWidth="1"/>
    <col min="2" max="2" width="11.8515625" style="134" customWidth="1"/>
    <col min="3" max="3" width="9.140625" style="134" customWidth="1"/>
    <col min="4" max="4" width="24.28125" style="134" customWidth="1"/>
    <col min="5" max="5" width="16.00390625" style="134" customWidth="1"/>
    <col min="6" max="6" width="3.7109375" style="134" customWidth="1"/>
    <col min="7" max="7" width="15.140625" style="134" customWidth="1"/>
    <col min="8" max="8" width="3.28125" style="134" customWidth="1"/>
    <col min="9" max="9" width="14.8515625" style="134" customWidth="1"/>
    <col min="10" max="10" width="13.7109375" style="134" customWidth="1"/>
    <col min="11" max="11" width="9.421875" style="134" customWidth="1"/>
    <col min="12" max="16384" width="9.140625" style="134" customWidth="1"/>
  </cols>
  <sheetData>
    <row r="1" spans="1:10" ht="15">
      <c r="A1" s="4" t="s">
        <v>62</v>
      </c>
      <c r="I1" s="135"/>
      <c r="J1" s="135"/>
    </row>
    <row r="2" spans="1:10" ht="12.75">
      <c r="A2" s="43" t="s">
        <v>273</v>
      </c>
      <c r="B2" s="44"/>
      <c r="I2" s="135"/>
      <c r="J2" s="135"/>
    </row>
    <row r="3" ht="12.75">
      <c r="A3" s="44"/>
    </row>
    <row r="4" spans="1:7" ht="12.75">
      <c r="A4" s="45" t="s">
        <v>166</v>
      </c>
      <c r="B4" s="44" t="s">
        <v>167</v>
      </c>
      <c r="C4" s="136"/>
      <c r="D4" s="136"/>
      <c r="E4" s="136"/>
      <c r="F4" s="136"/>
      <c r="G4" s="136"/>
    </row>
    <row r="5" spans="2:11" ht="63.75" customHeight="1">
      <c r="B5" s="190" t="s">
        <v>265</v>
      </c>
      <c r="C5" s="190"/>
      <c r="D5" s="190"/>
      <c r="E5" s="190"/>
      <c r="F5" s="190"/>
      <c r="G5" s="190"/>
      <c r="H5" s="190"/>
      <c r="I5" s="190"/>
      <c r="J5" s="135"/>
      <c r="K5" s="135"/>
    </row>
    <row r="6" spans="2:11" ht="12.75">
      <c r="B6" s="137"/>
      <c r="C6" s="137"/>
      <c r="D6" s="137"/>
      <c r="E6" s="137"/>
      <c r="F6" s="137"/>
      <c r="G6" s="137"/>
      <c r="H6" s="137"/>
      <c r="I6" s="137"/>
      <c r="J6" s="135"/>
      <c r="K6" s="135"/>
    </row>
    <row r="7" spans="2:11" ht="50.25" customHeight="1">
      <c r="B7" s="190" t="s">
        <v>49</v>
      </c>
      <c r="C7" s="190"/>
      <c r="D7" s="190"/>
      <c r="E7" s="190"/>
      <c r="F7" s="190"/>
      <c r="G7" s="190"/>
      <c r="H7" s="190"/>
      <c r="I7" s="190"/>
      <c r="J7" s="135"/>
      <c r="K7" s="135"/>
    </row>
    <row r="8" spans="2:11" ht="12.75">
      <c r="B8" s="137"/>
      <c r="C8" s="137"/>
      <c r="D8" s="137"/>
      <c r="E8" s="137"/>
      <c r="F8" s="137"/>
      <c r="G8" s="137"/>
      <c r="H8" s="137"/>
      <c r="I8" s="137"/>
      <c r="J8" s="135"/>
      <c r="K8" s="135"/>
    </row>
    <row r="9" spans="2:11" ht="25.5" customHeight="1">
      <c r="B9" s="193" t="s">
        <v>270</v>
      </c>
      <c r="C9" s="184"/>
      <c r="D9" s="184"/>
      <c r="E9" s="50" t="s">
        <v>267</v>
      </c>
      <c r="F9" s="137"/>
      <c r="G9" s="50" t="s">
        <v>271</v>
      </c>
      <c r="H9" s="112"/>
      <c r="I9" s="50" t="s">
        <v>266</v>
      </c>
      <c r="J9" s="135"/>
      <c r="K9" s="135"/>
    </row>
    <row r="10" spans="2:11" ht="12.75">
      <c r="B10" s="113" t="s">
        <v>42</v>
      </c>
      <c r="C10" s="137"/>
      <c r="D10" s="137"/>
      <c r="E10" s="50" t="s">
        <v>159</v>
      </c>
      <c r="F10" s="137"/>
      <c r="G10" s="50" t="s">
        <v>159</v>
      </c>
      <c r="H10" s="112"/>
      <c r="I10" s="50" t="s">
        <v>159</v>
      </c>
      <c r="J10" s="135"/>
      <c r="K10" s="135"/>
    </row>
    <row r="11" spans="2:11" ht="12.75">
      <c r="B11" s="137"/>
      <c r="C11" s="137"/>
      <c r="D11" s="137"/>
      <c r="E11" s="50"/>
      <c r="F11" s="137"/>
      <c r="G11" s="50"/>
      <c r="H11" s="112"/>
      <c r="I11" s="50"/>
      <c r="J11" s="135"/>
      <c r="K11" s="135"/>
    </row>
    <row r="12" spans="2:11" ht="12.75">
      <c r="B12" s="138" t="s">
        <v>64</v>
      </c>
      <c r="C12" s="138"/>
      <c r="D12" s="138"/>
      <c r="E12" s="139">
        <v>4289</v>
      </c>
      <c r="F12" s="137"/>
      <c r="G12" s="139">
        <v>-1785</v>
      </c>
      <c r="H12" s="139"/>
      <c r="I12" s="139">
        <f>+E12+G12</f>
        <v>2504</v>
      </c>
      <c r="J12" s="135"/>
      <c r="K12" s="135"/>
    </row>
    <row r="13" spans="2:11" ht="12.75">
      <c r="B13" s="138" t="s">
        <v>110</v>
      </c>
      <c r="C13" s="138"/>
      <c r="D13" s="138"/>
      <c r="E13" s="139">
        <v>3094</v>
      </c>
      <c r="F13" s="137"/>
      <c r="G13" s="139">
        <f>-G12</f>
        <v>1785</v>
      </c>
      <c r="H13" s="139"/>
      <c r="I13" s="139">
        <f>+E13+G13</f>
        <v>4879</v>
      </c>
      <c r="J13" s="135"/>
      <c r="K13" s="135"/>
    </row>
    <row r="14" spans="2:11" ht="12.75">
      <c r="B14" s="137"/>
      <c r="C14" s="137"/>
      <c r="D14" s="137"/>
      <c r="E14" s="137"/>
      <c r="F14" s="137"/>
      <c r="G14" s="137"/>
      <c r="H14" s="137"/>
      <c r="I14" s="137"/>
      <c r="J14" s="135"/>
      <c r="K14" s="135"/>
    </row>
    <row r="15" spans="2:11" ht="12.75">
      <c r="B15" s="137"/>
      <c r="C15" s="137"/>
      <c r="D15" s="137"/>
      <c r="E15" s="137"/>
      <c r="F15" s="137"/>
      <c r="G15" s="137"/>
      <c r="H15" s="137"/>
      <c r="I15" s="137"/>
      <c r="J15" s="135"/>
      <c r="K15" s="135"/>
    </row>
    <row r="16" spans="1:2" ht="12.75">
      <c r="A16" s="45" t="s">
        <v>168</v>
      </c>
      <c r="B16" s="44" t="s">
        <v>169</v>
      </c>
    </row>
    <row r="17" ht="12.75">
      <c r="B17" s="134" t="s">
        <v>170</v>
      </c>
    </row>
    <row r="19" spans="1:2" ht="12.75">
      <c r="A19" s="45" t="s">
        <v>171</v>
      </c>
      <c r="B19" s="3" t="s">
        <v>172</v>
      </c>
    </row>
    <row r="20" ht="12.75">
      <c r="B20" s="134" t="s">
        <v>173</v>
      </c>
    </row>
    <row r="22" spans="1:9" ht="12.75" customHeight="1">
      <c r="A22" s="47" t="s">
        <v>174</v>
      </c>
      <c r="B22" s="193" t="s">
        <v>175</v>
      </c>
      <c r="C22" s="184"/>
      <c r="D22" s="184"/>
      <c r="E22" s="184"/>
      <c r="F22" s="184"/>
      <c r="G22" s="184"/>
      <c r="H22" s="184"/>
      <c r="I22" s="184"/>
    </row>
    <row r="23" spans="2:9" ht="25.5" customHeight="1">
      <c r="B23" s="190" t="s">
        <v>176</v>
      </c>
      <c r="C23" s="190"/>
      <c r="D23" s="190"/>
      <c r="E23" s="190"/>
      <c r="F23" s="190"/>
      <c r="G23" s="190"/>
      <c r="H23" s="190"/>
      <c r="I23" s="190"/>
    </row>
    <row r="25" spans="1:9" ht="12.75" customHeight="1">
      <c r="A25" s="47" t="s">
        <v>177</v>
      </c>
      <c r="B25" s="193" t="s">
        <v>178</v>
      </c>
      <c r="C25" s="184"/>
      <c r="D25" s="184"/>
      <c r="E25" s="184"/>
      <c r="F25" s="184"/>
      <c r="G25" s="184"/>
      <c r="H25" s="184"/>
      <c r="I25" s="184"/>
    </row>
    <row r="26" spans="2:9" ht="37.5" customHeight="1">
      <c r="B26" s="190" t="s">
        <v>179</v>
      </c>
      <c r="C26" s="190"/>
      <c r="D26" s="190"/>
      <c r="E26" s="190"/>
      <c r="F26" s="190"/>
      <c r="G26" s="190"/>
      <c r="H26" s="190"/>
      <c r="I26" s="190"/>
    </row>
    <row r="28" spans="1:2" ht="12.75">
      <c r="A28" s="45" t="s">
        <v>180</v>
      </c>
      <c r="B28" s="3" t="s">
        <v>181</v>
      </c>
    </row>
    <row r="29" spans="2:9" ht="24.75" customHeight="1">
      <c r="B29" s="190" t="s">
        <v>182</v>
      </c>
      <c r="C29" s="190"/>
      <c r="D29" s="190"/>
      <c r="E29" s="190"/>
      <c r="F29" s="190"/>
      <c r="G29" s="190"/>
      <c r="H29" s="190"/>
      <c r="I29" s="190"/>
    </row>
    <row r="31" spans="1:2" ht="12.75">
      <c r="A31" s="45" t="s">
        <v>183</v>
      </c>
      <c r="B31" s="3" t="s">
        <v>184</v>
      </c>
    </row>
    <row r="32" spans="2:9" ht="30" customHeight="1">
      <c r="B32" s="186" t="s">
        <v>24</v>
      </c>
      <c r="C32" s="186"/>
      <c r="D32" s="186"/>
      <c r="E32" s="186"/>
      <c r="F32" s="186"/>
      <c r="G32" s="186"/>
      <c r="H32" s="186"/>
      <c r="I32" s="186"/>
    </row>
    <row r="33" ht="12.75">
      <c r="B33" s="57"/>
    </row>
    <row r="34" spans="1:9" ht="12.75">
      <c r="A34" s="45" t="s">
        <v>185</v>
      </c>
      <c r="B34" s="3" t="s">
        <v>186</v>
      </c>
      <c r="E34" s="140"/>
      <c r="I34" s="140"/>
    </row>
    <row r="35" spans="2:9" ht="12.75">
      <c r="B35" s="3" t="s">
        <v>187</v>
      </c>
      <c r="E35" s="48"/>
      <c r="G35" s="49"/>
      <c r="H35" s="48"/>
      <c r="I35" s="50" t="s">
        <v>10</v>
      </c>
    </row>
    <row r="36" spans="2:9" ht="12.75">
      <c r="B36" s="3"/>
      <c r="E36" s="48"/>
      <c r="G36" s="49" t="s">
        <v>188</v>
      </c>
      <c r="H36" s="48"/>
      <c r="I36" s="50" t="s">
        <v>11</v>
      </c>
    </row>
    <row r="37" spans="5:9" ht="12.75">
      <c r="E37" s="48"/>
      <c r="G37" s="49" t="s">
        <v>159</v>
      </c>
      <c r="H37" s="48"/>
      <c r="I37" s="49" t="s">
        <v>159</v>
      </c>
    </row>
    <row r="38" spans="2:9" ht="12.75">
      <c r="B38" s="134" t="s">
        <v>22</v>
      </c>
      <c r="E38" s="141"/>
      <c r="G38" s="142"/>
      <c r="H38" s="141"/>
      <c r="I38" s="142"/>
    </row>
    <row r="39" spans="2:9" ht="14.25">
      <c r="B39" s="134" t="s">
        <v>189</v>
      </c>
      <c r="E39" s="25"/>
      <c r="G39" s="51">
        <v>135491</v>
      </c>
      <c r="H39" s="141"/>
      <c r="I39" s="130">
        <v>4398</v>
      </c>
    </row>
    <row r="40" spans="2:9" ht="14.25">
      <c r="B40" s="134" t="s">
        <v>278</v>
      </c>
      <c r="E40" s="25"/>
      <c r="G40" s="51">
        <v>0</v>
      </c>
      <c r="H40" s="143"/>
      <c r="I40" s="131">
        <v>-1473</v>
      </c>
    </row>
    <row r="41" spans="2:9" ht="14.25">
      <c r="B41" s="134" t="s">
        <v>190</v>
      </c>
      <c r="E41" s="25"/>
      <c r="G41" s="51">
        <v>37</v>
      </c>
      <c r="H41" s="141"/>
      <c r="I41" s="130">
        <v>-70</v>
      </c>
    </row>
    <row r="42" spans="5:9" ht="13.5" thickBot="1">
      <c r="E42" s="52"/>
      <c r="G42" s="53">
        <f>SUM(G39:G41)</f>
        <v>135528</v>
      </c>
      <c r="H42" s="52"/>
      <c r="I42" s="132">
        <f>SUM(I39:I41)</f>
        <v>2855</v>
      </c>
    </row>
    <row r="43" spans="5:9" ht="13.5" thickTop="1">
      <c r="E43" s="140"/>
      <c r="H43" s="140"/>
      <c r="I43" s="140"/>
    </row>
    <row r="44" spans="1:2" ht="12.75">
      <c r="A44" s="45" t="s">
        <v>191</v>
      </c>
      <c r="B44" s="3" t="s">
        <v>192</v>
      </c>
    </row>
    <row r="45" spans="2:9" ht="25.5" customHeight="1">
      <c r="B45" s="190" t="s">
        <v>268</v>
      </c>
      <c r="C45" s="190"/>
      <c r="D45" s="190"/>
      <c r="E45" s="190"/>
      <c r="F45" s="190"/>
      <c r="G45" s="190"/>
      <c r="H45" s="190"/>
      <c r="I45" s="190"/>
    </row>
    <row r="47" spans="1:2" ht="12.75">
      <c r="A47" s="45" t="s">
        <v>193</v>
      </c>
      <c r="B47" s="3" t="s">
        <v>194</v>
      </c>
    </row>
    <row r="48" spans="2:9" ht="26.25" customHeight="1">
      <c r="B48" s="191" t="s">
        <v>277</v>
      </c>
      <c r="C48" s="191"/>
      <c r="D48" s="191"/>
      <c r="E48" s="191"/>
      <c r="F48" s="191"/>
      <c r="G48" s="191"/>
      <c r="H48" s="191"/>
      <c r="I48" s="191"/>
    </row>
    <row r="50" spans="1:2" ht="12.75">
      <c r="A50" s="45" t="s">
        <v>195</v>
      </c>
      <c r="B50" s="3" t="s">
        <v>4</v>
      </c>
    </row>
    <row r="51" spans="2:9" ht="27" customHeight="1">
      <c r="B51" s="192" t="s">
        <v>13</v>
      </c>
      <c r="C51" s="192"/>
      <c r="D51" s="192"/>
      <c r="E51" s="192"/>
      <c r="F51" s="192"/>
      <c r="G51" s="192"/>
      <c r="H51" s="192"/>
      <c r="I51" s="192"/>
    </row>
    <row r="52" spans="1:9" ht="38.25" customHeight="1">
      <c r="A52" s="56">
        <v>1</v>
      </c>
      <c r="B52" s="186" t="s">
        <v>34</v>
      </c>
      <c r="C52" s="186"/>
      <c r="D52" s="186"/>
      <c r="E52" s="186"/>
      <c r="F52" s="186"/>
      <c r="G52" s="186"/>
      <c r="H52" s="186"/>
      <c r="I52" s="186"/>
    </row>
    <row r="53" spans="1:9" ht="48.75" customHeight="1">
      <c r="A53" s="56">
        <v>2</v>
      </c>
      <c r="B53" s="186" t="s">
        <v>35</v>
      </c>
      <c r="C53" s="186"/>
      <c r="D53" s="186"/>
      <c r="E53" s="186"/>
      <c r="F53" s="186"/>
      <c r="G53" s="186"/>
      <c r="H53" s="186"/>
      <c r="I53" s="186"/>
    </row>
    <row r="54" spans="1:9" ht="39.75" customHeight="1">
      <c r="A54" s="56">
        <v>3</v>
      </c>
      <c r="B54" s="185" t="s">
        <v>36</v>
      </c>
      <c r="C54" s="185"/>
      <c r="D54" s="185"/>
      <c r="E54" s="185"/>
      <c r="F54" s="185"/>
      <c r="G54" s="185"/>
      <c r="H54" s="185"/>
      <c r="I54" s="185"/>
    </row>
    <row r="55" spans="1:9" ht="27.75" customHeight="1">
      <c r="A55" s="56">
        <v>4</v>
      </c>
      <c r="B55" s="194" t="s">
        <v>5</v>
      </c>
      <c r="C55" s="194"/>
      <c r="D55" s="194"/>
      <c r="E55" s="194"/>
      <c r="F55" s="194"/>
      <c r="G55" s="194"/>
      <c r="H55" s="194"/>
      <c r="I55" s="194"/>
    </row>
    <row r="56" spans="2:9" ht="12.75" customHeight="1">
      <c r="B56" s="133"/>
      <c r="C56" s="135"/>
      <c r="D56" s="135"/>
      <c r="E56" s="135"/>
      <c r="F56" s="135"/>
      <c r="G56" s="135"/>
      <c r="H56" s="135"/>
      <c r="I56" s="135"/>
    </row>
    <row r="57" spans="1:2" ht="12.75" customHeight="1">
      <c r="A57" s="45" t="s">
        <v>196</v>
      </c>
      <c r="B57" s="3" t="s">
        <v>197</v>
      </c>
    </row>
    <row r="58" spans="2:9" ht="32.25" customHeight="1">
      <c r="B58" s="190" t="s">
        <v>23</v>
      </c>
      <c r="C58" s="190"/>
      <c r="D58" s="190"/>
      <c r="E58" s="190"/>
      <c r="F58" s="190"/>
      <c r="G58" s="190"/>
      <c r="H58" s="190"/>
      <c r="I58" s="190"/>
    </row>
    <row r="60" spans="1:2" ht="12.75">
      <c r="A60" s="43" t="s">
        <v>198</v>
      </c>
      <c r="B60" s="43" t="s">
        <v>199</v>
      </c>
    </row>
    <row r="62" spans="1:2" ht="12.75">
      <c r="A62" s="45" t="s">
        <v>200</v>
      </c>
      <c r="B62" s="3" t="s">
        <v>15</v>
      </c>
    </row>
    <row r="63" spans="2:9" ht="56.25" customHeight="1">
      <c r="B63" s="185" t="s">
        <v>1</v>
      </c>
      <c r="C63" s="185"/>
      <c r="D63" s="185"/>
      <c r="E63" s="185"/>
      <c r="F63" s="185"/>
      <c r="G63" s="185"/>
      <c r="H63" s="185"/>
      <c r="I63" s="185"/>
    </row>
    <row r="65" spans="1:2" ht="12.75">
      <c r="A65" s="45" t="s">
        <v>201</v>
      </c>
      <c r="B65" s="3" t="s">
        <v>202</v>
      </c>
    </row>
    <row r="66" spans="2:9" ht="81" customHeight="1">
      <c r="B66" s="185" t="s">
        <v>0</v>
      </c>
      <c r="C66" s="185"/>
      <c r="D66" s="185"/>
      <c r="E66" s="185"/>
      <c r="F66" s="185"/>
      <c r="G66" s="185"/>
      <c r="H66" s="185"/>
      <c r="I66" s="185"/>
    </row>
    <row r="68" spans="1:2" ht="12.75">
      <c r="A68" s="45" t="s">
        <v>203</v>
      </c>
      <c r="B68" s="3" t="s">
        <v>204</v>
      </c>
    </row>
    <row r="69" spans="2:9" ht="43.5" customHeight="1">
      <c r="B69" s="186" t="s">
        <v>275</v>
      </c>
      <c r="C69" s="186"/>
      <c r="D69" s="186"/>
      <c r="E69" s="186"/>
      <c r="F69" s="186"/>
      <c r="G69" s="186"/>
      <c r="H69" s="186"/>
      <c r="I69" s="186"/>
    </row>
    <row r="71" spans="1:2" ht="12.75">
      <c r="A71" s="45" t="s">
        <v>205</v>
      </c>
      <c r="B71" s="3" t="s">
        <v>206</v>
      </c>
    </row>
    <row r="72" spans="2:9" ht="12.75">
      <c r="B72" s="186" t="s">
        <v>276</v>
      </c>
      <c r="C72" s="186"/>
      <c r="D72" s="186"/>
      <c r="E72" s="186"/>
      <c r="F72" s="186"/>
      <c r="G72" s="186"/>
      <c r="H72" s="186"/>
      <c r="I72" s="186"/>
    </row>
    <row r="74" spans="1:2" ht="12.75">
      <c r="A74" s="45" t="s">
        <v>207</v>
      </c>
      <c r="B74" s="3" t="s">
        <v>208</v>
      </c>
    </row>
    <row r="75" spans="1:10" ht="25.5">
      <c r="A75" s="45"/>
      <c r="B75" s="158"/>
      <c r="C75" s="158"/>
      <c r="D75" s="158"/>
      <c r="E75" s="158"/>
      <c r="F75" s="158"/>
      <c r="G75" s="159" t="s">
        <v>209</v>
      </c>
      <c r="H75" s="160"/>
      <c r="I75" s="159" t="s">
        <v>25</v>
      </c>
      <c r="J75" s="158"/>
    </row>
    <row r="76" spans="2:10" ht="12.75">
      <c r="B76" s="158" t="s">
        <v>210</v>
      </c>
      <c r="C76" s="158"/>
      <c r="D76" s="158"/>
      <c r="E76" s="158"/>
      <c r="F76" s="158"/>
      <c r="G76" s="161" t="s">
        <v>211</v>
      </c>
      <c r="H76" s="162"/>
      <c r="I76" s="161" t="s">
        <v>211</v>
      </c>
      <c r="J76" s="162"/>
    </row>
    <row r="77" spans="2:10" ht="12.75">
      <c r="B77" s="158" t="s">
        <v>212</v>
      </c>
      <c r="C77" s="158"/>
      <c r="D77" s="158"/>
      <c r="E77" s="158"/>
      <c r="F77" s="158"/>
      <c r="G77" s="163">
        <v>1325</v>
      </c>
      <c r="H77" s="164"/>
      <c r="I77" s="165">
        <v>2058</v>
      </c>
      <c r="J77" s="166"/>
    </row>
    <row r="78" spans="2:10" ht="12.75">
      <c r="B78" s="158" t="s">
        <v>213</v>
      </c>
      <c r="C78" s="158"/>
      <c r="D78" s="158"/>
      <c r="E78" s="158"/>
      <c r="F78" s="158"/>
      <c r="G78" s="167">
        <v>0</v>
      </c>
      <c r="H78" s="164"/>
      <c r="I78" s="164">
        <v>0</v>
      </c>
      <c r="J78" s="168"/>
    </row>
    <row r="79" spans="2:10" ht="14.25">
      <c r="B79" s="158" t="s">
        <v>264</v>
      </c>
      <c r="C79" s="158"/>
      <c r="D79" s="158"/>
      <c r="E79" s="158"/>
      <c r="F79" s="158"/>
      <c r="G79" s="169">
        <v>-112</v>
      </c>
      <c r="H79" s="164"/>
      <c r="I79" s="169">
        <v>-114</v>
      </c>
      <c r="J79" s="170"/>
    </row>
    <row r="80" spans="2:10" ht="14.25">
      <c r="B80" s="158" t="s">
        <v>214</v>
      </c>
      <c r="C80" s="158"/>
      <c r="D80" s="158"/>
      <c r="E80" s="158"/>
      <c r="F80" s="158"/>
      <c r="G80" s="171">
        <v>-9</v>
      </c>
      <c r="H80" s="164"/>
      <c r="I80" s="172">
        <v>12</v>
      </c>
      <c r="J80" s="170"/>
    </row>
    <row r="81" spans="2:10" ht="12.75">
      <c r="B81" s="158"/>
      <c r="C81" s="158"/>
      <c r="D81" s="158"/>
      <c r="E81" s="158"/>
      <c r="F81" s="158"/>
      <c r="G81" s="165">
        <f>SUM(G77:G80)</f>
        <v>1204</v>
      </c>
      <c r="H81" s="166"/>
      <c r="I81" s="165">
        <f>SUM(I77:I80)</f>
        <v>1956</v>
      </c>
      <c r="J81" s="166"/>
    </row>
    <row r="82" spans="2:10" ht="14.25">
      <c r="B82" s="158" t="s">
        <v>215</v>
      </c>
      <c r="C82" s="158"/>
      <c r="D82" s="158"/>
      <c r="E82" s="158"/>
      <c r="F82" s="158"/>
      <c r="G82" s="169">
        <v>0</v>
      </c>
      <c r="H82" s="169"/>
      <c r="I82" s="169">
        <v>0</v>
      </c>
      <c r="J82" s="170"/>
    </row>
    <row r="83" spans="2:10" ht="17.25" customHeight="1" thickBot="1">
      <c r="B83" s="158"/>
      <c r="C83" s="158"/>
      <c r="D83" s="158"/>
      <c r="E83" s="158"/>
      <c r="F83" s="158"/>
      <c r="G83" s="173">
        <f>SUM(G81:G82)</f>
        <v>1204</v>
      </c>
      <c r="H83" s="174"/>
      <c r="I83" s="173">
        <f>SUM(I81:I82)</f>
        <v>1956</v>
      </c>
      <c r="J83" s="174"/>
    </row>
    <row r="84" spans="2:10" ht="13.5" thickTop="1">
      <c r="B84" s="158"/>
      <c r="C84" s="158"/>
      <c r="D84" s="158"/>
      <c r="E84" s="158"/>
      <c r="F84" s="158"/>
      <c r="G84" s="174"/>
      <c r="H84" s="174"/>
      <c r="I84" s="174"/>
      <c r="J84" s="174"/>
    </row>
    <row r="85" spans="2:10" ht="27.75" customHeight="1">
      <c r="B85" s="187" t="s">
        <v>37</v>
      </c>
      <c r="C85" s="187"/>
      <c r="D85" s="187"/>
      <c r="E85" s="187"/>
      <c r="F85" s="187"/>
      <c r="G85" s="187"/>
      <c r="H85" s="187"/>
      <c r="I85" s="187"/>
      <c r="J85" s="174"/>
    </row>
    <row r="86" ht="12.75">
      <c r="J86" s="140"/>
    </row>
    <row r="87" spans="1:2" ht="12.75">
      <c r="A87" s="45" t="s">
        <v>216</v>
      </c>
      <c r="B87" s="55" t="s">
        <v>217</v>
      </c>
    </row>
    <row r="88" spans="2:9" ht="12.75">
      <c r="B88" s="190" t="s">
        <v>279</v>
      </c>
      <c r="C88" s="190"/>
      <c r="D88" s="190"/>
      <c r="E88" s="190"/>
      <c r="F88" s="190"/>
      <c r="G88" s="190"/>
      <c r="H88" s="190"/>
      <c r="I88" s="190"/>
    </row>
    <row r="90" spans="1:2" ht="12.75">
      <c r="A90" s="45" t="s">
        <v>218</v>
      </c>
      <c r="B90" s="3" t="s">
        <v>219</v>
      </c>
    </row>
    <row r="91" ht="12.75">
      <c r="B91" s="134" t="s">
        <v>220</v>
      </c>
    </row>
    <row r="93" spans="1:2" ht="12.75">
      <c r="A93" s="45" t="s">
        <v>221</v>
      </c>
      <c r="B93" s="3" t="s">
        <v>12</v>
      </c>
    </row>
    <row r="94" spans="1:9" ht="69.75" customHeight="1">
      <c r="A94" s="56">
        <v>1</v>
      </c>
      <c r="B94" s="185" t="s">
        <v>20</v>
      </c>
      <c r="C94" s="185"/>
      <c r="D94" s="185"/>
      <c r="E94" s="185"/>
      <c r="F94" s="185"/>
      <c r="G94" s="185"/>
      <c r="H94" s="185"/>
      <c r="I94" s="185"/>
    </row>
    <row r="95" spans="1:9" ht="57.75" customHeight="1">
      <c r="A95" s="56">
        <v>2</v>
      </c>
      <c r="B95" s="194" t="s">
        <v>19</v>
      </c>
      <c r="C95" s="194"/>
      <c r="D95" s="194"/>
      <c r="E95" s="194"/>
      <c r="F95" s="194"/>
      <c r="G95" s="194"/>
      <c r="H95" s="194"/>
      <c r="I95" s="194"/>
    </row>
    <row r="96" spans="1:9" ht="77.25" customHeight="1">
      <c r="A96" s="56">
        <v>3</v>
      </c>
      <c r="B96" s="194" t="s">
        <v>38</v>
      </c>
      <c r="C96" s="194"/>
      <c r="D96" s="194"/>
      <c r="E96" s="194"/>
      <c r="F96" s="194"/>
      <c r="G96" s="194"/>
      <c r="H96" s="194"/>
      <c r="I96" s="194"/>
    </row>
    <row r="97" spans="2:11" ht="12.75">
      <c r="B97" s="135"/>
      <c r="C97" s="135"/>
      <c r="D97" s="135"/>
      <c r="E97" s="135"/>
      <c r="F97" s="135"/>
      <c r="G97" s="135"/>
      <c r="H97" s="135"/>
      <c r="I97" s="135"/>
      <c r="J97" s="138"/>
      <c r="K97" s="138"/>
    </row>
    <row r="98" spans="1:11" ht="12.75" customHeight="1">
      <c r="A98" s="56">
        <v>4</v>
      </c>
      <c r="B98" s="57" t="s">
        <v>14</v>
      </c>
      <c r="C98" s="135"/>
      <c r="D98" s="135"/>
      <c r="E98" s="135"/>
      <c r="F98" s="135"/>
      <c r="G98" s="135"/>
      <c r="H98" s="135"/>
      <c r="I98" s="135"/>
      <c r="J98" s="145"/>
      <c r="K98" s="135"/>
    </row>
    <row r="99" spans="2:13" s="58" customFormat="1" ht="25.5">
      <c r="B99" s="59" t="s">
        <v>222</v>
      </c>
      <c r="C99" s="60"/>
      <c r="D99" s="60"/>
      <c r="E99" s="61" t="s">
        <v>223</v>
      </c>
      <c r="F99" s="61"/>
      <c r="G99" s="61" t="s">
        <v>41</v>
      </c>
      <c r="H99" s="61"/>
      <c r="I99" s="176" t="s">
        <v>224</v>
      </c>
      <c r="J99" s="62"/>
      <c r="K99" s="63"/>
      <c r="L99" s="63"/>
      <c r="M99" s="63"/>
    </row>
    <row r="100" spans="2:13" s="58" customFormat="1" ht="15.75">
      <c r="B100" s="64"/>
      <c r="C100" s="65"/>
      <c r="D100" s="65"/>
      <c r="E100" s="66" t="s">
        <v>65</v>
      </c>
      <c r="F100" s="66"/>
      <c r="G100" s="66" t="s">
        <v>65</v>
      </c>
      <c r="H100" s="66"/>
      <c r="I100" s="67" t="s">
        <v>65</v>
      </c>
      <c r="J100" s="62"/>
      <c r="K100" s="63"/>
      <c r="L100" s="63"/>
      <c r="M100" s="63"/>
    </row>
    <row r="101" spans="2:13" s="58" customFormat="1" ht="26.25" customHeight="1">
      <c r="B101" s="181" t="s">
        <v>225</v>
      </c>
      <c r="C101" s="182"/>
      <c r="D101" s="182"/>
      <c r="E101" s="146" t="s">
        <v>39</v>
      </c>
      <c r="F101" s="69"/>
      <c r="G101" s="147"/>
      <c r="H101" s="68"/>
      <c r="I101" s="70"/>
      <c r="J101" s="71"/>
      <c r="K101" s="63"/>
      <c r="L101" s="63"/>
      <c r="M101" s="63"/>
    </row>
    <row r="102" spans="2:13" s="58" customFormat="1" ht="15.75">
      <c r="B102" s="183"/>
      <c r="C102" s="184"/>
      <c r="D102" s="184"/>
      <c r="E102" s="148">
        <v>29329333</v>
      </c>
      <c r="F102" s="73"/>
      <c r="G102" s="149">
        <f>+E102</f>
        <v>29329333</v>
      </c>
      <c r="H102" s="76"/>
      <c r="I102" s="77">
        <f>+E102-G102</f>
        <v>0</v>
      </c>
      <c r="J102" s="71"/>
      <c r="K102" s="63"/>
      <c r="L102" s="63"/>
      <c r="M102" s="63"/>
    </row>
    <row r="103" spans="2:13" s="58" customFormat="1" ht="15.75">
      <c r="B103" s="72"/>
      <c r="C103" s="73"/>
      <c r="D103" s="73"/>
      <c r="E103" s="73"/>
      <c r="F103" s="73"/>
      <c r="G103" s="73"/>
      <c r="H103" s="73"/>
      <c r="I103" s="74"/>
      <c r="J103" s="75"/>
      <c r="K103" s="63"/>
      <c r="L103" s="63"/>
      <c r="M103" s="63"/>
    </row>
    <row r="104" spans="2:13" s="58" customFormat="1" ht="27.75" customHeight="1">
      <c r="B104" s="188" t="s">
        <v>226</v>
      </c>
      <c r="C104" s="189"/>
      <c r="D104" s="189"/>
      <c r="E104" s="76">
        <v>6742696</v>
      </c>
      <c r="F104" s="73"/>
      <c r="G104" s="76">
        <f>+E104</f>
        <v>6742696</v>
      </c>
      <c r="H104" s="76"/>
      <c r="I104" s="77">
        <f>+E104-G104</f>
        <v>0</v>
      </c>
      <c r="J104" s="71"/>
      <c r="K104" s="63"/>
      <c r="L104" s="63"/>
      <c r="M104" s="63"/>
    </row>
    <row r="105" spans="2:13" s="58" customFormat="1" ht="15.75">
      <c r="B105" s="72"/>
      <c r="C105" s="73"/>
      <c r="D105" s="73"/>
      <c r="E105" s="76"/>
      <c r="F105" s="73"/>
      <c r="G105" s="76"/>
      <c r="H105" s="76"/>
      <c r="I105" s="77"/>
      <c r="J105" s="71"/>
      <c r="K105" s="63"/>
      <c r="L105" s="63"/>
      <c r="M105" s="63"/>
    </row>
    <row r="106" spans="2:13" s="58" customFormat="1" ht="15.75" customHeight="1">
      <c r="B106" s="188" t="s">
        <v>227</v>
      </c>
      <c r="C106" s="189"/>
      <c r="D106" s="189"/>
      <c r="E106" s="76">
        <v>11759804</v>
      </c>
      <c r="F106" s="73"/>
      <c r="G106" s="76"/>
      <c r="H106" s="76"/>
      <c r="I106" s="77"/>
      <c r="J106" s="71"/>
      <c r="K106" s="63"/>
      <c r="L106" s="63"/>
      <c r="M106" s="63"/>
    </row>
    <row r="107" spans="2:13" s="58" customFormat="1" ht="15.75">
      <c r="B107" s="72"/>
      <c r="C107" s="73"/>
      <c r="D107" s="73"/>
      <c r="E107" s="76" t="s">
        <v>228</v>
      </c>
      <c r="F107" s="73"/>
      <c r="G107" s="76"/>
      <c r="H107" s="76"/>
      <c r="I107" s="77"/>
      <c r="J107" s="71"/>
      <c r="K107" s="63"/>
      <c r="L107" s="63"/>
      <c r="M107" s="63"/>
    </row>
    <row r="108" spans="2:13" s="58" customFormat="1" ht="15.75">
      <c r="B108" s="72"/>
      <c r="C108" s="73"/>
      <c r="D108" s="73"/>
      <c r="E108" s="76">
        <v>22695646</v>
      </c>
      <c r="F108" s="73"/>
      <c r="G108" s="76">
        <f>+E108</f>
        <v>22695646</v>
      </c>
      <c r="H108" s="76"/>
      <c r="I108" s="77">
        <f>+E108-G108</f>
        <v>0</v>
      </c>
      <c r="J108" s="71"/>
      <c r="K108" s="63"/>
      <c r="L108" s="63"/>
      <c r="M108" s="63"/>
    </row>
    <row r="109" spans="2:13" s="58" customFormat="1" ht="15.75">
      <c r="B109" s="72"/>
      <c r="C109" s="73"/>
      <c r="D109" s="73"/>
      <c r="E109" s="76"/>
      <c r="F109" s="73"/>
      <c r="G109" s="76"/>
      <c r="H109" s="76"/>
      <c r="I109" s="77"/>
      <c r="J109" s="71"/>
      <c r="K109" s="63"/>
      <c r="L109" s="63"/>
      <c r="M109" s="63"/>
    </row>
    <row r="110" spans="2:13" s="58" customFormat="1" ht="15.75" customHeight="1">
      <c r="B110" s="188" t="s">
        <v>229</v>
      </c>
      <c r="C110" s="189"/>
      <c r="D110" s="189"/>
      <c r="E110" s="76">
        <v>1500000</v>
      </c>
      <c r="F110" s="73"/>
      <c r="G110" s="76"/>
      <c r="H110" s="76"/>
      <c r="I110" s="77"/>
      <c r="J110" s="71"/>
      <c r="K110" s="63"/>
      <c r="L110" s="63"/>
      <c r="M110" s="63"/>
    </row>
    <row r="111" spans="2:13" s="58" customFormat="1" ht="15.75">
      <c r="B111" s="72"/>
      <c r="C111" s="73"/>
      <c r="D111" s="73"/>
      <c r="E111" s="76" t="s">
        <v>230</v>
      </c>
      <c r="F111" s="73"/>
      <c r="G111" s="76"/>
      <c r="H111" s="76"/>
      <c r="I111" s="77"/>
      <c r="J111" s="71"/>
      <c r="K111" s="63"/>
      <c r="L111" s="63"/>
      <c r="M111" s="63"/>
    </row>
    <row r="112" spans="2:13" s="58" customFormat="1" ht="15.75">
      <c r="B112" s="72"/>
      <c r="C112" s="73"/>
      <c r="D112" s="73"/>
      <c r="E112" s="78">
        <v>1230825</v>
      </c>
      <c r="F112" s="79"/>
      <c r="G112" s="78">
        <f>+E112</f>
        <v>1230825</v>
      </c>
      <c r="H112" s="79"/>
      <c r="I112" s="80">
        <f>+E112-G112</f>
        <v>0</v>
      </c>
      <c r="J112" s="71"/>
      <c r="K112" s="63"/>
      <c r="L112" s="63"/>
      <c r="M112" s="63"/>
    </row>
    <row r="113" spans="2:13" s="58" customFormat="1" ht="15.75">
      <c r="B113" s="81"/>
      <c r="C113" s="79"/>
      <c r="D113" s="79"/>
      <c r="E113" s="78">
        <f>+E112+E108+E104+E102</f>
        <v>59998500</v>
      </c>
      <c r="F113" s="79"/>
      <c r="G113" s="78">
        <f>SUM(G101:G112)</f>
        <v>59998500</v>
      </c>
      <c r="H113" s="79"/>
      <c r="I113" s="82">
        <f>SUM(I101:I112)</f>
        <v>0</v>
      </c>
      <c r="J113" s="71"/>
      <c r="K113" s="63"/>
      <c r="L113" s="63"/>
      <c r="M113" s="63"/>
    </row>
    <row r="114" ht="12.75">
      <c r="A114" s="56"/>
    </row>
    <row r="115" spans="2:9" ht="25.5" customHeight="1">
      <c r="B115" s="190" t="s">
        <v>16</v>
      </c>
      <c r="C115" s="190"/>
      <c r="D115" s="190"/>
      <c r="E115" s="190"/>
      <c r="F115" s="190"/>
      <c r="G115" s="190"/>
      <c r="H115" s="190"/>
      <c r="I115" s="190"/>
    </row>
    <row r="116" spans="2:9" ht="12.75">
      <c r="B116" s="137"/>
      <c r="C116" s="137"/>
      <c r="D116" s="137"/>
      <c r="E116" s="137"/>
      <c r="F116" s="137"/>
      <c r="G116" s="137"/>
      <c r="H116" s="137"/>
      <c r="I116" s="137"/>
    </row>
    <row r="117" spans="1:8" ht="12.75" customHeight="1">
      <c r="A117" s="45" t="s">
        <v>231</v>
      </c>
      <c r="B117" s="3" t="s">
        <v>232</v>
      </c>
      <c r="H117" s="140"/>
    </row>
    <row r="118" spans="2:8" ht="12.75">
      <c r="B118" s="134" t="s">
        <v>233</v>
      </c>
      <c r="G118" s="49" t="s">
        <v>211</v>
      </c>
      <c r="H118" s="48"/>
    </row>
    <row r="119" spans="3:8" ht="12.75">
      <c r="C119" s="134" t="s">
        <v>234</v>
      </c>
      <c r="G119" s="150">
        <v>74299</v>
      </c>
      <c r="H119" s="151"/>
    </row>
    <row r="120" spans="3:8" ht="12.75" customHeight="1">
      <c r="C120" s="134" t="s">
        <v>235</v>
      </c>
      <c r="G120" s="150">
        <v>1353</v>
      </c>
      <c r="H120" s="151"/>
    </row>
    <row r="121" spans="7:8" ht="13.5" thickBot="1">
      <c r="G121" s="83">
        <f>+G119+G120</f>
        <v>75652</v>
      </c>
      <c r="H121" s="84"/>
    </row>
    <row r="122" ht="13.5" thickTop="1"/>
    <row r="123" spans="1:2" ht="12.75">
      <c r="A123" s="45" t="s">
        <v>236</v>
      </c>
      <c r="B123" s="3" t="s">
        <v>237</v>
      </c>
    </row>
    <row r="124" ht="12.75" customHeight="1">
      <c r="B124" s="134" t="s">
        <v>17</v>
      </c>
    </row>
    <row r="126" spans="1:2" ht="12.75">
      <c r="A126" s="45" t="s">
        <v>238</v>
      </c>
      <c r="B126" s="3" t="s">
        <v>48</v>
      </c>
    </row>
    <row r="127" spans="2:9" ht="25.5" customHeight="1">
      <c r="B127" s="190" t="s">
        <v>239</v>
      </c>
      <c r="C127" s="190"/>
      <c r="D127" s="190"/>
      <c r="E127" s="190"/>
      <c r="F127" s="190"/>
      <c r="G127" s="190"/>
      <c r="H127" s="190"/>
      <c r="I127" s="190"/>
    </row>
    <row r="129" spans="1:2" ht="12.75">
      <c r="A129" s="45" t="s">
        <v>240</v>
      </c>
      <c r="B129" s="3" t="s">
        <v>241</v>
      </c>
    </row>
    <row r="130" spans="2:9" ht="79.5" customHeight="1">
      <c r="B130" s="185" t="s">
        <v>18</v>
      </c>
      <c r="C130" s="191"/>
      <c r="D130" s="191"/>
      <c r="E130" s="191"/>
      <c r="F130" s="191"/>
      <c r="G130" s="191"/>
      <c r="H130" s="191"/>
      <c r="I130" s="191"/>
    </row>
    <row r="131" ht="12.75">
      <c r="J131" s="140"/>
    </row>
    <row r="132" spans="1:10" ht="12.75">
      <c r="A132" s="45" t="s">
        <v>242</v>
      </c>
      <c r="B132" s="3" t="s">
        <v>243</v>
      </c>
      <c r="J132" s="140"/>
    </row>
    <row r="133" spans="2:11" ht="12.75">
      <c r="B133" s="3" t="s">
        <v>244</v>
      </c>
      <c r="G133" s="50" t="s">
        <v>8</v>
      </c>
      <c r="J133" s="54"/>
      <c r="K133" s="138"/>
    </row>
    <row r="134" spans="2:11" ht="12.75">
      <c r="B134" s="3"/>
      <c r="G134" s="50" t="s">
        <v>9</v>
      </c>
      <c r="J134" s="54"/>
      <c r="K134" s="138"/>
    </row>
    <row r="135" spans="7:10" ht="12.75">
      <c r="G135" s="49" t="s">
        <v>211</v>
      </c>
      <c r="J135" s="48"/>
    </row>
    <row r="136" spans="7:10" ht="12.75">
      <c r="G136" s="49"/>
      <c r="J136" s="48"/>
    </row>
    <row r="137" spans="2:10" ht="12.75">
      <c r="B137" s="134" t="s">
        <v>245</v>
      </c>
      <c r="G137" s="152">
        <v>561</v>
      </c>
      <c r="J137" s="153"/>
    </row>
    <row r="138" spans="2:10" ht="12.75">
      <c r="B138" s="134" t="s">
        <v>63</v>
      </c>
      <c r="G138" s="85">
        <v>-1785</v>
      </c>
      <c r="J138" s="153"/>
    </row>
    <row r="139" spans="2:10" ht="13.5" thickBot="1">
      <c r="B139" s="134" t="s">
        <v>269</v>
      </c>
      <c r="G139" s="156">
        <f>SUM(G137:G138)</f>
        <v>-1224</v>
      </c>
      <c r="J139" s="153"/>
    </row>
    <row r="140" ht="13.5" thickTop="1">
      <c r="J140" s="140"/>
    </row>
    <row r="141" spans="2:10" ht="12.75">
      <c r="B141" s="134" t="s">
        <v>295</v>
      </c>
      <c r="G141" s="152">
        <v>60001</v>
      </c>
      <c r="J141" s="153"/>
    </row>
    <row r="142" ht="12.75">
      <c r="J142" s="140"/>
    </row>
    <row r="143" spans="2:10" ht="13.5" thickBot="1">
      <c r="B143" s="134" t="s">
        <v>246</v>
      </c>
      <c r="G143" s="157">
        <f>(+G139/G141)*100</f>
        <v>-2.039966000566657</v>
      </c>
      <c r="J143" s="154"/>
    </row>
    <row r="144" ht="13.5" thickTop="1">
      <c r="J144" s="140"/>
    </row>
    <row r="145" spans="2:10" ht="25.5" customHeight="1">
      <c r="B145" s="190" t="s">
        <v>296</v>
      </c>
      <c r="C145" s="190"/>
      <c r="D145" s="190"/>
      <c r="E145" s="190"/>
      <c r="F145" s="190"/>
      <c r="G145" s="190"/>
      <c r="H145" s="190"/>
      <c r="I145" s="190"/>
      <c r="J145" s="135"/>
    </row>
    <row r="147" spans="2:9" ht="25.5" customHeight="1">
      <c r="B147" s="190" t="s">
        <v>247</v>
      </c>
      <c r="C147" s="190"/>
      <c r="D147" s="190"/>
      <c r="E147" s="190"/>
      <c r="F147" s="190"/>
      <c r="G147" s="190"/>
      <c r="H147" s="190"/>
      <c r="I147" s="190"/>
    </row>
    <row r="149" spans="1:2" ht="12.75">
      <c r="A149" s="46" t="s">
        <v>248</v>
      </c>
      <c r="B149" s="3" t="s">
        <v>298</v>
      </c>
    </row>
    <row r="150" ht="12.75">
      <c r="B150" s="134" t="s">
        <v>297</v>
      </c>
    </row>
    <row r="152" spans="1:2" ht="12.75">
      <c r="A152" s="46" t="s">
        <v>249</v>
      </c>
      <c r="B152" s="3" t="s">
        <v>250</v>
      </c>
    </row>
    <row r="153" spans="2:11" ht="36.75" customHeight="1">
      <c r="B153" s="190" t="s">
        <v>40</v>
      </c>
      <c r="C153" s="190"/>
      <c r="D153" s="190"/>
      <c r="E153" s="190"/>
      <c r="F153" s="190"/>
      <c r="G153" s="190"/>
      <c r="H153" s="190"/>
      <c r="I153" s="190"/>
      <c r="J153" s="138"/>
      <c r="K153" s="138"/>
    </row>
    <row r="155" spans="1:2" ht="12.75">
      <c r="A155" s="46" t="s">
        <v>43</v>
      </c>
      <c r="B155" s="3" t="s">
        <v>44</v>
      </c>
    </row>
    <row r="156" ht="12.75">
      <c r="B156" s="134" t="s">
        <v>45</v>
      </c>
    </row>
    <row r="157" ht="12.75">
      <c r="G157" s="50" t="s">
        <v>8</v>
      </c>
    </row>
    <row r="158" ht="12.75">
      <c r="G158" s="50" t="s">
        <v>9</v>
      </c>
    </row>
    <row r="159" ht="12.75">
      <c r="G159" s="49" t="s">
        <v>211</v>
      </c>
    </row>
    <row r="161" spans="2:7" ht="12.75">
      <c r="B161" s="134" t="s">
        <v>46</v>
      </c>
      <c r="G161" s="144">
        <v>4816</v>
      </c>
    </row>
    <row r="162" spans="2:7" ht="12.75">
      <c r="B162" s="134" t="s">
        <v>47</v>
      </c>
      <c r="G162" s="175">
        <v>1358</v>
      </c>
    </row>
    <row r="163" spans="2:7" ht="13.5" thickBot="1">
      <c r="B163" s="134" t="s">
        <v>21</v>
      </c>
      <c r="G163" s="155">
        <v>12</v>
      </c>
    </row>
    <row r="164" ht="13.5" thickTop="1"/>
  </sheetData>
  <mergeCells count="36">
    <mergeCell ref="B54:I54"/>
    <mergeCell ref="B55:I55"/>
    <mergeCell ref="B95:I95"/>
    <mergeCell ref="B96:I96"/>
    <mergeCell ref="B94:I94"/>
    <mergeCell ref="B58:I58"/>
    <mergeCell ref="B63:I63"/>
    <mergeCell ref="B88:I88"/>
    <mergeCell ref="B5:I5"/>
    <mergeCell ref="B22:I22"/>
    <mergeCell ref="B23:I23"/>
    <mergeCell ref="B25:I25"/>
    <mergeCell ref="B7:I7"/>
    <mergeCell ref="B9:D9"/>
    <mergeCell ref="B26:I26"/>
    <mergeCell ref="B29:I29"/>
    <mergeCell ref="B32:I32"/>
    <mergeCell ref="B45:I45"/>
    <mergeCell ref="B48:I48"/>
    <mergeCell ref="B51:I51"/>
    <mergeCell ref="B52:I52"/>
    <mergeCell ref="B53:I53"/>
    <mergeCell ref="B104:D104"/>
    <mergeCell ref="B153:I153"/>
    <mergeCell ref="B106:D106"/>
    <mergeCell ref="B110:D110"/>
    <mergeCell ref="B127:I127"/>
    <mergeCell ref="B130:I130"/>
    <mergeCell ref="B147:I147"/>
    <mergeCell ref="B145:I145"/>
    <mergeCell ref="B115:I115"/>
    <mergeCell ref="B101:D102"/>
    <mergeCell ref="B66:I66"/>
    <mergeCell ref="B69:I69"/>
    <mergeCell ref="B72:I72"/>
    <mergeCell ref="B85:I85"/>
  </mergeCells>
  <printOptions/>
  <pageMargins left="0.75" right="0.75" top="1" bottom="1" header="0.5" footer="0.5"/>
  <pageSetup fitToHeight="0" horizontalDpi="600" verticalDpi="600" orientation="portrait" paperSize="9" scale="82" r:id="rId1"/>
  <rowBreaks count="3" manualBreakCount="3">
    <brk id="48" max="8" man="1"/>
    <brk id="92" max="8" man="1"/>
    <brk id="1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dc:creator>
  <cp:keywords/>
  <dc:description/>
  <cp:lastModifiedBy>M&amp;C SERVICES SDN BHD</cp:lastModifiedBy>
  <cp:lastPrinted>2003-08-26T08:13:37Z</cp:lastPrinted>
  <dcterms:created xsi:type="dcterms:W3CDTF">1999-10-22T03:04:51Z</dcterms:created>
  <dcterms:modified xsi:type="dcterms:W3CDTF">2003-08-26T02:51:24Z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