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7320" tabRatio="609" activeTab="4"/>
  </bookViews>
  <sheets>
    <sheet name="klsebs" sheetId="1" r:id="rId1"/>
    <sheet name="klsepl" sheetId="2" r:id="rId2"/>
    <sheet name="klsecash" sheetId="3" r:id="rId3"/>
    <sheet name="klseequity" sheetId="4" r:id="rId4"/>
    <sheet name="klsenotes" sheetId="5" r:id="rId5"/>
  </sheets>
  <definedNames>
    <definedName name="_xlnm.Print_Area" localSheetId="2">'klsecash'!$A$1:$C$68</definedName>
    <definedName name="_xlnm.Print_Area" localSheetId="4">'klsenotes'!$A$1:$I$150</definedName>
    <definedName name="_xlnm.Print_Area" localSheetId="1">'klsepl'!$A$1:$E$37</definedName>
  </definedNames>
  <calcPr fullCalcOnLoad="1"/>
</workbook>
</file>

<file path=xl/sharedStrings.xml><?xml version="1.0" encoding="utf-8"?>
<sst xmlns="http://schemas.openxmlformats.org/spreadsheetml/2006/main" count="299" uniqueCount="265">
  <si>
    <t>Included in the Other Payables is part of the balance of the purchase consideration to the vendors of HPD Systems Sdn Bhd ("HPD"), DGN Systems Sdn Bhd ("DGN") and EIX Solutions Sdn Bhd ("EIX") amounting to RM12 million in respect of the said companies meeting the profit guarantee for financial period ending 30 September 2002 and partial settlement by EDS for the land and buildings amounting to RM2.378mil as mentioned in Note B8(3) above.</t>
  </si>
  <si>
    <t>EXPLANATORY NOTES TO THE INTERIM FINANCIAL REPORT - MASB</t>
  </si>
  <si>
    <t>ACCOUNTING POLICIES</t>
  </si>
  <si>
    <t>AUDIT REPORT OF PRECEDING ANNUAL FINANCIAL STATEMENTS</t>
  </si>
  <si>
    <t>SEASONALITY OR CYCLICALITY INTERIM OPERATIONS</t>
  </si>
  <si>
    <t>UNUSUAL ITEMS</t>
  </si>
  <si>
    <t>CHANGES IN ACCOUNTING ESTIMATES</t>
  </si>
  <si>
    <t>ISSUANCE OR REPAYMENTS OF DEBTS AND EQUITY SECURITIES</t>
  </si>
  <si>
    <t>DIVIDEND PAID</t>
  </si>
  <si>
    <t>SEGMENTAL REPORTING</t>
  </si>
  <si>
    <t>VALUATION OF PROPERTY, PLANT AND EQUIPMENT</t>
  </si>
  <si>
    <t>SUBSEQUENT MATERIAL EVENTS</t>
  </si>
  <si>
    <t>CHANGES IN THE COMPOSITION OF THE GROUP</t>
  </si>
  <si>
    <t>CHANGES IN CONTINGENT LIABILITIES AND CONTINGENT ASSETS</t>
  </si>
  <si>
    <t>During the interim period under review, there were no items or events that arose, which affected assets, liabilities, equity, net income or cash flows, that are unusual by reason of their nature, size or incidence, other than disclosed in Note B8(3) below.</t>
  </si>
  <si>
    <t xml:space="preserve">B </t>
  </si>
  <si>
    <t>KLSE LISTING REQUIREMENTS</t>
  </si>
  <si>
    <t>REVIEW OF THE GROUP'S PERFORMANCE</t>
  </si>
  <si>
    <t>MATERIAL CHANGES IN QUARTERLY RESULTS</t>
  </si>
  <si>
    <t>PROSPECTS</t>
  </si>
  <si>
    <t>PROFIT FORECAST AND GUARANTEE</t>
  </si>
  <si>
    <t>TAXATION</t>
  </si>
  <si>
    <t>SALE OF UNQUOTED INVESTMENTS AND PROPERTIES</t>
  </si>
  <si>
    <t>PURCHASE OR DISPOSAL OF QUOTED SECURITIES</t>
  </si>
  <si>
    <t>STATUS OF CORPORATE PROPOSALS</t>
  </si>
  <si>
    <t>STATUS OF CORPORATE PROPOSALS (CONTD)</t>
  </si>
  <si>
    <t>GROUP BORROWINGS AND DEBT SECURITIES</t>
  </si>
  <si>
    <t>OFF BALANCE SHEET FINANCIAL INSTRUMENTS</t>
  </si>
  <si>
    <t>MATERIAL LITIGATIONS</t>
  </si>
  <si>
    <t>DIVIDEND</t>
  </si>
  <si>
    <t>EARNINGS PER SHARE</t>
  </si>
  <si>
    <t>OTHERS - CURRENT ASSETS</t>
  </si>
  <si>
    <t>OTHER PAYABLES</t>
  </si>
  <si>
    <t>Investing results</t>
  </si>
  <si>
    <t>The fair value of assets disposed is as follows:</t>
  </si>
  <si>
    <t>Assets</t>
  </si>
  <si>
    <t>Current assets</t>
  </si>
  <si>
    <t>Current liabilities</t>
  </si>
  <si>
    <t>Net assets disposed</t>
  </si>
  <si>
    <t>Translation different</t>
  </si>
  <si>
    <t>Loss on disposal</t>
  </si>
  <si>
    <t>Disposal Consideration</t>
  </si>
  <si>
    <t>Less: Cash and cash equivalent</t>
  </si>
  <si>
    <t>Cash flow on disposal of a subsidiary company</t>
  </si>
  <si>
    <t>Cash and bank balances</t>
  </si>
  <si>
    <t>Bank overdrafts</t>
  </si>
  <si>
    <t>The contingent liabilities since the last annual balance sheet to the date of this quarter interim report comprises of bank guarantees for credit facilities and contracts undertaken by the Group amounting to RM8.3 million.</t>
  </si>
  <si>
    <t xml:space="preserve"> - Share of loss of associated companies</t>
  </si>
  <si>
    <t>The interim financial report is unaudited and has been prepared in compliance with MASB 26, 'Interim Financial Reporting' and paragraph 9.22 of the Kuala Lumpur Listing Requirements and should be read in conjunction with the audited financial statements of the Group for the year ended 31 December 2001. The accounting policies and methods of computation adopted in the interim financial statements are consistent with those adopted in the audited financial statements of the Group for the financial year ended 31 December 2001.</t>
  </si>
  <si>
    <t xml:space="preserve">   Over/(under) provision in respect of previous year</t>
  </si>
  <si>
    <t>The effective tax rate is higher than the statutory rate due to losses in associated companies and certain subsidiaries absorbed.</t>
  </si>
  <si>
    <t>Current year quarter</t>
  </si>
  <si>
    <t>On 23 August 2002, GMH Services (MSC) Sdn Bhd entered into a Sale and Purchase Agreement with Ng Yong Long and Qua Hock Leong for the proposed acquisition of 80% equity interest in Tsun Macro Sdn Bhd comprising 2,400,000 ordinary shares of RM1.00 each for a cash consideration of RM1,900,000 and the balance of up to 20% equity interest comprising 600,000 ordinary shares of RM1.00 each in four (4) subsequent tranches, for an aggregate purchase consideration of not exceeding RM24 million. The Foreign Investment Committee has approved the proposal on 19 November 2002. The Proposed Acquisition is pending completion.</t>
  </si>
  <si>
    <t>There is no corporate proposals announced but not completed as at 28 November 2002, the latest practicable date which is not earlier than 7 days from the date of issue of this quarterly report.</t>
  </si>
  <si>
    <t>As at 28 November 2002, there were no off balance sheet financial instruments held by the Group.</t>
  </si>
  <si>
    <t>The Group's revenue for this quarter has decreased from RM62.1 mil to RM47.0 mil as compared to the preceding quarter due to the slowdown in the business environment. As a result the Group's PBT has also declined from RM2.0mil to RM1.6mil.</t>
  </si>
  <si>
    <t>Less: Deposits pledged with licensed banks</t>
  </si>
  <si>
    <t>On 5 July 2002 HPD Systems Sdn Bhd entered into three separate Sale and Purchase Agreements with EDS (M) Sdn Bhd, for the disposal of land and building comprising 3 units of four storey building bearing the postal address known as No. 69,71 &amp; 73 Jalan SS 22/19 Damansara Jaya, 47400 Petaling Jaya and held under Title HS (D) 1021, No PT9074;Title HS (D) 1022, No PT9075 and Title HS (D) 2073, No PT10137; Title HS (D) 1023, No PT9076 and Title HS (D) 2074, No PT10138, all in Mukim of Sungai Buloh, Daerah Petaling, Selangor for a total sale consideration of RM5.15 million. The disposal was completed on 24 October 2002.</t>
  </si>
  <si>
    <t>During the period under review, there were no disposal of unquoted investments and properties.</t>
  </si>
  <si>
    <t>The Group was not engaged in any material litigation and the directors are not aware of any proceeding pending or threatened that will materially affect the Group.</t>
  </si>
  <si>
    <t>There were no quoted securities disposed or held by the Group at the end of the current quarter.</t>
  </si>
  <si>
    <t>On 26 April 2002 the Company entered into a Shares Sale Agreement with YesMobile Holdings Company Limited for the proposed disposal of an associated company, YesMobile (Malaysia) Sdn Bhd for a consideration of RM1,111,500 to be satisfied by an issuance of 243,750 new ordinary shares at an issue price of US$1.20 in YesMobile Holdings Company Limited. The disposal was completed on 15 November 2002.</t>
  </si>
  <si>
    <t>On 26 April 2002, Patimas together with other investors had entered into a Subscription Agreement for the proposed subscription of a total of 6,250,000 new preference shares of US$0.10 each in YesMobile Holdings Company Limited at an issue price of US$0.80 per share. This Agreement was subsequently terminated and replaced with another Subscription Agreement dated 10 October 2002 for the proposed subscription of a total of 9,000,000 new preference shares of US$0.10 each in YesMobile Holdings Company Limited at an issue price of US$0.50 per share. Patimas shall subscribe for 700,000 preference shares of US$0.10 each at an issue price of US$0.50 per share, which was completed on 15 November 2002.</t>
  </si>
  <si>
    <t>On 9 July 2002, the Company announced its proposal to undertake a private placement of up to 10% of the issued and paid up capital of Patimas. The Securities Commission and the Foreign Investment Committee have approved the proposal on 30 September 2002 and 8 October 2002 respectively. The proposal is pending completion.</t>
  </si>
  <si>
    <t>The utilisation period for the remaining RM10.7 million expires on 7 March 2003.</t>
  </si>
  <si>
    <t>No dividend has been declared or recommended in respect of the period under review.</t>
  </si>
  <si>
    <t>PATIMAS COMPUTERS BHD</t>
  </si>
  <si>
    <t>Total</t>
  </si>
  <si>
    <t>Revenue</t>
  </si>
  <si>
    <t>Profit after tax</t>
  </si>
  <si>
    <t>Current Assets</t>
  </si>
  <si>
    <t xml:space="preserve">Current Liabilities </t>
  </si>
  <si>
    <t>Shareholders' Funds</t>
  </si>
  <si>
    <t>Share capital</t>
  </si>
  <si>
    <t>Reserves</t>
  </si>
  <si>
    <t>Borrowings</t>
  </si>
  <si>
    <t>ICULS</t>
  </si>
  <si>
    <t>Inventories</t>
  </si>
  <si>
    <t>Provision for taxation</t>
  </si>
  <si>
    <t>RM</t>
  </si>
  <si>
    <t>AS AT</t>
  </si>
  <si>
    <t>END OF</t>
  </si>
  <si>
    <t>PRECEDING</t>
  </si>
  <si>
    <t>CURRENT</t>
  </si>
  <si>
    <t>FINANCIAL</t>
  </si>
  <si>
    <t>QUARTER</t>
  </si>
  <si>
    <t>RM '000</t>
  </si>
  <si>
    <t>Property, plant and equipment</t>
  </si>
  <si>
    <t>Investment in associated companies</t>
  </si>
  <si>
    <t>Intangible assets</t>
  </si>
  <si>
    <t xml:space="preserve">Net Current Assets </t>
  </si>
  <si>
    <t>Net tangible assets per share (RM)</t>
  </si>
  <si>
    <t>Other investments</t>
  </si>
  <si>
    <t>Cash and cash equivalents</t>
  </si>
  <si>
    <t xml:space="preserve">   Deferred payment</t>
  </si>
  <si>
    <t xml:space="preserve">   Deferred taxation</t>
  </si>
  <si>
    <t>Condensed Consolidated Cash Flow Statement (Unaudited)</t>
  </si>
  <si>
    <t>For the quarter ended 30 September 2002</t>
  </si>
  <si>
    <t>9 months ended</t>
  </si>
  <si>
    <t>RM’000</t>
  </si>
  <si>
    <t>Operating profit before working capital changes</t>
  </si>
  <si>
    <t>Cash and cash equivalents at 1 January 2002</t>
  </si>
  <si>
    <t>Cash and cash equivalents at 30 September 2002</t>
  </si>
  <si>
    <t>Patimas Computers Bhd</t>
  </si>
  <si>
    <t>Condensed Consolidated Statements of Changes in Equity (Unaudited)</t>
  </si>
  <si>
    <t>For the 9 months ended 30 September 2002</t>
  </si>
  <si>
    <t>--------------------------------  Non  Distributable  ------------------------------</t>
  </si>
  <si>
    <t>Distributable</t>
  </si>
  <si>
    <t>Share</t>
  </si>
  <si>
    <t>Reserve on</t>
  </si>
  <si>
    <t>Revaluation</t>
  </si>
  <si>
    <t>Foreign</t>
  </si>
  <si>
    <t>Retained</t>
  </si>
  <si>
    <t>Group</t>
  </si>
  <si>
    <t>Capital</t>
  </si>
  <si>
    <t>premium</t>
  </si>
  <si>
    <t>Consolidation</t>
  </si>
  <si>
    <t>reserve</t>
  </si>
  <si>
    <t>profit</t>
  </si>
  <si>
    <t>RM'000</t>
  </si>
  <si>
    <t>At 30 September 2002</t>
  </si>
  <si>
    <t>Condensed Consolidated Income Statements (Unaudited)</t>
  </si>
  <si>
    <t>INDIVIDUAL PERIOD</t>
  </si>
  <si>
    <t>CUMULATIVE PERIOD</t>
  </si>
  <si>
    <t>PRECEDING YEAR</t>
  </si>
  <si>
    <t>YEAR</t>
  </si>
  <si>
    <t>CORRESPONDING</t>
  </si>
  <si>
    <t>TO DATE</t>
  </si>
  <si>
    <t>PERIOD</t>
  </si>
  <si>
    <t>RM ' 000</t>
  </si>
  <si>
    <t>Finance costs</t>
  </si>
  <si>
    <t>Income tax</t>
  </si>
  <si>
    <t>Minority Interest</t>
  </si>
  <si>
    <t>Earnings / (Loss) per share (sen)</t>
  </si>
  <si>
    <t>-</t>
  </si>
  <si>
    <t xml:space="preserve">    - FINAL</t>
  </si>
  <si>
    <t>Net profit for the period</t>
  </si>
  <si>
    <t>with the Annual Audited Financial Statements for the year ended 31 December 2001)</t>
  </si>
  <si>
    <t xml:space="preserve">(The Condensed Consolidated Statement of Changes in Equity should be read in conjunction </t>
  </si>
  <si>
    <t>The Group's interim operations are not affected by seasonal or cyclical factors.</t>
  </si>
  <si>
    <t>Analysis by Country</t>
  </si>
  <si>
    <t>Singapore</t>
  </si>
  <si>
    <t>Philippines</t>
  </si>
  <si>
    <t xml:space="preserve"> - Subsidiaries</t>
  </si>
  <si>
    <t>Malaysia -</t>
  </si>
  <si>
    <t>Turnover</t>
  </si>
  <si>
    <t>Profit/(Loss) before taxation</t>
  </si>
  <si>
    <t>RM' 000</t>
  </si>
  <si>
    <t>B1.</t>
  </si>
  <si>
    <t>A1.</t>
  </si>
  <si>
    <t>A2.</t>
  </si>
  <si>
    <t>A3.</t>
  </si>
  <si>
    <t>A4.</t>
  </si>
  <si>
    <t>A5.</t>
  </si>
  <si>
    <t>A6.</t>
  </si>
  <si>
    <t>A7.</t>
  </si>
  <si>
    <t>A8.</t>
  </si>
  <si>
    <t>A9.</t>
  </si>
  <si>
    <t>A10.</t>
  </si>
  <si>
    <t>A11.</t>
  </si>
  <si>
    <t>A12.</t>
  </si>
  <si>
    <t>B2.</t>
  </si>
  <si>
    <t>B3.</t>
  </si>
  <si>
    <t>B4.</t>
  </si>
  <si>
    <t>Not applicable.</t>
  </si>
  <si>
    <t>B5.</t>
  </si>
  <si>
    <t xml:space="preserve"> - Malaysia</t>
  </si>
  <si>
    <t xml:space="preserve"> - Foreign</t>
  </si>
  <si>
    <t>Current year to-date</t>
  </si>
  <si>
    <t>B6.</t>
  </si>
  <si>
    <t>B7.</t>
  </si>
  <si>
    <t>B8.</t>
  </si>
  <si>
    <t>B9.</t>
  </si>
  <si>
    <t>Short term</t>
  </si>
  <si>
    <t>Long term</t>
  </si>
  <si>
    <t>B10.</t>
  </si>
  <si>
    <t>B11.</t>
  </si>
  <si>
    <t>B12.</t>
  </si>
  <si>
    <t>B13.</t>
  </si>
  <si>
    <t>Net profit attributable to ordinary shareholders</t>
  </si>
  <si>
    <t>Number of ordinary shares in issue as at 30 September 2002</t>
  </si>
  <si>
    <t>Basic earnings per ordinary share (sen)</t>
  </si>
  <si>
    <t>Basic</t>
  </si>
  <si>
    <t>Adjustments for non-cash flow:-</t>
  </si>
  <si>
    <t>Non-operating items - investing</t>
  </si>
  <si>
    <t>Changes in working capital</t>
  </si>
  <si>
    <t>Net changes in current assets</t>
  </si>
  <si>
    <t>Net changes in current liabilities</t>
  </si>
  <si>
    <t>Equity investments</t>
  </si>
  <si>
    <t>FINANCING ACTIVITIES</t>
  </si>
  <si>
    <t>INVESTING ACTIVITIES</t>
  </si>
  <si>
    <t>Dividends paid</t>
  </si>
  <si>
    <t>As at the date of this report, there were no material events which arose subsequent to the end of the period under review.</t>
  </si>
  <si>
    <t>Status of the Rights Issue Proceeds Utilisation</t>
  </si>
  <si>
    <t>During the period under review, there were no:
 (i) material changes in estimates of amounts reported in the previous interim periods of the current financial year; and
 (ii) material changes in estimates of amounts reported in prior financial years.</t>
  </si>
  <si>
    <t>At 1 January 2002</t>
  </si>
  <si>
    <t>PATIMAS COMPUTERS BERHAD</t>
  </si>
  <si>
    <t>YEAR ENDED</t>
  </si>
  <si>
    <t xml:space="preserve">   - Basic</t>
  </si>
  <si>
    <t xml:space="preserve">   - Diluted</t>
  </si>
  <si>
    <t>Condensed Consolidated Balance Sheets (UNAUDITED)</t>
  </si>
  <si>
    <t>As At 30 September 2002</t>
  </si>
  <si>
    <t xml:space="preserve">   opening balances</t>
  </si>
  <si>
    <t xml:space="preserve">Foreign exchange differences on </t>
  </si>
  <si>
    <t>Disposal of a subsidiary company</t>
  </si>
  <si>
    <t>Patimas Computers Berhad</t>
  </si>
  <si>
    <t>Profit before tax</t>
  </si>
  <si>
    <t>The valuations of property, plant and equipment have been brought forward, without amendment from the previous audited financial statements for the year ended 31 December 2001.</t>
  </si>
  <si>
    <t>Transfer to deferred taxation</t>
  </si>
  <si>
    <t>Current quarter ended 30 Sept 2002</t>
  </si>
  <si>
    <t>Purposes</t>
  </si>
  <si>
    <t>Approved Utilisation</t>
  </si>
  <si>
    <t>Balance</t>
  </si>
  <si>
    <t>Part finance/refinance the managed network services project</t>
  </si>
  <si>
    <t>Part payment for the leasehold land at Bukit Jalil,  Kuala Lumpur</t>
  </si>
  <si>
    <t>Finance working capital requirement of the Group</t>
  </si>
  <si>
    <t>then increased to</t>
  </si>
  <si>
    <t>Finance issue expenses</t>
  </si>
  <si>
    <t>then reduced to</t>
  </si>
  <si>
    <t>Indonesia (up to 26 April 2002)</t>
  </si>
  <si>
    <t>Utilisation  At 30 Sept 2002</t>
  </si>
  <si>
    <t xml:space="preserve">   differences</t>
  </si>
  <si>
    <t>Currency translation</t>
  </si>
  <si>
    <t xml:space="preserve">   financial year 2001</t>
  </si>
  <si>
    <t xml:space="preserve">Dividends paid for </t>
  </si>
  <si>
    <t>Trade receivables</t>
  </si>
  <si>
    <t>Others</t>
  </si>
  <si>
    <t>Trade payables</t>
  </si>
  <si>
    <t>Other payables</t>
  </si>
  <si>
    <t>Short term borrowings</t>
  </si>
  <si>
    <t xml:space="preserve">   Long term borrowings</t>
  </si>
  <si>
    <t xml:space="preserve">   Other long term liabilities</t>
  </si>
  <si>
    <t xml:space="preserve">   Minority interests</t>
  </si>
  <si>
    <t>A final dividend of 5% less tax amounting to RM 2,160,018 for the financial year ended 31 December 2001 was paid on 26 June 2002.</t>
  </si>
  <si>
    <t>There were no changes in the composition of the Group during the financial period under review.</t>
  </si>
  <si>
    <t>The prospects of the IT industry is expected to be increasingly competitive amidst the current economic outlook and market conditions. Barring unforeseen circumstances, the Group expects to remain profitable for the current financial year.</t>
  </si>
  <si>
    <t>The basic earnings per share was calculated by dividing the net profit attributable to members of the Company of RM0.811 million by 60,000,500 ordinary shares in issue during the period under review.</t>
  </si>
  <si>
    <t>There is no dilution in the Company's earnings per share as the market values of the securities were lower than the exercise prices.</t>
  </si>
  <si>
    <t>Deposits with licensed banks</t>
  </si>
  <si>
    <t>Current taxation comprises : -</t>
  </si>
  <si>
    <t>B14.</t>
  </si>
  <si>
    <t>B15.</t>
  </si>
  <si>
    <t>On 26 November 2002, Automatic Identification Technology Sdn Bhd entered into a Sale and Purchase Agreement with Chuang Shyue Wen for the proposed disposal of 51% equity interest in Automatic Identification Technology Pte Ltd comprising 510,000 ordinary shares of S$1.00 each for a total cash consideration of S$255,000. The Proposed Disposal is not subject to the approval of shareholders and is pending completion.</t>
  </si>
  <si>
    <t>Non-cash items</t>
  </si>
  <si>
    <t>Net cash flows from operating activities</t>
  </si>
  <si>
    <t>CASH FLOWS FROM OPERATING ACTIVITIES</t>
  </si>
  <si>
    <t>Cash used in operations</t>
  </si>
  <si>
    <t>exchange</t>
  </si>
  <si>
    <t>There were no qualifications on audit report of the preceding annual financial statements.</t>
  </si>
  <si>
    <t>There were no issuance, cancellation, repurchase, resale and repayment of debts and equity securities for the current interim financial reports under review.</t>
  </si>
  <si>
    <t>Net profit before tax</t>
  </si>
  <si>
    <t>Tax paid</t>
  </si>
  <si>
    <t>Net change in cash and cash equivalents</t>
  </si>
  <si>
    <t>Operating expenses</t>
  </si>
  <si>
    <t>Other operating income</t>
  </si>
  <si>
    <t>Profit from operations</t>
  </si>
  <si>
    <t>Minority interest</t>
  </si>
  <si>
    <t>Included in Others is tax recoverable amounting to RM 4.876 million.</t>
  </si>
  <si>
    <t>a)  Bank borrowings (secured)</t>
  </si>
  <si>
    <t>b)  Debt securities (unsecured)</t>
  </si>
  <si>
    <t>Generally, corporate spending on information technology, communication technology and related expenditure remain cautious throughout the year. For the  interim period under review, the Group's revenue decreased to RM47.0 million from RM50.1 million recorded in the corresponding period last year due to the said slowdown in business environment. The Group's revenue for the current year to date however, showed an improvement to RM171.8 million from RM99.3 million in the preceding year's corresponding period mainly due to the full 9 month period contribution from subsidiaries acquired by the Company in 2001.</t>
  </si>
  <si>
    <t>(The Condensed Consolidated Income Statements should be read in conjunction with the Annual Audited Financial Statements for the year ended 31 December 2001)</t>
  </si>
  <si>
    <t>(The Condensed Consolidated Balance Sheets should be read in conjunction with the Annual Audited Financial Statements for the year ended 31 December 2001)</t>
  </si>
  <si>
    <t>(The Condensed Consolidated Cash Flow Statement should be read in conjunction with the Annual Audited Financial Statements for the year ended 31 December 2001)</t>
  </si>
  <si>
    <t>Cash and cash equivalents comprise the followings:</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</si>
</sst>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000_);_(* \(#,##0.0000\);_(* &quot;-&quot;??_);_(@_)"/>
    <numFmt numFmtId="179" formatCode="_(* #,##0.00_);_(* \(#,##0.00\);_(* &quot;-&quot;_);_(@_)"/>
    <numFmt numFmtId="180" formatCode="_(* #,##0.0_);_(* \(#,##0.0\);_(* &quot;-&quot;_);_(@_)"/>
    <numFmt numFmtId="181" formatCode="0.0"/>
    <numFmt numFmtId="182" formatCode="_(* #,##0_);_(* \(#,##0\);_(* &quot;-&quot;??_);_(@_)"/>
    <numFmt numFmtId="183" formatCode="_(* #,##0.000_);_(* \(#,##0.000\);_(* &quot;-&quot;??_);_(@_)"/>
    <numFmt numFmtId="184" formatCode="_(* #,##0.00000_);_(* \(#,##0.00000\);_(* &quot;-&quot;??_);_(@_)"/>
    <numFmt numFmtId="185" formatCode="0.00_)"/>
    <numFmt numFmtId="186" formatCode="_-&quot;$&quot;* #,##0_-;\-&quot;$&quot;* #,##0_-;_-&quot;$&quot;* &quot;-&quot;_-;_-@_-"/>
    <numFmt numFmtId="187" formatCode="_-&quot;$&quot;* #,##0.00_-;\-&quot;$&quot;* #,##0.00_-;_-&quot;$&quot;* &quot;-&quot;??_-;_-@_-"/>
    <numFmt numFmtId="188" formatCode="_-* #,##0.0000_-;\-* #,##0.0000_-;_-* &quot;-&quot;????_-;_-@_-"/>
    <numFmt numFmtId="189" formatCode="_-* #,##0.000_-;\-* #,##0.000_-;_-* &quot;-&quot;???_-;_-@_-"/>
    <numFmt numFmtId="190" formatCode="\(#,##0.00\);[Red]\(#,##0.00\)"/>
    <numFmt numFmtId="191" formatCode="#,##0.00_ ;[Red]\-#,##0.00\ "/>
    <numFmt numFmtId="192" formatCode="_(* #,##0.0_);_(* \(#,##0.0\);_(* &quot;-&quot;??_);_(@_)"/>
    <numFmt numFmtId="193" formatCode="_-* #,##0_-;\-* #,##0_-;_-* &quot;-&quot;??_-;_-@_-"/>
    <numFmt numFmtId="194" formatCode="\(#,##0\);[Red]\(#,##0\)"/>
    <numFmt numFmtId="195" formatCode="_-* #,##0.0_-;\-* #,##0.0_-;_-* &quot;-&quot;??_-;_-@_-"/>
    <numFmt numFmtId="196" formatCode="\(#,##0.0\);[Red]\(#,##0.0\)"/>
    <numFmt numFmtId="197" formatCode="0.00_);\(0.00\)"/>
    <numFmt numFmtId="198" formatCode="0_);\(0\)"/>
    <numFmt numFmtId="199" formatCode="_(* #,##0.0_);_(* \(#,##0.0\);_(* &quot;-&quot;?_);_(@_)"/>
    <numFmt numFmtId="200" formatCode="0.0%"/>
    <numFmt numFmtId="201" formatCode="_(* #,##0.000_);_(* \(#,##0.000\);_(* &quot;-&quot;_);_(@_)"/>
    <numFmt numFmtId="202" formatCode="_(* #,##0.0000_);_(* \(#,##0.0000\);_(* &quot;-&quot;_);_(@_)"/>
    <numFmt numFmtId="203" formatCode="0_);[Red]\(0\)"/>
    <numFmt numFmtId="204" formatCode="0.000"/>
    <numFmt numFmtId="205" formatCode="0.00000000"/>
    <numFmt numFmtId="206" formatCode="0.0000000"/>
    <numFmt numFmtId="207" formatCode="0.000000"/>
    <numFmt numFmtId="208" formatCode="0.00000"/>
    <numFmt numFmtId="209" formatCode="0.0000"/>
    <numFmt numFmtId="210" formatCode="#,##0.0_);[Red]\(#,##0.0\)"/>
    <numFmt numFmtId="211" formatCode="d/mmm/yy"/>
  </numFmts>
  <fonts count="10">
    <font>
      <sz val="10"/>
      <name val="Arial"/>
      <family val="0"/>
    </font>
    <font>
      <sz val="10"/>
      <name val="Times New Roman"/>
      <family val="1"/>
    </font>
    <font>
      <sz val="8"/>
      <name val="Arial"/>
      <family val="2"/>
    </font>
    <font>
      <b/>
      <i/>
      <sz val="16"/>
      <name val="Helv"/>
      <family val="0"/>
    </font>
    <font>
      <b/>
      <sz val="10"/>
      <name val="Arial"/>
      <family val="2"/>
    </font>
    <font>
      <sz val="11"/>
      <name val="Arial"/>
      <family val="0"/>
    </font>
    <font>
      <b/>
      <sz val="11"/>
      <name val="Arial"/>
      <family val="2"/>
    </font>
    <font>
      <b/>
      <sz val="12"/>
      <name val="Arial"/>
      <family val="2"/>
    </font>
    <font>
      <sz val="10"/>
      <color indexed="48"/>
      <name val="Arial"/>
      <family val="2"/>
    </font>
    <font>
      <sz val="12"/>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7">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38" fontId="2" fillId="2" borderId="0" applyNumberFormat="0" applyBorder="0" applyAlignment="0" applyProtection="0"/>
    <xf numFmtId="10" fontId="2" fillId="3" borderId="1" applyNumberFormat="0" applyBorder="0" applyAlignment="0" applyProtection="0"/>
    <xf numFmtId="185" fontId="3" fillId="0" borderId="0">
      <alignment/>
      <protection/>
    </xf>
    <xf numFmtId="9" fontId="0" fillId="0" borderId="0" applyFont="0" applyFill="0" applyBorder="0" applyAlignment="0" applyProtection="0"/>
    <xf numFmtId="10"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cellStyleXfs>
  <cellXfs count="135">
    <xf numFmtId="0" fontId="0" fillId="0" borderId="0" xfId="0" applyAlignment="1">
      <alignment/>
    </xf>
    <xf numFmtId="0" fontId="1" fillId="0" borderId="0" xfId="0" applyFont="1" applyAlignment="1">
      <alignment/>
    </xf>
    <xf numFmtId="171" fontId="1" fillId="0" borderId="0" xfId="15" applyFont="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43" fontId="0" fillId="0" borderId="0" xfId="0" applyNumberFormat="1" applyAlignment="1">
      <alignment/>
    </xf>
    <xf numFmtId="0" fontId="4" fillId="0" borderId="0" xfId="0" applyFont="1" applyAlignment="1">
      <alignment/>
    </xf>
    <xf numFmtId="0" fontId="4" fillId="0" borderId="0" xfId="0" applyFont="1" applyAlignment="1">
      <alignment horizontal="center" wrapText="1"/>
    </xf>
    <xf numFmtId="0" fontId="0" fillId="0" borderId="0" xfId="0" applyAlignment="1">
      <alignment wrapText="1"/>
    </xf>
    <xf numFmtId="182" fontId="0" fillId="0" borderId="0" xfId="0" applyNumberFormat="1" applyAlignment="1">
      <alignment/>
    </xf>
    <xf numFmtId="43" fontId="1" fillId="0" borderId="0" xfId="15" applyNumberFormat="1" applyFont="1" applyBorder="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14" fontId="6" fillId="0" borderId="0" xfId="0" applyNumberFormat="1" applyFont="1" applyBorder="1" applyAlignment="1">
      <alignment horizontal="center"/>
    </xf>
    <xf numFmtId="0" fontId="5" fillId="0" borderId="0" xfId="0" applyFont="1" applyAlignment="1">
      <alignment/>
    </xf>
    <xf numFmtId="182" fontId="5" fillId="0" borderId="0" xfId="0" applyNumberFormat="1" applyFont="1" applyAlignment="1">
      <alignment/>
    </xf>
    <xf numFmtId="0" fontId="5" fillId="0" borderId="0" xfId="0" applyFont="1" applyFill="1" applyAlignment="1">
      <alignment/>
    </xf>
    <xf numFmtId="182" fontId="5" fillId="0" borderId="2" xfId="0" applyNumberFormat="1" applyFont="1" applyBorder="1" applyAlignment="1">
      <alignment/>
    </xf>
    <xf numFmtId="182" fontId="5" fillId="0" borderId="0" xfId="17" applyNumberFormat="1" applyFont="1" applyAlignment="1">
      <alignment/>
    </xf>
    <xf numFmtId="182" fontId="5" fillId="0" borderId="4" xfId="0" applyNumberFormat="1" applyFont="1" applyBorder="1" applyAlignment="1">
      <alignment/>
    </xf>
    <xf numFmtId="182" fontId="5" fillId="0" borderId="5" xfId="17" applyNumberFormat="1" applyFont="1" applyBorder="1" applyAlignment="1">
      <alignment/>
    </xf>
    <xf numFmtId="193" fontId="5" fillId="0" borderId="6" xfId="15" applyNumberFormat="1" applyFont="1" applyBorder="1" applyAlignment="1">
      <alignment/>
    </xf>
    <xf numFmtId="182" fontId="5" fillId="0" borderId="0" xfId="0" applyNumberFormat="1" applyFont="1" applyBorder="1" applyAlignment="1">
      <alignment/>
    </xf>
    <xf numFmtId="43" fontId="5" fillId="0" borderId="0" xfId="17" applyFont="1" applyAlignment="1">
      <alignment horizontal="center"/>
    </xf>
    <xf numFmtId="43" fontId="5" fillId="0" borderId="0" xfId="0" applyNumberFormat="1" applyFont="1" applyAlignment="1">
      <alignment/>
    </xf>
    <xf numFmtId="193" fontId="0" fillId="0" borderId="0" xfId="15" applyNumberFormat="1" applyAlignment="1">
      <alignment/>
    </xf>
    <xf numFmtId="0" fontId="4" fillId="0" borderId="2" xfId="0" applyFont="1" applyBorder="1" applyAlignment="1">
      <alignment horizontal="center"/>
    </xf>
    <xf numFmtId="0" fontId="0" fillId="0" borderId="7" xfId="0" applyBorder="1" applyAlignment="1">
      <alignment/>
    </xf>
    <xf numFmtId="0" fontId="0" fillId="0" borderId="8" xfId="0" applyBorder="1" applyAlignment="1">
      <alignment/>
    </xf>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xf>
    <xf numFmtId="0" fontId="0" fillId="0" borderId="6" xfId="0" applyBorder="1" applyAlignment="1">
      <alignment horizontal="center"/>
    </xf>
    <xf numFmtId="0" fontId="0" fillId="0" borderId="11" xfId="0" applyBorder="1" applyAlignment="1">
      <alignment horizontal="center"/>
    </xf>
    <xf numFmtId="182" fontId="0" fillId="0" borderId="0" xfId="15" applyNumberFormat="1" applyAlignment="1">
      <alignment/>
    </xf>
    <xf numFmtId="182" fontId="0" fillId="0" borderId="12" xfId="15" applyNumberFormat="1" applyBorder="1" applyAlignment="1">
      <alignment/>
    </xf>
    <xf numFmtId="182" fontId="0" fillId="0" borderId="0" xfId="15" applyNumberFormat="1" applyBorder="1" applyAlignment="1">
      <alignment/>
    </xf>
    <xf numFmtId="182" fontId="1" fillId="0" borderId="0" xfId="15" applyNumberFormat="1" applyFont="1" applyAlignment="1">
      <alignment/>
    </xf>
    <xf numFmtId="0" fontId="1" fillId="0" borderId="0" xfId="0" applyFont="1" applyAlignment="1">
      <alignment wrapText="1"/>
    </xf>
    <xf numFmtId="43" fontId="1" fillId="0" borderId="0" xfId="15" applyNumberFormat="1" applyFont="1" applyAlignment="1">
      <alignment horizontal="right"/>
    </xf>
    <xf numFmtId="43" fontId="1" fillId="0" borderId="13" xfId="15" applyNumberFormat="1" applyFont="1" applyBorder="1" applyAlignment="1">
      <alignment horizontal="right"/>
    </xf>
    <xf numFmtId="43" fontId="1" fillId="0" borderId="13" xfId="15" applyNumberFormat="1" applyFont="1" applyBorder="1" applyAlignment="1">
      <alignment/>
    </xf>
    <xf numFmtId="38" fontId="1" fillId="0" borderId="0" xfId="15" applyNumberFormat="1" applyFont="1" applyAlignment="1">
      <alignment/>
    </xf>
    <xf numFmtId="182" fontId="5" fillId="0" borderId="6" xfId="0" applyNumberFormat="1" applyFont="1" applyBorder="1" applyAlignment="1">
      <alignment/>
    </xf>
    <xf numFmtId="0" fontId="0" fillId="0" borderId="0" xfId="0" applyAlignment="1">
      <alignment horizontal="left"/>
    </xf>
    <xf numFmtId="38" fontId="0" fillId="0" borderId="0" xfId="15" applyNumberFormat="1" applyAlignment="1">
      <alignment/>
    </xf>
    <xf numFmtId="193" fontId="4" fillId="0" borderId="0" xfId="15" applyNumberFormat="1" applyFont="1" applyAlignment="1">
      <alignment horizontal="center"/>
    </xf>
    <xf numFmtId="0" fontId="4" fillId="0" borderId="0" xfId="0" applyFont="1" applyAlignment="1" quotePrefix="1">
      <alignment horizontal="right"/>
    </xf>
    <xf numFmtId="0" fontId="4" fillId="0" borderId="0" xfId="0" applyFont="1" applyAlignment="1">
      <alignment horizontal="right"/>
    </xf>
    <xf numFmtId="0" fontId="4" fillId="0" borderId="0" xfId="0" applyFont="1" applyAlignment="1">
      <alignment horizontal="left"/>
    </xf>
    <xf numFmtId="0" fontId="7" fillId="0" borderId="0" xfId="0" applyFont="1" applyAlignment="1">
      <alignment horizontal="left"/>
    </xf>
    <xf numFmtId="0" fontId="4" fillId="0" borderId="0" xfId="0" applyFont="1" applyAlignment="1">
      <alignment horizontal="center"/>
    </xf>
    <xf numFmtId="38" fontId="0" fillId="0" borderId="0" xfId="0" applyNumberFormat="1" applyAlignment="1">
      <alignment/>
    </xf>
    <xf numFmtId="38" fontId="4" fillId="0" borderId="12" xfId="0" applyNumberFormat="1" applyFont="1" applyBorder="1" applyAlignment="1">
      <alignment/>
    </xf>
    <xf numFmtId="171" fontId="0" fillId="0" borderId="0" xfId="15" applyAlignment="1">
      <alignment/>
    </xf>
    <xf numFmtId="0" fontId="0" fillId="0" borderId="0" xfId="0" applyAlignment="1" quotePrefix="1">
      <alignment/>
    </xf>
    <xf numFmtId="182" fontId="4" fillId="0" borderId="12" xfId="0" applyNumberFormat="1" applyFont="1" applyBorder="1" applyAlignment="1">
      <alignment/>
    </xf>
    <xf numFmtId="182" fontId="4" fillId="0" borderId="13" xfId="0" applyNumberFormat="1" applyFont="1" applyBorder="1" applyAlignment="1">
      <alignment/>
    </xf>
    <xf numFmtId="40" fontId="0" fillId="0" borderId="13" xfId="0" applyNumberFormat="1" applyBorder="1" applyAlignment="1">
      <alignment/>
    </xf>
    <xf numFmtId="182" fontId="5" fillId="0" borderId="4" xfId="17" applyNumberFormat="1" applyFont="1" applyBorder="1" applyAlignment="1">
      <alignment/>
    </xf>
    <xf numFmtId="0" fontId="0" fillId="0" borderId="0" xfId="0" applyFont="1" applyAlignment="1">
      <alignment horizontal="center"/>
    </xf>
    <xf numFmtId="0" fontId="8" fillId="0" borderId="0" xfId="0" applyFont="1" applyAlignment="1">
      <alignment wrapText="1"/>
    </xf>
    <xf numFmtId="0" fontId="4" fillId="0" borderId="0" xfId="0" applyFont="1" applyAlignment="1" quotePrefix="1">
      <alignment horizontal="right" vertical="top"/>
    </xf>
    <xf numFmtId="0" fontId="0" fillId="0" borderId="0" xfId="0" applyFont="1" applyAlignment="1">
      <alignment wrapText="1"/>
    </xf>
    <xf numFmtId="0" fontId="4" fillId="0" borderId="0" xfId="0" applyFont="1" applyAlignment="1">
      <alignment horizontal="right" vertical="top"/>
    </xf>
    <xf numFmtId="193" fontId="5" fillId="0" borderId="0" xfId="15" applyNumberFormat="1" applyFont="1" applyAlignment="1">
      <alignment/>
    </xf>
    <xf numFmtId="182" fontId="5" fillId="0" borderId="0" xfId="15" applyNumberFormat="1" applyFont="1" applyAlignment="1">
      <alignment/>
    </xf>
    <xf numFmtId="182" fontId="5" fillId="0" borderId="6" xfId="15" applyNumberFormat="1" applyFont="1" applyBorder="1" applyAlignment="1">
      <alignment/>
    </xf>
    <xf numFmtId="182" fontId="5" fillId="0" borderId="0" xfId="15" applyNumberFormat="1" applyFont="1" applyBorder="1" applyAlignment="1">
      <alignment/>
    </xf>
    <xf numFmtId="193" fontId="5" fillId="0" borderId="12" xfId="15" applyNumberFormat="1" applyFont="1" applyBorder="1" applyAlignment="1">
      <alignment/>
    </xf>
    <xf numFmtId="191" fontId="5" fillId="0" borderId="0" xfId="15" applyNumberFormat="1" applyFont="1" applyAlignment="1">
      <alignment/>
    </xf>
    <xf numFmtId="211" fontId="6" fillId="0" borderId="0" xfId="0" applyNumberFormat="1" applyFont="1" applyAlignment="1">
      <alignment horizontal="center"/>
    </xf>
    <xf numFmtId="211" fontId="6" fillId="0" borderId="0" xfId="0" applyNumberFormat="1" applyFont="1" applyAlignment="1">
      <alignment horizontal="left"/>
    </xf>
    <xf numFmtId="182" fontId="5" fillId="0" borderId="5" xfId="15" applyNumberFormat="1" applyFont="1" applyBorder="1" applyAlignment="1">
      <alignment/>
    </xf>
    <xf numFmtId="193" fontId="0" fillId="0" borderId="6" xfId="15" applyNumberFormat="1" applyBorder="1" applyAlignment="1">
      <alignment/>
    </xf>
    <xf numFmtId="0" fontId="4" fillId="0" borderId="0" xfId="0" applyFont="1" applyAlignment="1">
      <alignment/>
    </xf>
    <xf numFmtId="0" fontId="9" fillId="0" borderId="0" xfId="0" applyFont="1" applyAlignment="1">
      <alignment/>
    </xf>
    <xf numFmtId="0" fontId="4" fillId="0" borderId="0" xfId="0" applyFont="1" applyBorder="1" applyAlignment="1">
      <alignment horizontal="center" wrapText="1"/>
    </xf>
    <xf numFmtId="0" fontId="4" fillId="0" borderId="0" xfId="0" applyFont="1" applyBorder="1" applyAlignment="1">
      <alignment horizontal="center"/>
    </xf>
    <xf numFmtId="193" fontId="0" fillId="0" borderId="0" xfId="15" applyNumberFormat="1" applyBorder="1" applyAlignment="1">
      <alignment/>
    </xf>
    <xf numFmtId="38" fontId="0" fillId="0" borderId="0" xfId="0" applyNumberFormat="1" applyBorder="1" applyAlignment="1">
      <alignment/>
    </xf>
    <xf numFmtId="38" fontId="4" fillId="0" borderId="0" xfId="0" applyNumberFormat="1" applyFont="1" applyBorder="1" applyAlignment="1">
      <alignment/>
    </xf>
    <xf numFmtId="171" fontId="0" fillId="0" borderId="0" xfId="15" applyBorder="1" applyAlignment="1">
      <alignment/>
    </xf>
    <xf numFmtId="182" fontId="0" fillId="0" borderId="0" xfId="0" applyNumberFormat="1" applyBorder="1" applyAlignment="1">
      <alignment/>
    </xf>
    <xf numFmtId="182" fontId="4" fillId="0" borderId="0" xfId="0" applyNumberFormat="1" applyFont="1" applyBorder="1" applyAlignment="1">
      <alignment/>
    </xf>
    <xf numFmtId="0" fontId="6" fillId="0" borderId="0" xfId="0" applyFont="1" applyFill="1" applyAlignment="1">
      <alignment horizontal="center"/>
    </xf>
    <xf numFmtId="0" fontId="0" fillId="0" borderId="0" xfId="0" applyFont="1" applyAlignment="1">
      <alignment/>
    </xf>
    <xf numFmtId="193" fontId="0" fillId="0" borderId="14" xfId="15" applyNumberFormat="1" applyBorder="1" applyAlignment="1">
      <alignment/>
    </xf>
    <xf numFmtId="182" fontId="5" fillId="0" borderId="15" xfId="15" applyNumberFormat="1" applyFont="1" applyBorder="1" applyAlignment="1">
      <alignment/>
    </xf>
    <xf numFmtId="193" fontId="0" fillId="0" borderId="5" xfId="15" applyNumberFormat="1" applyBorder="1" applyAlignment="1">
      <alignment/>
    </xf>
    <xf numFmtId="211" fontId="5" fillId="0" borderId="0" xfId="0" applyNumberFormat="1" applyFont="1" applyAlignment="1">
      <alignment horizontal="left"/>
    </xf>
    <xf numFmtId="0" fontId="0" fillId="0" borderId="2" xfId="0" applyFont="1" applyBorder="1" applyAlignment="1">
      <alignment vertical="top" wrapText="1"/>
    </xf>
    <xf numFmtId="0" fontId="0" fillId="0" borderId="10" xfId="0" applyFont="1" applyBorder="1" applyAlignment="1">
      <alignment vertical="top" wrapText="1"/>
    </xf>
    <xf numFmtId="0" fontId="0" fillId="0" borderId="6" xfId="0" applyFont="1" applyBorder="1" applyAlignment="1">
      <alignment vertical="top" wrapText="1"/>
    </xf>
    <xf numFmtId="182" fontId="0" fillId="0" borderId="2" xfId="0" applyNumberFormat="1" applyFont="1" applyBorder="1" applyAlignment="1">
      <alignment/>
    </xf>
    <xf numFmtId="182" fontId="0" fillId="0" borderId="7" xfId="0" applyNumberFormat="1" applyFont="1" applyBorder="1" applyAlignment="1">
      <alignment/>
    </xf>
    <xf numFmtId="0" fontId="0" fillId="0" borderId="8" xfId="0" applyFont="1" applyBorder="1" applyAlignment="1">
      <alignment vertical="top" wrapText="1"/>
    </xf>
    <xf numFmtId="0" fontId="0" fillId="0" borderId="0" xfId="0" applyFont="1" applyBorder="1" applyAlignment="1">
      <alignment vertical="top" wrapText="1"/>
    </xf>
    <xf numFmtId="0" fontId="0" fillId="0" borderId="9" xfId="0" applyFont="1" applyBorder="1" applyAlignment="1">
      <alignment vertical="top" wrapText="1"/>
    </xf>
    <xf numFmtId="182" fontId="0" fillId="0" borderId="0" xfId="0" applyNumberFormat="1" applyFont="1" applyBorder="1" applyAlignment="1">
      <alignment/>
    </xf>
    <xf numFmtId="182" fontId="0" fillId="0" borderId="9" xfId="0" applyNumberFormat="1" applyFont="1" applyBorder="1" applyAlignment="1">
      <alignment/>
    </xf>
    <xf numFmtId="182" fontId="0" fillId="0" borderId="6" xfId="0" applyNumberFormat="1" applyFont="1" applyBorder="1" applyAlignment="1">
      <alignment/>
    </xf>
    <xf numFmtId="182" fontId="0" fillId="0" borderId="11" xfId="0" applyNumberFormat="1" applyFont="1" applyBorder="1" applyAlignment="1">
      <alignment/>
    </xf>
    <xf numFmtId="182" fontId="0" fillId="0" borderId="16" xfId="0" applyNumberFormat="1" applyFont="1" applyBorder="1" applyAlignment="1">
      <alignment/>
    </xf>
    <xf numFmtId="0" fontId="0" fillId="0" borderId="0" xfId="0" applyFont="1" applyAlignment="1">
      <alignment vertical="top"/>
    </xf>
    <xf numFmtId="0" fontId="0" fillId="0" borderId="0" xfId="0" applyFont="1" applyAlignment="1">
      <alignment vertical="top" wrapText="1"/>
    </xf>
    <xf numFmtId="182" fontId="0" fillId="0" borderId="0" xfId="0" applyNumberFormat="1" applyFont="1" applyAlignment="1">
      <alignment/>
    </xf>
    <xf numFmtId="0" fontId="4" fillId="0" borderId="3" xfId="0" applyFont="1" applyBorder="1" applyAlignment="1">
      <alignment horizontal="center" vertical="top" wrapText="1"/>
    </xf>
    <xf numFmtId="0" fontId="4" fillId="0" borderId="2" xfId="0" applyFont="1" applyBorder="1" applyAlignment="1">
      <alignment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4" fillId="0" borderId="10" xfId="0" applyFont="1" applyBorder="1" applyAlignment="1">
      <alignment vertical="top" wrapText="1"/>
    </xf>
    <xf numFmtId="0" fontId="4" fillId="0" borderId="6" xfId="0" applyFont="1" applyBorder="1" applyAlignment="1">
      <alignment vertical="top" wrapText="1"/>
    </xf>
    <xf numFmtId="0" fontId="4" fillId="0" borderId="6"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Alignment="1" quotePrefix="1">
      <alignment horizontal="left"/>
    </xf>
    <xf numFmtId="43" fontId="1" fillId="0" borderId="0" xfId="15" applyNumberFormat="1" applyFont="1" applyBorder="1" applyAlignment="1">
      <alignment horizontal="right"/>
    </xf>
    <xf numFmtId="182" fontId="0" fillId="0" borderId="0" xfId="15" applyNumberFormat="1" applyFont="1" applyBorder="1" applyAlignment="1">
      <alignment/>
    </xf>
    <xf numFmtId="182" fontId="0" fillId="0" borderId="6" xfId="15" applyNumberFormat="1" applyFont="1" applyBorder="1" applyAlignment="1">
      <alignment/>
    </xf>
    <xf numFmtId="182" fontId="4" fillId="0" borderId="12" xfId="15" applyNumberFormat="1" applyFont="1" applyBorder="1" applyAlignment="1">
      <alignment/>
    </xf>
    <xf numFmtId="0" fontId="6" fillId="0" borderId="0" xfId="0" applyFont="1" applyAlignment="1">
      <alignment vertical="justify" wrapText="1"/>
    </xf>
    <xf numFmtId="0" fontId="6" fillId="0" borderId="0" xfId="0" applyFont="1" applyAlignment="1">
      <alignment horizontal="center"/>
    </xf>
    <xf numFmtId="211" fontId="6" fillId="0" borderId="0" xfId="0" applyNumberFormat="1" applyFont="1" applyAlignment="1">
      <alignment horizontal="left" vertical="justify" wrapText="1"/>
    </xf>
    <xf numFmtId="0" fontId="0" fillId="0" borderId="0" xfId="0" applyAlignment="1">
      <alignment vertical="justify" wrapText="1"/>
    </xf>
    <xf numFmtId="0" fontId="4" fillId="0" borderId="2" xfId="0" applyFont="1" applyBorder="1" applyAlignment="1" quotePrefix="1">
      <alignment horizontal="center"/>
    </xf>
    <xf numFmtId="0" fontId="4" fillId="0" borderId="2" xfId="0" applyFont="1" applyBorder="1" applyAlignment="1">
      <alignment horizontal="center"/>
    </xf>
    <xf numFmtId="0" fontId="0" fillId="0" borderId="0" xfId="0" applyAlignment="1">
      <alignment horizontal="justify" wrapText="1"/>
    </xf>
    <xf numFmtId="0" fontId="0" fillId="0" borderId="0" xfId="0" applyAlignment="1">
      <alignment wrapText="1"/>
    </xf>
    <xf numFmtId="0" fontId="4" fillId="0" borderId="0" xfId="0" applyFont="1" applyAlignment="1">
      <alignment wrapText="1"/>
    </xf>
    <xf numFmtId="0" fontId="0" fillId="0" borderId="3" xfId="0" applyFont="1" applyBorder="1" applyAlignment="1" quotePrefix="1">
      <alignment wrapText="1"/>
    </xf>
    <xf numFmtId="0" fontId="0" fillId="0" borderId="2" xfId="0" applyFont="1" applyBorder="1" applyAlignment="1">
      <alignment wrapText="1"/>
    </xf>
    <xf numFmtId="0" fontId="0" fillId="0" borderId="8" xfId="0" applyFont="1" applyBorder="1" applyAlignment="1" quotePrefix="1">
      <alignment wrapText="1"/>
    </xf>
    <xf numFmtId="0" fontId="0" fillId="0" borderId="0" xfId="0" applyFont="1" applyBorder="1" applyAlignment="1">
      <alignment wrapText="1"/>
    </xf>
  </cellXfs>
  <cellStyles count="15">
    <cellStyle name="Normal" xfId="0"/>
    <cellStyle name="Comma" xfId="15"/>
    <cellStyle name="Comma [0]" xfId="16"/>
    <cellStyle name="Comma_BS1" xfId="17"/>
    <cellStyle name="Currency" xfId="18"/>
    <cellStyle name="Currency [0]" xfId="19"/>
    <cellStyle name="Grey" xfId="20"/>
    <cellStyle name="Input [yellow]" xfId="21"/>
    <cellStyle name="Normal - Style1" xfId="22"/>
    <cellStyle name="Percent" xfId="23"/>
    <cellStyle name="Percent [2]" xfId="24"/>
    <cellStyle name="Tusental (0)_pldt" xfId="25"/>
    <cellStyle name="Tusental_pldt" xfId="26"/>
    <cellStyle name="Valuta (0)_pldt" xfId="27"/>
    <cellStyle name="Valuta_pld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47"/>
  <sheetViews>
    <sheetView workbookViewId="0" topLeftCell="A39">
      <selection activeCell="A43" sqref="A43"/>
    </sheetView>
  </sheetViews>
  <sheetFormatPr defaultColWidth="9.140625" defaultRowHeight="12.75"/>
  <cols>
    <col min="1" max="1" width="40.00390625" style="12" customWidth="1"/>
    <col min="2" max="2" width="5.7109375" style="12" customWidth="1"/>
    <col min="3" max="3" width="17.7109375" style="12" customWidth="1"/>
    <col min="4" max="4" width="2.7109375" style="12" customWidth="1"/>
    <col min="5" max="5" width="17.7109375" style="12" customWidth="1"/>
    <col min="6" max="16384" width="9.140625" style="12" customWidth="1"/>
  </cols>
  <sheetData>
    <row r="1" s="13" customFormat="1" ht="15">
      <c r="A1" s="13" t="s">
        <v>196</v>
      </c>
    </row>
    <row r="2" s="13" customFormat="1" ht="15">
      <c r="A2" s="13" t="s">
        <v>200</v>
      </c>
    </row>
    <row r="3" s="13" customFormat="1" ht="15">
      <c r="A3" s="13" t="s">
        <v>201</v>
      </c>
    </row>
    <row r="4" s="13" customFormat="1" ht="15"/>
    <row r="5" spans="3:5" s="13" customFormat="1" ht="15">
      <c r="C5" s="14" t="s">
        <v>80</v>
      </c>
      <c r="D5" s="14"/>
      <c r="E5" s="14" t="s">
        <v>80</v>
      </c>
    </row>
    <row r="6" spans="3:5" s="13" customFormat="1" ht="15">
      <c r="C6" s="14" t="s">
        <v>81</v>
      </c>
      <c r="D6" s="14"/>
      <c r="E6" s="14" t="s">
        <v>82</v>
      </c>
    </row>
    <row r="7" spans="3:5" s="13" customFormat="1" ht="15">
      <c r="C7" s="14" t="s">
        <v>83</v>
      </c>
      <c r="D7" s="14"/>
      <c r="E7" s="14" t="s">
        <v>84</v>
      </c>
    </row>
    <row r="8" spans="3:5" s="13" customFormat="1" ht="15">
      <c r="C8" s="14" t="s">
        <v>85</v>
      </c>
      <c r="D8" s="14"/>
      <c r="E8" s="14" t="s">
        <v>197</v>
      </c>
    </row>
    <row r="9" spans="3:5" s="13" customFormat="1" ht="15">
      <c r="C9" s="73">
        <v>37529</v>
      </c>
      <c r="D9" s="15"/>
      <c r="E9" s="73">
        <v>37256</v>
      </c>
    </row>
    <row r="10" spans="3:5" s="13" customFormat="1" ht="15">
      <c r="C10" s="14" t="s">
        <v>86</v>
      </c>
      <c r="D10" s="14"/>
      <c r="E10" s="14" t="s">
        <v>86</v>
      </c>
    </row>
    <row r="11" s="16" customFormat="1" ht="14.25"/>
    <row r="12" spans="1:5" s="16" customFormat="1" ht="14.25">
      <c r="A12" s="16" t="s">
        <v>87</v>
      </c>
      <c r="C12" s="17">
        <v>62150</v>
      </c>
      <c r="D12" s="17"/>
      <c r="E12" s="17">
        <v>66098</v>
      </c>
    </row>
    <row r="13" spans="1:5" s="16" customFormat="1" ht="14.25">
      <c r="A13" s="16" t="s">
        <v>88</v>
      </c>
      <c r="C13" s="17">
        <v>18419</v>
      </c>
      <c r="D13" s="17"/>
      <c r="E13" s="17">
        <f>18750+778</f>
        <v>19528</v>
      </c>
    </row>
    <row r="14" spans="1:5" s="16" customFormat="1" ht="14.25">
      <c r="A14" s="16" t="s">
        <v>89</v>
      </c>
      <c r="C14" s="17">
        <v>60540</v>
      </c>
      <c r="D14" s="17"/>
      <c r="E14" s="17">
        <f>11380+50487</f>
        <v>61867</v>
      </c>
    </row>
    <row r="15" spans="3:5" s="16" customFormat="1" ht="14.25">
      <c r="C15" s="17"/>
      <c r="D15" s="17"/>
      <c r="E15" s="17"/>
    </row>
    <row r="16" spans="1:5" s="16" customFormat="1" ht="14.25">
      <c r="A16" s="18"/>
      <c r="B16" s="18"/>
      <c r="C16" s="19">
        <f>SUM(C12:C15)</f>
        <v>141109</v>
      </c>
      <c r="D16" s="17"/>
      <c r="E16" s="19">
        <f>SUM(E12:E15)</f>
        <v>147493</v>
      </c>
    </row>
    <row r="17" spans="1:5" s="16" customFormat="1" ht="14.25">
      <c r="A17" s="16" t="s">
        <v>70</v>
      </c>
      <c r="C17" s="17"/>
      <c r="D17" s="17"/>
      <c r="E17" s="17"/>
    </row>
    <row r="18" spans="1:5" s="16" customFormat="1" ht="14.25">
      <c r="A18" s="16" t="s">
        <v>77</v>
      </c>
      <c r="C18" s="17">
        <v>23286</v>
      </c>
      <c r="D18" s="17"/>
      <c r="E18" s="17">
        <v>21285</v>
      </c>
    </row>
    <row r="19" spans="1:5" s="16" customFormat="1" ht="14.25">
      <c r="A19" s="16" t="s">
        <v>225</v>
      </c>
      <c r="C19" s="17">
        <v>104490</v>
      </c>
      <c r="D19" s="17"/>
      <c r="E19" s="17">
        <v>91348</v>
      </c>
    </row>
    <row r="20" spans="1:5" s="16" customFormat="1" ht="14.25">
      <c r="A20" s="16" t="s">
        <v>238</v>
      </c>
      <c r="C20" s="17">
        <v>17109</v>
      </c>
      <c r="D20" s="17"/>
      <c r="E20" s="17">
        <v>16715</v>
      </c>
    </row>
    <row r="21" spans="1:5" s="16" customFormat="1" ht="14.25">
      <c r="A21" s="16" t="s">
        <v>93</v>
      </c>
      <c r="C21" s="17">
        <v>11292</v>
      </c>
      <c r="D21" s="17"/>
      <c r="E21" s="17">
        <f>3065+18247</f>
        <v>21312</v>
      </c>
    </row>
    <row r="22" spans="1:5" s="16" customFormat="1" ht="15">
      <c r="A22" s="16" t="s">
        <v>226</v>
      </c>
      <c r="B22" s="14"/>
      <c r="C22" s="17">
        <v>8730</v>
      </c>
      <c r="D22" s="17"/>
      <c r="E22" s="17">
        <v>7966</v>
      </c>
    </row>
    <row r="23" spans="1:5" s="16" customFormat="1" ht="15">
      <c r="A23" s="18"/>
      <c r="B23" s="87"/>
      <c r="C23" s="19">
        <f>SUM(C18:C22)</f>
        <v>164907</v>
      </c>
      <c r="D23" s="17"/>
      <c r="E23" s="19">
        <f>SUM(E18:E22)</f>
        <v>158626</v>
      </c>
    </row>
    <row r="24" spans="1:5" s="16" customFormat="1" ht="15">
      <c r="A24" s="16" t="s">
        <v>71</v>
      </c>
      <c r="B24" s="14"/>
      <c r="C24" s="17"/>
      <c r="D24" s="17"/>
      <c r="E24" s="17"/>
    </row>
    <row r="25" spans="1:5" s="16" customFormat="1" ht="15">
      <c r="A25" s="16" t="s">
        <v>227</v>
      </c>
      <c r="B25" s="14"/>
      <c r="C25" s="17">
        <v>35989</v>
      </c>
      <c r="D25" s="17"/>
      <c r="E25" s="17">
        <v>51407</v>
      </c>
    </row>
    <row r="26" spans="1:5" s="16" customFormat="1" ht="15">
      <c r="A26" s="16" t="s">
        <v>228</v>
      </c>
      <c r="B26" s="14"/>
      <c r="C26" s="17">
        <v>19807</v>
      </c>
      <c r="D26" s="17"/>
      <c r="E26" s="17">
        <v>18423</v>
      </c>
    </row>
    <row r="27" spans="1:5" s="16" customFormat="1" ht="14.25">
      <c r="A27" s="16" t="s">
        <v>229</v>
      </c>
      <c r="C27" s="17">
        <v>70870</v>
      </c>
      <c r="D27" s="17"/>
      <c r="E27" s="17">
        <v>53906</v>
      </c>
    </row>
    <row r="28" spans="1:5" s="16" customFormat="1" ht="14.25">
      <c r="A28" s="16" t="s">
        <v>78</v>
      </c>
      <c r="C28" s="17">
        <v>295</v>
      </c>
      <c r="D28" s="17"/>
      <c r="E28" s="17">
        <v>1691</v>
      </c>
    </row>
    <row r="29" spans="1:5" s="16" customFormat="1" ht="14.25">
      <c r="A29" s="18"/>
      <c r="B29" s="18"/>
      <c r="C29" s="19">
        <f>SUM(C25:C28)</f>
        <v>126961</v>
      </c>
      <c r="D29" s="17"/>
      <c r="E29" s="19">
        <f>SUM(E25:E28)</f>
        <v>125427</v>
      </c>
    </row>
    <row r="30" spans="3:5" s="16" customFormat="1" ht="14.25">
      <c r="C30" s="17"/>
      <c r="D30" s="17"/>
      <c r="E30" s="17"/>
    </row>
    <row r="31" spans="1:5" s="16" customFormat="1" ht="14.25">
      <c r="A31" s="16" t="s">
        <v>90</v>
      </c>
      <c r="C31" s="20">
        <f>+C23-C29</f>
        <v>37946</v>
      </c>
      <c r="D31" s="17"/>
      <c r="E31" s="20">
        <f>+E23-E29</f>
        <v>33199</v>
      </c>
    </row>
    <row r="32" spans="3:5" s="16" customFormat="1" ht="15" thickBot="1">
      <c r="C32" s="21"/>
      <c r="D32" s="17"/>
      <c r="E32" s="21"/>
    </row>
    <row r="33" spans="3:5" s="16" customFormat="1" ht="15" thickBot="1">
      <c r="C33" s="61">
        <f>+C31+C16</f>
        <v>179055</v>
      </c>
      <c r="D33" s="17"/>
      <c r="E33" s="22">
        <f>+E31+E16</f>
        <v>180692</v>
      </c>
    </row>
    <row r="34" spans="3:5" s="16" customFormat="1" ht="14.25">
      <c r="C34" s="17"/>
      <c r="D34" s="17"/>
      <c r="E34" s="17"/>
    </row>
    <row r="35" spans="1:5" s="16" customFormat="1" ht="14.25">
      <c r="A35" s="16" t="s">
        <v>73</v>
      </c>
      <c r="C35" s="17">
        <v>60001</v>
      </c>
      <c r="D35" s="17"/>
      <c r="E35" s="17">
        <v>60001</v>
      </c>
    </row>
    <row r="36" spans="1:5" s="16" customFormat="1" ht="14.25">
      <c r="A36" s="16" t="s">
        <v>74</v>
      </c>
      <c r="C36" s="45">
        <v>29263</v>
      </c>
      <c r="D36" s="17"/>
      <c r="E36" s="23">
        <f>273+700+28205-442+1458</f>
        <v>30194</v>
      </c>
    </row>
    <row r="37" spans="1:5" s="16" customFormat="1" ht="14.25">
      <c r="A37" s="16" t="s">
        <v>72</v>
      </c>
      <c r="C37" s="17">
        <f>SUM(C35:C36)</f>
        <v>89264</v>
      </c>
      <c r="D37" s="17"/>
      <c r="E37" s="17">
        <f>SUM(E35:E36)</f>
        <v>90195</v>
      </c>
    </row>
    <row r="38" spans="1:5" s="16" customFormat="1" ht="14.25">
      <c r="A38" s="16" t="s">
        <v>232</v>
      </c>
      <c r="C38" s="17">
        <v>2363</v>
      </c>
      <c r="D38" s="17"/>
      <c r="E38" s="17">
        <v>2364</v>
      </c>
    </row>
    <row r="39" spans="1:5" s="16" customFormat="1" ht="14.25">
      <c r="A39" s="16" t="s">
        <v>230</v>
      </c>
      <c r="C39" s="17">
        <v>13812</v>
      </c>
      <c r="D39" s="17"/>
      <c r="E39" s="17">
        <v>14516</v>
      </c>
    </row>
    <row r="40" spans="1:5" s="16" customFormat="1" ht="14.25">
      <c r="A40" s="16" t="s">
        <v>94</v>
      </c>
      <c r="C40" s="17">
        <v>9000</v>
      </c>
      <c r="D40" s="17"/>
      <c r="E40" s="17">
        <v>9000</v>
      </c>
    </row>
    <row r="41" spans="1:5" s="16" customFormat="1" ht="14.25">
      <c r="A41" s="16" t="s">
        <v>231</v>
      </c>
      <c r="C41" s="17">
        <v>59999</v>
      </c>
      <c r="D41" s="17"/>
      <c r="E41" s="17">
        <v>59999</v>
      </c>
    </row>
    <row r="42" spans="1:5" s="16" customFormat="1" ht="15" thickBot="1">
      <c r="A42" s="16" t="s">
        <v>95</v>
      </c>
      <c r="C42" s="21">
        <v>4617</v>
      </c>
      <c r="D42" s="17"/>
      <c r="E42" s="21">
        <v>4618</v>
      </c>
    </row>
    <row r="43" spans="3:5" s="16" customFormat="1" ht="15" thickBot="1">
      <c r="C43" s="21">
        <f>SUM(C37:C42)</f>
        <v>179055</v>
      </c>
      <c r="D43" s="24"/>
      <c r="E43" s="21">
        <f>SUM(E37:E42)</f>
        <v>180692</v>
      </c>
    </row>
    <row r="44" spans="3:5" s="16" customFormat="1" ht="14.25">
      <c r="C44" s="25"/>
      <c r="D44" s="25"/>
      <c r="E44" s="25"/>
    </row>
    <row r="45" spans="1:5" s="16" customFormat="1" ht="14.25">
      <c r="A45" s="16" t="s">
        <v>91</v>
      </c>
      <c r="C45" s="26">
        <f>(SUM(C35:C36)-C14)*1000/60000500</f>
        <v>0.478729343922134</v>
      </c>
      <c r="E45" s="26">
        <f>(SUM(E35:E36)-E14)*1000/60000500</f>
        <v>0.47212939892167566</v>
      </c>
    </row>
    <row r="46" s="16" customFormat="1" ht="15" customHeight="1"/>
    <row r="47" spans="1:5" s="13" customFormat="1" ht="33" customHeight="1">
      <c r="A47" s="122" t="s">
        <v>262</v>
      </c>
      <c r="B47" s="122"/>
      <c r="C47" s="122"/>
      <c r="D47" s="122"/>
      <c r="E47" s="122"/>
    </row>
    <row r="48" s="13" customFormat="1" ht="15"/>
  </sheetData>
  <mergeCells count="1">
    <mergeCell ref="A47:E47"/>
  </mergeCells>
  <printOptions/>
  <pageMargins left="0.984251968503937" right="0" top="0.83"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39"/>
  <sheetViews>
    <sheetView workbookViewId="0" topLeftCell="A18">
      <selection activeCell="A31" sqref="A31"/>
    </sheetView>
  </sheetViews>
  <sheetFormatPr defaultColWidth="9.140625" defaultRowHeight="12.75"/>
  <cols>
    <col min="1" max="1" width="31.140625" style="1" customWidth="1"/>
    <col min="2" max="2" width="16.140625" style="1" customWidth="1"/>
    <col min="3" max="3" width="20.7109375" style="1" customWidth="1"/>
    <col min="4" max="4" width="18.8515625" style="1" customWidth="1"/>
    <col min="5" max="5" width="20.7109375" style="1" customWidth="1"/>
    <col min="6" max="16384" width="9.140625" style="1" customWidth="1"/>
  </cols>
  <sheetData>
    <row r="1" ht="15">
      <c r="A1" s="13" t="s">
        <v>196</v>
      </c>
    </row>
    <row r="2" ht="15">
      <c r="A2" s="13" t="s">
        <v>121</v>
      </c>
    </row>
    <row r="3" ht="15">
      <c r="A3" s="13" t="s">
        <v>97</v>
      </c>
    </row>
    <row r="4" ht="15">
      <c r="A4" s="13"/>
    </row>
    <row r="5" spans="1:5" ht="15">
      <c r="A5" s="16"/>
      <c r="B5" s="123" t="s">
        <v>122</v>
      </c>
      <c r="C5" s="123"/>
      <c r="D5" s="123" t="s">
        <v>123</v>
      </c>
      <c r="E5" s="123"/>
    </row>
    <row r="6" spans="2:5" ht="15">
      <c r="B6" s="14" t="s">
        <v>83</v>
      </c>
      <c r="C6" s="14" t="s">
        <v>124</v>
      </c>
      <c r="D6" s="14" t="s">
        <v>83</v>
      </c>
      <c r="E6" s="14" t="s">
        <v>124</v>
      </c>
    </row>
    <row r="7" spans="2:5" ht="15">
      <c r="B7" s="14" t="s">
        <v>125</v>
      </c>
      <c r="C7" s="14" t="s">
        <v>126</v>
      </c>
      <c r="D7" s="14" t="s">
        <v>125</v>
      </c>
      <c r="E7" s="14" t="s">
        <v>126</v>
      </c>
    </row>
    <row r="8" spans="2:5" ht="15">
      <c r="B8" s="14" t="s">
        <v>85</v>
      </c>
      <c r="C8" s="14" t="s">
        <v>85</v>
      </c>
      <c r="D8" s="14" t="s">
        <v>127</v>
      </c>
      <c r="E8" s="14" t="s">
        <v>128</v>
      </c>
    </row>
    <row r="9" spans="1:5" ht="15">
      <c r="A9" s="16"/>
      <c r="B9" s="73">
        <v>37529</v>
      </c>
      <c r="C9" s="73">
        <v>37164</v>
      </c>
      <c r="D9" s="73">
        <v>37529</v>
      </c>
      <c r="E9" s="73">
        <v>37164</v>
      </c>
    </row>
    <row r="10" spans="1:5" ht="15">
      <c r="A10" s="16"/>
      <c r="B10" s="14" t="s">
        <v>129</v>
      </c>
      <c r="C10" s="14" t="s">
        <v>129</v>
      </c>
      <c r="D10" s="14" t="s">
        <v>129</v>
      </c>
      <c r="E10" s="14" t="s">
        <v>129</v>
      </c>
    </row>
    <row r="11" spans="1:5" ht="14.25">
      <c r="A11" s="16" t="s">
        <v>68</v>
      </c>
      <c r="B11" s="67">
        <v>47023</v>
      </c>
      <c r="C11" s="67">
        <v>50090</v>
      </c>
      <c r="D11" s="67">
        <v>171756</v>
      </c>
      <c r="E11" s="67">
        <v>99336</v>
      </c>
    </row>
    <row r="12" spans="1:5" ht="14.25">
      <c r="A12" s="16"/>
      <c r="B12" s="44"/>
      <c r="C12" s="67"/>
      <c r="D12" s="67"/>
      <c r="E12" s="67"/>
    </row>
    <row r="13" spans="1:5" ht="14.25">
      <c r="A13" s="16" t="s">
        <v>253</v>
      </c>
      <c r="B13" s="68">
        <v>-42083</v>
      </c>
      <c r="C13" s="68">
        <v>-44060</v>
      </c>
      <c r="D13" s="68">
        <v>-155814</v>
      </c>
      <c r="E13" s="68">
        <v>-86493</v>
      </c>
    </row>
    <row r="14" spans="1:5" ht="14.25">
      <c r="A14" s="18"/>
      <c r="B14" s="44"/>
      <c r="C14" s="44"/>
      <c r="D14" s="44"/>
      <c r="E14" s="44"/>
    </row>
    <row r="15" spans="1:5" ht="14.25">
      <c r="A15" s="16" t="s">
        <v>254</v>
      </c>
      <c r="B15" s="23">
        <v>314</v>
      </c>
      <c r="C15" s="23">
        <v>580</v>
      </c>
      <c r="D15" s="23">
        <v>888</v>
      </c>
      <c r="E15" s="23">
        <v>1117</v>
      </c>
    </row>
    <row r="16" spans="1:5" ht="14.25">
      <c r="A16" s="16"/>
      <c r="B16" s="44"/>
      <c r="C16" s="44"/>
      <c r="D16" s="44"/>
      <c r="E16" s="44"/>
    </row>
    <row r="17" spans="1:5" ht="14.25">
      <c r="A17" s="16" t="s">
        <v>255</v>
      </c>
      <c r="B17" s="67">
        <f>SUM(B11:B15)</f>
        <v>5254</v>
      </c>
      <c r="C17" s="67">
        <f>SUM(C11:C15)</f>
        <v>6610</v>
      </c>
      <c r="D17" s="67">
        <f>SUM(D11:D15)</f>
        <v>16830</v>
      </c>
      <c r="E17" s="67">
        <f>SUM(E11:E15)</f>
        <v>13960</v>
      </c>
    </row>
    <row r="18" spans="1:5" ht="14.25">
      <c r="A18" s="16"/>
      <c r="B18" s="44"/>
      <c r="C18" s="44"/>
      <c r="D18" s="44"/>
      <c r="E18" s="44"/>
    </row>
    <row r="19" spans="1:5" ht="14.25">
      <c r="A19" s="18" t="s">
        <v>130</v>
      </c>
      <c r="B19" s="68">
        <v>-2212</v>
      </c>
      <c r="C19" s="68">
        <v>-1679</v>
      </c>
      <c r="D19" s="68">
        <v>-6501</v>
      </c>
      <c r="E19" s="68">
        <v>-3476</v>
      </c>
    </row>
    <row r="20" spans="1:5" ht="14.25">
      <c r="A20" s="16"/>
      <c r="B20" s="44"/>
      <c r="C20" s="44"/>
      <c r="D20" s="44"/>
      <c r="E20" s="44"/>
    </row>
    <row r="21" spans="1:5" ht="14.25">
      <c r="A21" s="16" t="s">
        <v>33</v>
      </c>
      <c r="B21" s="68">
        <v>-1403</v>
      </c>
      <c r="C21" s="2">
        <v>0</v>
      </c>
      <c r="D21" s="68">
        <v>-5596</v>
      </c>
      <c r="E21" s="2">
        <v>0</v>
      </c>
    </row>
    <row r="22" spans="1:5" ht="14.25">
      <c r="A22" s="16"/>
      <c r="B22" s="69"/>
      <c r="C22" s="69"/>
      <c r="D22" s="69"/>
      <c r="E22" s="69"/>
    </row>
    <row r="23" spans="1:5" ht="14.25">
      <c r="A23" s="16"/>
      <c r="B23" s="44"/>
      <c r="C23" s="44"/>
      <c r="D23" s="44"/>
      <c r="E23" s="44"/>
    </row>
    <row r="24" spans="1:5" ht="14.25">
      <c r="A24" s="16" t="s">
        <v>206</v>
      </c>
      <c r="B24" s="67">
        <f>SUM(B17:B22)</f>
        <v>1639</v>
      </c>
      <c r="C24" s="67">
        <f>SUM(C17:C22)</f>
        <v>4931</v>
      </c>
      <c r="D24" s="67">
        <f>SUM(D17:D22)</f>
        <v>4733</v>
      </c>
      <c r="E24" s="67">
        <f>SUM(E17:E22)</f>
        <v>10484</v>
      </c>
    </row>
    <row r="25" spans="1:5" ht="14.25">
      <c r="A25" s="16"/>
      <c r="B25" s="44"/>
      <c r="C25" s="44"/>
      <c r="D25" s="44"/>
      <c r="E25" s="44"/>
    </row>
    <row r="26" spans="1:5" ht="14.25">
      <c r="A26" s="16" t="s">
        <v>131</v>
      </c>
      <c r="B26" s="69">
        <v>-1213</v>
      </c>
      <c r="C26" s="69">
        <v>-1856</v>
      </c>
      <c r="D26" s="69">
        <v>-3283</v>
      </c>
      <c r="E26" s="69">
        <v>-2590</v>
      </c>
    </row>
    <row r="27" spans="1:5" ht="14.25">
      <c r="A27" s="16"/>
      <c r="B27" s="44"/>
      <c r="C27" s="44"/>
      <c r="D27" s="44"/>
      <c r="E27" s="44"/>
    </row>
    <row r="28" spans="1:5" ht="14.25">
      <c r="A28" s="16" t="s">
        <v>69</v>
      </c>
      <c r="B28" s="67">
        <f>SUM(B24:B27)</f>
        <v>426</v>
      </c>
      <c r="C28" s="67">
        <f>SUM(C24:C27)</f>
        <v>3075</v>
      </c>
      <c r="D28" s="67">
        <f>SUM(D24:D27)</f>
        <v>1450</v>
      </c>
      <c r="E28" s="67">
        <f>SUM(E24:E27)</f>
        <v>7894</v>
      </c>
    </row>
    <row r="29" spans="1:5" ht="14.25">
      <c r="A29" s="16"/>
      <c r="B29" s="44"/>
      <c r="C29" s="44"/>
      <c r="D29" s="44"/>
      <c r="E29" s="44"/>
    </row>
    <row r="30" spans="1:5" ht="14.25">
      <c r="A30" s="18" t="s">
        <v>256</v>
      </c>
      <c r="B30" s="68">
        <v>-164</v>
      </c>
      <c r="C30" s="68">
        <f>-72-19</f>
        <v>-91</v>
      </c>
      <c r="D30" s="68">
        <v>-639</v>
      </c>
      <c r="E30" s="68">
        <v>197</v>
      </c>
    </row>
    <row r="31" spans="1:5" ht="14.25">
      <c r="A31" s="16"/>
      <c r="B31" s="44"/>
      <c r="C31" s="44"/>
      <c r="D31" s="44"/>
      <c r="E31" s="44"/>
    </row>
    <row r="32" spans="1:5" ht="15" thickBot="1">
      <c r="A32" s="16" t="s">
        <v>136</v>
      </c>
      <c r="B32" s="71">
        <f>SUM(B28:B31)</f>
        <v>262</v>
      </c>
      <c r="C32" s="71">
        <f>SUM(C28:C31)</f>
        <v>2984</v>
      </c>
      <c r="D32" s="71">
        <f>SUM(D28:D31)</f>
        <v>811</v>
      </c>
      <c r="E32" s="71">
        <f>SUM(E28:E31)</f>
        <v>8091</v>
      </c>
    </row>
    <row r="33" spans="1:5" ht="15" thickTop="1">
      <c r="A33" s="16"/>
      <c r="B33" s="39"/>
      <c r="C33" s="39"/>
      <c r="D33" s="39"/>
      <c r="E33" s="39"/>
    </row>
    <row r="34" spans="1:5" ht="14.25">
      <c r="A34" s="16" t="s">
        <v>133</v>
      </c>
      <c r="B34" s="41"/>
      <c r="C34" s="41"/>
      <c r="D34" s="41"/>
      <c r="E34" s="41"/>
    </row>
    <row r="35" spans="1:5" ht="14.25">
      <c r="A35" s="18" t="s">
        <v>198</v>
      </c>
      <c r="B35" s="72">
        <f>((+B32*1000)/60000500)*100</f>
        <v>0.4366630278081016</v>
      </c>
      <c r="C35" s="72">
        <f>((+C32*1000)/60000500)*100</f>
        <v>4.973291889234257</v>
      </c>
      <c r="D35" s="72">
        <f>((+D32*1000)/60000500)*100</f>
        <v>1.3516554028716428</v>
      </c>
      <c r="E35" s="72">
        <f>((+E32*1000)/60000500)*100</f>
        <v>13.484887625936452</v>
      </c>
    </row>
    <row r="36" spans="1:5" ht="15" thickBot="1">
      <c r="A36" s="16" t="s">
        <v>199</v>
      </c>
      <c r="B36" s="42" t="s">
        <v>134</v>
      </c>
      <c r="C36" s="43">
        <v>0</v>
      </c>
      <c r="D36" s="43">
        <v>0</v>
      </c>
      <c r="E36" s="42">
        <v>0</v>
      </c>
    </row>
    <row r="37" spans="1:5" ht="15" thickTop="1">
      <c r="A37" s="16"/>
      <c r="B37" s="118"/>
      <c r="C37" s="11"/>
      <c r="D37" s="11"/>
      <c r="E37" s="118"/>
    </row>
    <row r="39" spans="1:5" s="13" customFormat="1" ht="31.5" customHeight="1">
      <c r="A39" s="122" t="s">
        <v>261</v>
      </c>
      <c r="B39" s="122"/>
      <c r="C39" s="122"/>
      <c r="D39" s="122"/>
      <c r="E39" s="122"/>
    </row>
    <row r="40" s="13" customFormat="1" ht="15"/>
  </sheetData>
  <mergeCells count="3">
    <mergeCell ref="B5:C5"/>
    <mergeCell ref="D5:E5"/>
    <mergeCell ref="A39:E39"/>
  </mergeCells>
  <printOptions/>
  <pageMargins left="0.69" right="0" top="0.984251968503937" bottom="0" header="0.28"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C68"/>
  <sheetViews>
    <sheetView workbookViewId="0" topLeftCell="A46">
      <selection activeCell="A63" sqref="A63"/>
    </sheetView>
  </sheetViews>
  <sheetFormatPr defaultColWidth="9.140625" defaultRowHeight="12.75"/>
  <cols>
    <col min="1" max="1" width="4.7109375" style="0" customWidth="1"/>
    <col min="2" max="2" width="82.8515625" style="0" customWidth="1"/>
    <col min="3" max="3" width="15.00390625" style="27" customWidth="1"/>
  </cols>
  <sheetData>
    <row r="1" ht="15">
      <c r="A1" s="74" t="s">
        <v>66</v>
      </c>
    </row>
    <row r="2" ht="15">
      <c r="A2" s="74" t="s">
        <v>96</v>
      </c>
    </row>
    <row r="3" ht="15" customHeight="1">
      <c r="A3" s="74" t="s">
        <v>105</v>
      </c>
    </row>
    <row r="4" spans="1:3" s="62" customFormat="1" ht="36.75" customHeight="1" hidden="1">
      <c r="A4" s="53"/>
      <c r="C4" s="48"/>
    </row>
    <row r="5" ht="12.75">
      <c r="A5" s="7"/>
    </row>
    <row r="6" spans="1:3" ht="15">
      <c r="A6" s="7"/>
      <c r="C6" s="73" t="s">
        <v>98</v>
      </c>
    </row>
    <row r="7" spans="1:3" ht="15">
      <c r="A7" s="7"/>
      <c r="C7" s="73">
        <v>37529</v>
      </c>
    </row>
    <row r="8" ht="15">
      <c r="C8" s="73" t="s">
        <v>99</v>
      </c>
    </row>
    <row r="9" ht="15">
      <c r="A9" s="74" t="s">
        <v>245</v>
      </c>
    </row>
    <row r="10" spans="1:3" ht="14.25">
      <c r="A10" s="16" t="s">
        <v>250</v>
      </c>
      <c r="B10" s="16"/>
      <c r="C10" s="68">
        <v>4733</v>
      </c>
    </row>
    <row r="11" spans="1:3" ht="14.25">
      <c r="A11" s="16"/>
      <c r="B11" s="16"/>
      <c r="C11" s="68"/>
    </row>
    <row r="12" spans="1:3" ht="15">
      <c r="A12" s="74" t="s">
        <v>183</v>
      </c>
      <c r="C12" s="68"/>
    </row>
    <row r="13" spans="1:3" ht="14.25">
      <c r="A13" s="16"/>
      <c r="B13" s="16" t="s">
        <v>243</v>
      </c>
      <c r="C13" s="68">
        <v>6971</v>
      </c>
    </row>
    <row r="14" spans="1:3" ht="14.25">
      <c r="A14" s="16"/>
      <c r="B14" s="16" t="s">
        <v>184</v>
      </c>
      <c r="C14" s="69">
        <v>5564</v>
      </c>
    </row>
    <row r="15" spans="1:3" ht="14.25">
      <c r="A15" s="16" t="s">
        <v>100</v>
      </c>
      <c r="B15" s="16"/>
      <c r="C15" s="68">
        <f>SUM(C10:C14)</f>
        <v>17268</v>
      </c>
    </row>
    <row r="16" ht="12.75">
      <c r="C16" s="47"/>
    </row>
    <row r="17" spans="1:3" ht="15">
      <c r="A17" s="74" t="s">
        <v>185</v>
      </c>
      <c r="C17" s="47"/>
    </row>
    <row r="18" spans="1:3" ht="14.25">
      <c r="A18" s="16"/>
      <c r="B18" s="16" t="s">
        <v>186</v>
      </c>
      <c r="C18" s="68">
        <v>-16831</v>
      </c>
    </row>
    <row r="19" spans="1:3" ht="14.25">
      <c r="A19" s="16"/>
      <c r="B19" s="16" t="s">
        <v>187</v>
      </c>
      <c r="C19" s="69">
        <v>-12659</v>
      </c>
    </row>
    <row r="20" spans="1:3" ht="14.25">
      <c r="A20" s="16" t="s">
        <v>246</v>
      </c>
      <c r="B20" s="16"/>
      <c r="C20" s="68">
        <f>SUM(C15:C19)</f>
        <v>-12222</v>
      </c>
    </row>
    <row r="21" spans="1:3" ht="14.25">
      <c r="A21" s="16"/>
      <c r="B21" s="16" t="s">
        <v>251</v>
      </c>
      <c r="C21" s="69">
        <v>-5775</v>
      </c>
    </row>
    <row r="22" spans="1:3" ht="14.25">
      <c r="A22" s="16" t="s">
        <v>244</v>
      </c>
      <c r="B22" s="16"/>
      <c r="C22" s="68">
        <f>+C20+C21</f>
        <v>-17997</v>
      </c>
    </row>
    <row r="23" ht="12.75">
      <c r="C23" s="47"/>
    </row>
    <row r="24" spans="1:3" ht="15">
      <c r="A24" s="74" t="s">
        <v>190</v>
      </c>
      <c r="C24" s="47"/>
    </row>
    <row r="25" spans="1:3" ht="14.25">
      <c r="A25" s="16"/>
      <c r="B25" s="16" t="s">
        <v>188</v>
      </c>
      <c r="C25" s="68">
        <v>-4092</v>
      </c>
    </row>
    <row r="26" spans="1:3" ht="14.25">
      <c r="A26" s="16"/>
      <c r="B26" s="16" t="s">
        <v>204</v>
      </c>
      <c r="C26" s="68">
        <v>44</v>
      </c>
    </row>
    <row r="27" spans="1:3" ht="14.25">
      <c r="A27" s="16"/>
      <c r="B27" s="16" t="s">
        <v>92</v>
      </c>
      <c r="C27" s="69">
        <v>-2121</v>
      </c>
    </row>
    <row r="28" ht="14.25">
      <c r="C28" s="68">
        <f>SUM(C25:C27)</f>
        <v>-6169</v>
      </c>
    </row>
    <row r="29" spans="1:3" ht="15">
      <c r="A29" s="74" t="s">
        <v>189</v>
      </c>
      <c r="C29" s="47"/>
    </row>
    <row r="30" spans="1:3" ht="14.25">
      <c r="A30" s="16"/>
      <c r="B30" s="16" t="s">
        <v>75</v>
      </c>
      <c r="C30" s="68">
        <v>15050</v>
      </c>
    </row>
    <row r="31" spans="1:3" ht="14.25">
      <c r="A31" s="16"/>
      <c r="B31" s="16" t="s">
        <v>191</v>
      </c>
      <c r="C31" s="69">
        <v>-2160</v>
      </c>
    </row>
    <row r="32" ht="14.25">
      <c r="C32" s="68">
        <f>SUM(C30:C31)</f>
        <v>12890</v>
      </c>
    </row>
    <row r="33" spans="1:3" ht="15">
      <c r="A33" s="74" t="s">
        <v>252</v>
      </c>
      <c r="B33" s="74"/>
      <c r="C33" s="68">
        <f>+C22+C28+C32</f>
        <v>-11276</v>
      </c>
    </row>
    <row r="34" spans="1:3" ht="15">
      <c r="A34" s="74"/>
      <c r="B34" s="74"/>
      <c r="C34" s="68"/>
    </row>
    <row r="35" spans="1:3" ht="15">
      <c r="A35" s="74" t="s">
        <v>101</v>
      </c>
      <c r="B35" s="74"/>
      <c r="C35" s="68">
        <v>11547</v>
      </c>
    </row>
    <row r="36" spans="1:3" ht="15">
      <c r="A36" s="74"/>
      <c r="B36" s="74"/>
      <c r="C36" s="47"/>
    </row>
    <row r="37" spans="1:3" ht="15">
      <c r="A37" s="74" t="s">
        <v>203</v>
      </c>
      <c r="B37" s="74"/>
      <c r="C37" s="47"/>
    </row>
    <row r="38" spans="1:3" ht="15">
      <c r="A38" s="74" t="s">
        <v>202</v>
      </c>
      <c r="B38" s="74"/>
      <c r="C38" s="68">
        <v>45</v>
      </c>
    </row>
    <row r="39" spans="1:3" ht="15">
      <c r="A39" s="74"/>
      <c r="B39" s="74"/>
      <c r="C39" s="47"/>
    </row>
    <row r="40" spans="1:3" ht="15.75" thickBot="1">
      <c r="A40" s="74" t="s">
        <v>102</v>
      </c>
      <c r="B40" s="74"/>
      <c r="C40" s="75">
        <f>+C33+C35+C38</f>
        <v>316</v>
      </c>
    </row>
    <row r="41" spans="1:2" ht="15">
      <c r="A41" s="74"/>
      <c r="B41" s="74"/>
    </row>
    <row r="42" spans="1:2" ht="15">
      <c r="A42" s="74" t="s">
        <v>34</v>
      </c>
      <c r="B42" s="74"/>
    </row>
    <row r="43" spans="1:2" ht="15">
      <c r="A43" s="74"/>
      <c r="B43" s="74"/>
    </row>
    <row r="44" spans="1:2" ht="15">
      <c r="A44" s="74" t="s">
        <v>35</v>
      </c>
      <c r="B44" s="74"/>
    </row>
    <row r="45" spans="1:3" ht="15">
      <c r="A45" s="92" t="s">
        <v>87</v>
      </c>
      <c r="B45" s="74"/>
      <c r="C45" s="27">
        <v>31</v>
      </c>
    </row>
    <row r="46" spans="1:3" ht="15">
      <c r="A46" s="92" t="s">
        <v>36</v>
      </c>
      <c r="B46" s="74"/>
      <c r="C46" s="27">
        <v>2307</v>
      </c>
    </row>
    <row r="47" spans="1:3" ht="15">
      <c r="A47" s="92" t="s">
        <v>37</v>
      </c>
      <c r="B47" s="74"/>
      <c r="C47" s="68">
        <v>-1375</v>
      </c>
    </row>
    <row r="48" spans="1:3" ht="15">
      <c r="A48" s="92" t="s">
        <v>132</v>
      </c>
      <c r="B48" s="74"/>
      <c r="C48" s="69">
        <v>-640</v>
      </c>
    </row>
    <row r="49" spans="1:3" ht="15">
      <c r="A49" s="92" t="s">
        <v>38</v>
      </c>
      <c r="B49" s="74"/>
      <c r="C49" s="27">
        <f>SUM(C45:C48)</f>
        <v>323</v>
      </c>
    </row>
    <row r="50" spans="1:3" ht="15">
      <c r="A50" s="92" t="s">
        <v>39</v>
      </c>
      <c r="B50" s="74"/>
      <c r="C50" s="27">
        <v>373</v>
      </c>
    </row>
    <row r="51" spans="1:3" ht="15">
      <c r="A51" s="92" t="s">
        <v>40</v>
      </c>
      <c r="B51" s="74"/>
      <c r="C51" s="69">
        <v>-363</v>
      </c>
    </row>
    <row r="52" spans="1:3" ht="15">
      <c r="A52" s="92" t="s">
        <v>41</v>
      </c>
      <c r="B52" s="74"/>
      <c r="C52" s="27">
        <f>SUM(C49:C51)</f>
        <v>333</v>
      </c>
    </row>
    <row r="53" spans="1:3" ht="15">
      <c r="A53" s="92" t="s">
        <v>42</v>
      </c>
      <c r="B53" s="74"/>
      <c r="C53" s="68">
        <v>-289</v>
      </c>
    </row>
    <row r="54" spans="1:3" ht="15.75" thickBot="1">
      <c r="A54" s="74" t="s">
        <v>43</v>
      </c>
      <c r="B54" s="74"/>
      <c r="C54" s="75">
        <f>SUM(C52:C53)</f>
        <v>44</v>
      </c>
    </row>
    <row r="55" spans="1:2" ht="15">
      <c r="A55" s="74"/>
      <c r="B55" s="74"/>
    </row>
    <row r="56" spans="1:2" ht="15">
      <c r="A56" s="74" t="s">
        <v>264</v>
      </c>
      <c r="B56" s="74"/>
    </row>
    <row r="57" spans="1:2" ht="15">
      <c r="A57" s="74"/>
      <c r="B57" s="74"/>
    </row>
    <row r="58" spans="1:3" ht="15">
      <c r="A58" s="92" t="s">
        <v>44</v>
      </c>
      <c r="B58" s="74"/>
      <c r="C58" s="27">
        <v>629</v>
      </c>
    </row>
    <row r="59" spans="1:3" ht="15">
      <c r="A59" s="92" t="s">
        <v>238</v>
      </c>
      <c r="B59" s="74"/>
      <c r="C59" s="89">
        <v>27772</v>
      </c>
    </row>
    <row r="60" spans="1:3" ht="15">
      <c r="A60" s="92" t="s">
        <v>56</v>
      </c>
      <c r="B60" s="74"/>
      <c r="C60" s="90">
        <v>-17109</v>
      </c>
    </row>
    <row r="61" spans="1:3" ht="15">
      <c r="A61" s="92"/>
      <c r="B61" s="74"/>
      <c r="C61" s="81">
        <f>SUM(C59:C60)</f>
        <v>10663</v>
      </c>
    </row>
    <row r="62" spans="1:3" ht="15">
      <c r="A62" s="92" t="s">
        <v>45</v>
      </c>
      <c r="B62" s="74"/>
      <c r="C62" s="68">
        <v>-10976</v>
      </c>
    </row>
    <row r="63" spans="1:3" ht="15.75" thickBot="1">
      <c r="A63" s="74" t="s">
        <v>102</v>
      </c>
      <c r="B63" s="74"/>
      <c r="C63" s="91">
        <f>SUM(C61:C62)+C58</f>
        <v>316</v>
      </c>
    </row>
    <row r="64" spans="1:3" ht="15">
      <c r="A64" s="74"/>
      <c r="B64" s="74"/>
      <c r="C64" s="81"/>
    </row>
    <row r="65" spans="1:3" ht="15">
      <c r="A65" s="74"/>
      <c r="B65" s="74"/>
      <c r="C65" s="81"/>
    </row>
    <row r="66" spans="1:2" ht="15">
      <c r="A66" s="74"/>
      <c r="B66" s="74"/>
    </row>
    <row r="67" spans="1:3" ht="32.25" customHeight="1">
      <c r="A67" s="124" t="s">
        <v>263</v>
      </c>
      <c r="B67" s="125"/>
      <c r="C67" s="125"/>
    </row>
    <row r="68" spans="1:2" ht="15">
      <c r="A68" s="74"/>
      <c r="B68" s="74"/>
    </row>
  </sheetData>
  <mergeCells count="1">
    <mergeCell ref="A67:C67"/>
  </mergeCells>
  <printOptions/>
  <pageMargins left="0.99" right="0.2755905511811024" top="0.67" bottom="0" header="0.25" footer="0"/>
  <pageSetup fitToHeight="1" fitToWidth="1"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H29"/>
  <sheetViews>
    <sheetView workbookViewId="0" topLeftCell="A22">
      <selection activeCell="B51" sqref="B51"/>
    </sheetView>
  </sheetViews>
  <sheetFormatPr defaultColWidth="9.140625" defaultRowHeight="12.75"/>
  <cols>
    <col min="1" max="1" width="19.421875" style="0" customWidth="1"/>
    <col min="2" max="2" width="10.57421875" style="0" customWidth="1"/>
    <col min="3" max="3" width="9.00390625" style="0" customWidth="1"/>
    <col min="4" max="4" width="12.7109375" style="0" customWidth="1"/>
    <col min="5" max="5" width="10.8515625" style="0" customWidth="1"/>
    <col min="6" max="6" width="10.57421875" style="0" customWidth="1"/>
    <col min="7" max="7" width="12.57421875" style="0" customWidth="1"/>
    <col min="8" max="8" width="9.7109375" style="0" customWidth="1"/>
  </cols>
  <sheetData>
    <row r="1" ht="15">
      <c r="A1" s="74" t="s">
        <v>103</v>
      </c>
    </row>
    <row r="2" ht="15">
      <c r="A2" s="74" t="s">
        <v>104</v>
      </c>
    </row>
    <row r="3" ht="15">
      <c r="A3" s="74" t="s">
        <v>105</v>
      </c>
    </row>
    <row r="5" spans="1:8" ht="12.75">
      <c r="A5" s="4"/>
      <c r="B5" s="3"/>
      <c r="C5" s="126" t="s">
        <v>106</v>
      </c>
      <c r="D5" s="127"/>
      <c r="E5" s="127"/>
      <c r="F5" s="127"/>
      <c r="G5" s="28" t="s">
        <v>107</v>
      </c>
      <c r="H5" s="29"/>
    </row>
    <row r="6" spans="1:8" ht="12.75">
      <c r="A6" s="30"/>
      <c r="B6" s="31" t="s">
        <v>108</v>
      </c>
      <c r="C6" s="31" t="s">
        <v>108</v>
      </c>
      <c r="D6" s="31" t="s">
        <v>109</v>
      </c>
      <c r="E6" s="31" t="s">
        <v>110</v>
      </c>
      <c r="F6" s="31" t="s">
        <v>111</v>
      </c>
      <c r="G6" s="31" t="s">
        <v>112</v>
      </c>
      <c r="H6" s="32"/>
    </row>
    <row r="7" spans="1:8" ht="12.75">
      <c r="A7" s="30" t="s">
        <v>113</v>
      </c>
      <c r="B7" s="31" t="s">
        <v>114</v>
      </c>
      <c r="C7" s="31" t="s">
        <v>115</v>
      </c>
      <c r="D7" s="31" t="s">
        <v>116</v>
      </c>
      <c r="E7" s="31" t="s">
        <v>117</v>
      </c>
      <c r="F7" s="31" t="s">
        <v>247</v>
      </c>
      <c r="G7" s="31" t="s">
        <v>118</v>
      </c>
      <c r="H7" s="32" t="s">
        <v>67</v>
      </c>
    </row>
    <row r="8" spans="1:8" ht="12.75">
      <c r="A8" s="30"/>
      <c r="B8" s="31"/>
      <c r="C8" s="31"/>
      <c r="D8" s="31"/>
      <c r="E8" s="31"/>
      <c r="F8" s="31" t="s">
        <v>117</v>
      </c>
      <c r="G8" s="31"/>
      <c r="H8" s="32"/>
    </row>
    <row r="9" spans="1:8" ht="12.75">
      <c r="A9" s="33"/>
      <c r="B9" s="34" t="s">
        <v>119</v>
      </c>
      <c r="C9" s="34" t="s">
        <v>119</v>
      </c>
      <c r="D9" s="34" t="s">
        <v>119</v>
      </c>
      <c r="E9" s="34" t="s">
        <v>119</v>
      </c>
      <c r="F9" s="34" t="s">
        <v>119</v>
      </c>
      <c r="G9" s="34" t="s">
        <v>119</v>
      </c>
      <c r="H9" s="35" t="s">
        <v>119</v>
      </c>
    </row>
    <row r="11" spans="1:8" ht="12.75">
      <c r="A11" t="s">
        <v>195</v>
      </c>
      <c r="B11" s="36">
        <v>60001</v>
      </c>
      <c r="C11" s="36">
        <v>273</v>
      </c>
      <c r="D11" s="36">
        <v>1458</v>
      </c>
      <c r="E11" s="36">
        <v>700</v>
      </c>
      <c r="F11" s="36">
        <v>-442</v>
      </c>
      <c r="G11" s="36">
        <v>28205</v>
      </c>
      <c r="H11" s="36">
        <f>SUM(B11:G11)</f>
        <v>90195</v>
      </c>
    </row>
    <row r="12" spans="2:8" ht="12.75">
      <c r="B12" s="36"/>
      <c r="C12" s="36"/>
      <c r="D12" s="36"/>
      <c r="E12" s="36"/>
      <c r="F12" s="36"/>
      <c r="G12" s="36"/>
      <c r="H12" s="36"/>
    </row>
    <row r="13" spans="1:8" ht="12.75">
      <c r="A13" t="s">
        <v>222</v>
      </c>
      <c r="B13" s="36"/>
      <c r="C13" s="36"/>
      <c r="D13" s="36"/>
      <c r="E13" s="36"/>
      <c r="F13" s="36"/>
      <c r="G13" s="36"/>
      <c r="H13" s="36"/>
    </row>
    <row r="14" spans="1:8" ht="12.75">
      <c r="A14" t="s">
        <v>221</v>
      </c>
      <c r="B14" s="36"/>
      <c r="C14" s="36"/>
      <c r="D14" s="36"/>
      <c r="E14" s="36"/>
      <c r="F14" s="36">
        <v>418</v>
      </c>
      <c r="G14" s="36"/>
      <c r="H14" s="36">
        <f>SUM(B14:G14)</f>
        <v>418</v>
      </c>
    </row>
    <row r="15" spans="2:8" ht="12.75">
      <c r="B15" s="36"/>
      <c r="C15" s="36"/>
      <c r="D15" s="36"/>
      <c r="E15" s="36"/>
      <c r="F15" s="36"/>
      <c r="G15" s="36"/>
      <c r="H15" s="36"/>
    </row>
    <row r="16" spans="1:8" ht="12.75">
      <c r="A16" t="s">
        <v>136</v>
      </c>
      <c r="B16" s="36"/>
      <c r="C16" s="36"/>
      <c r="D16" s="36"/>
      <c r="E16" s="36"/>
      <c r="F16" s="36"/>
      <c r="G16" s="36">
        <v>811</v>
      </c>
      <c r="H16" s="36">
        <f>SUM(B16:G16)</f>
        <v>811</v>
      </c>
    </row>
    <row r="17" spans="2:8" ht="12.75">
      <c r="B17" s="36"/>
      <c r="C17" s="36"/>
      <c r="D17" s="36"/>
      <c r="E17" s="36"/>
      <c r="G17" s="36"/>
      <c r="H17" s="36"/>
    </row>
    <row r="18" spans="1:8" ht="12.75">
      <c r="A18" t="s">
        <v>224</v>
      </c>
      <c r="B18" s="36"/>
      <c r="C18" s="36"/>
      <c r="D18" s="36"/>
      <c r="E18" s="36"/>
      <c r="G18" s="36"/>
      <c r="H18" s="36"/>
    </row>
    <row r="19" spans="1:8" ht="12.75">
      <c r="A19" t="s">
        <v>223</v>
      </c>
      <c r="B19" s="36"/>
      <c r="C19" s="36"/>
      <c r="D19" s="36"/>
      <c r="E19" s="36"/>
      <c r="G19" s="36"/>
      <c r="H19" s="36"/>
    </row>
    <row r="20" spans="1:8" ht="12.75">
      <c r="A20" s="46" t="s">
        <v>135</v>
      </c>
      <c r="B20" s="36"/>
      <c r="C20" s="36"/>
      <c r="D20" s="36"/>
      <c r="E20" s="36"/>
      <c r="F20" s="36"/>
      <c r="G20" s="36">
        <v>-2160</v>
      </c>
      <c r="H20" s="36">
        <f>SUM(B20:G20)</f>
        <v>-2160</v>
      </c>
    </row>
    <row r="21" spans="2:8" ht="12.75">
      <c r="B21" s="36"/>
      <c r="C21" s="36"/>
      <c r="D21" s="36"/>
      <c r="E21" s="36"/>
      <c r="F21" s="36"/>
      <c r="G21" s="36"/>
      <c r="H21" s="36"/>
    </row>
    <row r="22" spans="1:8" ht="13.5" thickBot="1">
      <c r="A22" t="s">
        <v>120</v>
      </c>
      <c r="B22" s="37">
        <f aca="true" t="shared" si="0" ref="B22:H22">SUM(B11:B21)</f>
        <v>60001</v>
      </c>
      <c r="C22" s="37">
        <f t="shared" si="0"/>
        <v>273</v>
      </c>
      <c r="D22" s="37">
        <f t="shared" si="0"/>
        <v>1458</v>
      </c>
      <c r="E22" s="37">
        <f t="shared" si="0"/>
        <v>700</v>
      </c>
      <c r="F22" s="37">
        <f t="shared" si="0"/>
        <v>-24</v>
      </c>
      <c r="G22" s="37">
        <f t="shared" si="0"/>
        <v>26856</v>
      </c>
      <c r="H22" s="37">
        <f t="shared" si="0"/>
        <v>89264</v>
      </c>
    </row>
    <row r="23" spans="2:8" ht="13.5" thickTop="1">
      <c r="B23" s="38"/>
      <c r="C23" s="38"/>
      <c r="D23" s="38"/>
      <c r="E23" s="38"/>
      <c r="F23" s="38"/>
      <c r="G23" s="38"/>
      <c r="H23" s="38"/>
    </row>
    <row r="24" spans="2:8" ht="12.75">
      <c r="B24" s="38"/>
      <c r="C24" s="38"/>
      <c r="D24" s="38"/>
      <c r="E24" s="38"/>
      <c r="F24" s="38"/>
      <c r="G24" s="38"/>
      <c r="H24" s="38"/>
    </row>
    <row r="25" spans="2:8" ht="12.75">
      <c r="B25" s="38"/>
      <c r="C25" s="38"/>
      <c r="D25" s="38"/>
      <c r="E25" s="38"/>
      <c r="F25" s="38"/>
      <c r="G25" s="38"/>
      <c r="H25" s="38"/>
    </row>
    <row r="26" ht="15">
      <c r="A26" s="13" t="s">
        <v>138</v>
      </c>
    </row>
    <row r="27" spans="1:8" ht="15">
      <c r="A27" s="13" t="s">
        <v>137</v>
      </c>
      <c r="F27" s="10"/>
      <c r="H27" s="6"/>
    </row>
    <row r="29" ht="12.75">
      <c r="H29" s="6"/>
    </row>
  </sheetData>
  <mergeCells count="1">
    <mergeCell ref="C5:F5"/>
  </mergeCells>
  <printOptions/>
  <pageMargins left="0.56" right="0" top="0.984251968503937" bottom="0"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150"/>
  <sheetViews>
    <sheetView tabSelected="1" workbookViewId="0" topLeftCell="A1">
      <selection activeCell="G10" sqref="G10"/>
    </sheetView>
  </sheetViews>
  <sheetFormatPr defaultColWidth="9.140625" defaultRowHeight="12.75"/>
  <cols>
    <col min="1" max="1" width="4.7109375" style="50" customWidth="1"/>
    <col min="2" max="2" width="11.8515625" style="0" customWidth="1"/>
    <col min="4" max="4" width="25.00390625" style="0" customWidth="1"/>
    <col min="5" max="5" width="14.57421875" style="0" customWidth="1"/>
    <col min="6" max="6" width="4.8515625" style="0" customWidth="1"/>
    <col min="7" max="7" width="14.421875" style="0" customWidth="1"/>
    <col min="8" max="8" width="3.28125" style="0" customWidth="1"/>
    <col min="9" max="9" width="14.28125" style="0" customWidth="1"/>
  </cols>
  <sheetData>
    <row r="1" spans="1:9" ht="15.75">
      <c r="A1" s="52" t="s">
        <v>205</v>
      </c>
      <c r="I1" s="9"/>
    </row>
    <row r="2" spans="1:9" ht="12.75">
      <c r="A2" s="117" t="s">
        <v>1</v>
      </c>
      <c r="B2" s="51"/>
      <c r="I2" s="9"/>
    </row>
    <row r="3" ht="12.75">
      <c r="A3" s="51"/>
    </row>
    <row r="4" spans="1:7" ht="12.75">
      <c r="A4" s="49" t="s">
        <v>149</v>
      </c>
      <c r="B4" s="51" t="s">
        <v>2</v>
      </c>
      <c r="C4" s="46"/>
      <c r="D4" s="46"/>
      <c r="E4" s="46"/>
      <c r="F4" s="46"/>
      <c r="G4" s="46"/>
    </row>
    <row r="5" spans="2:9" ht="65.25" customHeight="1">
      <c r="B5" s="128" t="s">
        <v>48</v>
      </c>
      <c r="C5" s="128"/>
      <c r="D5" s="128"/>
      <c r="E5" s="128"/>
      <c r="F5" s="128"/>
      <c r="G5" s="128"/>
      <c r="H5" s="128"/>
      <c r="I5" s="128"/>
    </row>
    <row r="6" spans="2:9" ht="12.75">
      <c r="B6" s="63"/>
      <c r="C6" s="9"/>
      <c r="D6" s="9"/>
      <c r="E6" s="9"/>
      <c r="F6" s="9"/>
      <c r="G6" s="9"/>
      <c r="H6" s="9"/>
      <c r="I6" s="9"/>
    </row>
    <row r="7" spans="1:2" ht="12.75">
      <c r="A7" s="49" t="s">
        <v>150</v>
      </c>
      <c r="B7" s="51" t="s">
        <v>3</v>
      </c>
    </row>
    <row r="8" ht="12.75">
      <c r="B8" t="s">
        <v>248</v>
      </c>
    </row>
    <row r="10" spans="1:2" ht="12.75">
      <c r="A10" s="49" t="s">
        <v>151</v>
      </c>
      <c r="B10" s="7" t="s">
        <v>4</v>
      </c>
    </row>
    <row r="11" ht="12.75">
      <c r="B11" t="s">
        <v>139</v>
      </c>
    </row>
    <row r="13" spans="1:9" ht="12.75">
      <c r="A13" s="64" t="s">
        <v>152</v>
      </c>
      <c r="B13" s="130" t="s">
        <v>5</v>
      </c>
      <c r="C13" s="129"/>
      <c r="D13" s="129"/>
      <c r="E13" s="129"/>
      <c r="F13" s="129"/>
      <c r="G13" s="129"/>
      <c r="H13" s="129"/>
      <c r="I13" s="129"/>
    </row>
    <row r="14" spans="2:9" ht="39" customHeight="1">
      <c r="B14" s="128" t="s">
        <v>14</v>
      </c>
      <c r="C14" s="128"/>
      <c r="D14" s="128"/>
      <c r="E14" s="128"/>
      <c r="F14" s="128"/>
      <c r="G14" s="128"/>
      <c r="H14" s="128"/>
      <c r="I14" s="128"/>
    </row>
    <row r="16" spans="1:9" ht="12.75">
      <c r="A16" s="64" t="s">
        <v>153</v>
      </c>
      <c r="B16" s="130" t="s">
        <v>6</v>
      </c>
      <c r="C16" s="129"/>
      <c r="D16" s="129"/>
      <c r="E16" s="129"/>
      <c r="F16" s="129"/>
      <c r="G16" s="129"/>
      <c r="H16" s="129"/>
      <c r="I16" s="129"/>
    </row>
    <row r="17" spans="2:9" ht="38.25" customHeight="1">
      <c r="B17" s="129" t="s">
        <v>194</v>
      </c>
      <c r="C17" s="129"/>
      <c r="D17" s="129"/>
      <c r="E17" s="129"/>
      <c r="F17" s="129"/>
      <c r="G17" s="129"/>
      <c r="H17" s="129"/>
      <c r="I17" s="129"/>
    </row>
    <row r="19" spans="1:2" ht="12.75">
      <c r="A19" s="49" t="s">
        <v>154</v>
      </c>
      <c r="B19" s="7" t="s">
        <v>7</v>
      </c>
    </row>
    <row r="20" spans="2:9" ht="25.5" customHeight="1">
      <c r="B20" s="128" t="s">
        <v>249</v>
      </c>
      <c r="C20" s="128"/>
      <c r="D20" s="128"/>
      <c r="E20" s="128"/>
      <c r="F20" s="128"/>
      <c r="G20" s="128"/>
      <c r="H20" s="128"/>
      <c r="I20" s="128"/>
    </row>
    <row r="22" spans="1:2" ht="12.75">
      <c r="A22" s="49" t="s">
        <v>155</v>
      </c>
      <c r="B22" s="7" t="s">
        <v>8</v>
      </c>
    </row>
    <row r="23" spans="2:9" ht="25.5" customHeight="1">
      <c r="B23" s="128" t="s">
        <v>233</v>
      </c>
      <c r="C23" s="128"/>
      <c r="D23" s="128"/>
      <c r="E23" s="128"/>
      <c r="F23" s="128"/>
      <c r="G23" s="128"/>
      <c r="H23" s="128"/>
      <c r="I23" s="128"/>
    </row>
    <row r="24" ht="12.75">
      <c r="B24" s="7"/>
    </row>
    <row r="25" spans="1:9" ht="12.75">
      <c r="A25" s="49" t="s">
        <v>156</v>
      </c>
      <c r="B25" s="7" t="s">
        <v>9</v>
      </c>
      <c r="E25" s="5"/>
      <c r="I25" s="5"/>
    </row>
    <row r="26" spans="2:9" ht="38.25">
      <c r="B26" s="7" t="s">
        <v>140</v>
      </c>
      <c r="E26" s="80"/>
      <c r="G26" s="53" t="s">
        <v>145</v>
      </c>
      <c r="H26" s="80"/>
      <c r="I26" s="8" t="s">
        <v>146</v>
      </c>
    </row>
    <row r="27" spans="5:9" ht="12.75">
      <c r="E27" s="80"/>
      <c r="G27" s="53" t="s">
        <v>119</v>
      </c>
      <c r="H27" s="80"/>
      <c r="I27" s="53" t="s">
        <v>119</v>
      </c>
    </row>
    <row r="28" spans="2:9" ht="12.75">
      <c r="B28" t="s">
        <v>144</v>
      </c>
      <c r="E28" s="82"/>
      <c r="G28" s="54"/>
      <c r="H28" s="82"/>
      <c r="I28" s="54"/>
    </row>
    <row r="29" spans="2:9" ht="14.25">
      <c r="B29" t="s">
        <v>143</v>
      </c>
      <c r="E29" s="70"/>
      <c r="G29" s="70">
        <v>168966</v>
      </c>
      <c r="H29" s="82"/>
      <c r="I29" s="70">
        <v>11361</v>
      </c>
    </row>
    <row r="30" spans="2:9" ht="14.25">
      <c r="B30" t="s">
        <v>47</v>
      </c>
      <c r="E30" s="70"/>
      <c r="G30" s="70">
        <v>0</v>
      </c>
      <c r="H30" s="84"/>
      <c r="I30" s="70">
        <v>-5233</v>
      </c>
    </row>
    <row r="31" spans="2:9" ht="14.25">
      <c r="B31" t="s">
        <v>141</v>
      </c>
      <c r="E31" s="70"/>
      <c r="G31" s="70">
        <v>2570</v>
      </c>
      <c r="H31" s="82"/>
      <c r="I31" s="70">
        <v>-1308</v>
      </c>
    </row>
    <row r="32" spans="2:9" ht="14.25">
      <c r="B32" t="s">
        <v>219</v>
      </c>
      <c r="E32" s="70"/>
      <c r="G32" s="70">
        <v>112</v>
      </c>
      <c r="H32" s="82"/>
      <c r="I32" s="70">
        <v>15</v>
      </c>
    </row>
    <row r="33" spans="2:9" ht="14.25">
      <c r="B33" t="s">
        <v>142</v>
      </c>
      <c r="E33" s="70"/>
      <c r="G33" s="70">
        <v>108</v>
      </c>
      <c r="H33" s="82"/>
      <c r="I33" s="70">
        <v>-102</v>
      </c>
    </row>
    <row r="34" spans="5:9" ht="13.5" thickBot="1">
      <c r="E34" s="83"/>
      <c r="G34" s="55">
        <f>SUM(G29:G33)</f>
        <v>171756</v>
      </c>
      <c r="H34" s="83"/>
      <c r="I34" s="121">
        <f>SUM(I29:I33)</f>
        <v>4733</v>
      </c>
    </row>
    <row r="35" spans="5:9" ht="13.5" thickTop="1">
      <c r="E35" s="5"/>
      <c r="H35" s="5"/>
      <c r="I35" s="5"/>
    </row>
    <row r="36" spans="1:2" ht="12.75">
      <c r="A36" s="49" t="s">
        <v>157</v>
      </c>
      <c r="B36" s="7" t="s">
        <v>10</v>
      </c>
    </row>
    <row r="37" spans="2:9" ht="25.5" customHeight="1">
      <c r="B37" s="128" t="s">
        <v>207</v>
      </c>
      <c r="C37" s="128"/>
      <c r="D37" s="128"/>
      <c r="E37" s="128"/>
      <c r="F37" s="128"/>
      <c r="G37" s="128"/>
      <c r="H37" s="128"/>
      <c r="I37" s="128"/>
    </row>
    <row r="39" spans="1:2" ht="12.75">
      <c r="A39" s="49" t="s">
        <v>158</v>
      </c>
      <c r="B39" s="7" t="s">
        <v>11</v>
      </c>
    </row>
    <row r="40" spans="2:9" ht="25.5" customHeight="1">
      <c r="B40" s="129" t="s">
        <v>192</v>
      </c>
      <c r="C40" s="129"/>
      <c r="D40" s="129"/>
      <c r="E40" s="129"/>
      <c r="F40" s="129"/>
      <c r="G40" s="129"/>
      <c r="H40" s="129"/>
      <c r="I40" s="129"/>
    </row>
    <row r="42" spans="1:2" ht="12.75">
      <c r="A42" s="49" t="s">
        <v>159</v>
      </c>
      <c r="B42" s="7" t="s">
        <v>12</v>
      </c>
    </row>
    <row r="43" spans="2:9" ht="12.75">
      <c r="B43" s="129" t="s">
        <v>234</v>
      </c>
      <c r="C43" s="129"/>
      <c r="D43" s="129"/>
      <c r="E43" s="129"/>
      <c r="F43" s="129"/>
      <c r="G43" s="129"/>
      <c r="H43" s="129"/>
      <c r="I43" s="129"/>
    </row>
    <row r="44" spans="2:9" ht="12.75">
      <c r="B44" s="63"/>
      <c r="C44" s="9"/>
      <c r="D44" s="9"/>
      <c r="E44" s="9"/>
      <c r="F44" s="9"/>
      <c r="G44" s="9"/>
      <c r="H44" s="9"/>
      <c r="I44" s="9"/>
    </row>
    <row r="45" spans="1:2" ht="12.75">
      <c r="A45" s="49" t="s">
        <v>160</v>
      </c>
      <c r="B45" s="7" t="s">
        <v>13</v>
      </c>
    </row>
    <row r="46" spans="2:9" ht="31.5" customHeight="1">
      <c r="B46" s="128" t="s">
        <v>46</v>
      </c>
      <c r="C46" s="128"/>
      <c r="D46" s="128"/>
      <c r="E46" s="128"/>
      <c r="F46" s="128"/>
      <c r="G46" s="128"/>
      <c r="H46" s="128"/>
      <c r="I46" s="128"/>
    </row>
    <row r="48" spans="1:2" ht="12.75">
      <c r="A48" s="117" t="s">
        <v>15</v>
      </c>
      <c r="B48" s="117" t="s">
        <v>16</v>
      </c>
    </row>
    <row r="50" spans="1:2" ht="12.75">
      <c r="A50" s="49" t="s">
        <v>148</v>
      </c>
      <c r="B50" s="7" t="s">
        <v>17</v>
      </c>
    </row>
    <row r="51" spans="2:9" ht="78.75" customHeight="1">
      <c r="B51" s="128" t="s">
        <v>260</v>
      </c>
      <c r="C51" s="128"/>
      <c r="D51" s="128"/>
      <c r="E51" s="128"/>
      <c r="F51" s="128"/>
      <c r="G51" s="128"/>
      <c r="H51" s="128"/>
      <c r="I51" s="128"/>
    </row>
    <row r="53" spans="1:2" ht="12.75">
      <c r="A53" s="49" t="s">
        <v>161</v>
      </c>
      <c r="B53" s="7" t="s">
        <v>18</v>
      </c>
    </row>
    <row r="54" spans="2:9" ht="42" customHeight="1">
      <c r="B54" s="128" t="s">
        <v>55</v>
      </c>
      <c r="C54" s="128"/>
      <c r="D54" s="128"/>
      <c r="E54" s="128"/>
      <c r="F54" s="128"/>
      <c r="G54" s="128"/>
      <c r="H54" s="128"/>
      <c r="I54" s="128"/>
    </row>
    <row r="56" spans="1:2" ht="12.75">
      <c r="A56" s="49" t="s">
        <v>162</v>
      </c>
      <c r="B56" s="7" t="s">
        <v>19</v>
      </c>
    </row>
    <row r="57" spans="2:9" ht="42.75" customHeight="1">
      <c r="B57" s="128" t="s">
        <v>235</v>
      </c>
      <c r="C57" s="128"/>
      <c r="D57" s="128"/>
      <c r="E57" s="128"/>
      <c r="F57" s="128"/>
      <c r="G57" s="128"/>
      <c r="H57" s="128"/>
      <c r="I57" s="128"/>
    </row>
    <row r="59" spans="1:2" ht="12.75">
      <c r="A59" s="49" t="s">
        <v>163</v>
      </c>
      <c r="B59" s="7" t="s">
        <v>20</v>
      </c>
    </row>
    <row r="60" ht="12.75">
      <c r="B60" t="s">
        <v>164</v>
      </c>
    </row>
    <row r="62" spans="1:2" ht="12.75">
      <c r="A62" s="49" t="s">
        <v>165</v>
      </c>
      <c r="B62" s="7" t="s">
        <v>21</v>
      </c>
    </row>
    <row r="63" spans="1:9" ht="32.25" customHeight="1">
      <c r="A63" s="49"/>
      <c r="G63" s="8" t="s">
        <v>51</v>
      </c>
      <c r="H63" s="79"/>
      <c r="I63" s="8" t="s">
        <v>168</v>
      </c>
    </row>
    <row r="64" spans="2:9" ht="12.75">
      <c r="B64" t="s">
        <v>239</v>
      </c>
      <c r="G64" s="53" t="s">
        <v>147</v>
      </c>
      <c r="H64" s="80"/>
      <c r="I64" s="53" t="s">
        <v>147</v>
      </c>
    </row>
    <row r="65" spans="2:9" ht="12.75">
      <c r="B65" t="s">
        <v>166</v>
      </c>
      <c r="G65" s="27">
        <v>983</v>
      </c>
      <c r="H65" s="81"/>
      <c r="I65" s="54">
        <v>3325</v>
      </c>
    </row>
    <row r="66" spans="2:9" ht="12.75">
      <c r="B66" t="s">
        <v>167</v>
      </c>
      <c r="G66" s="56">
        <v>0</v>
      </c>
      <c r="H66" s="81"/>
      <c r="I66" s="84">
        <v>0</v>
      </c>
    </row>
    <row r="67" spans="2:9" ht="12.75">
      <c r="B67" t="s">
        <v>49</v>
      </c>
      <c r="G67" s="76">
        <v>231</v>
      </c>
      <c r="H67" s="81"/>
      <c r="I67" s="120">
        <v>-41</v>
      </c>
    </row>
    <row r="68" spans="7:9" ht="12.75">
      <c r="G68" s="54">
        <f>SUM(G65:G67)</f>
        <v>1214</v>
      </c>
      <c r="H68" s="82"/>
      <c r="I68" s="54">
        <f>SUM(I65:I67)</f>
        <v>3284</v>
      </c>
    </row>
    <row r="69" spans="2:9" ht="12.75">
      <c r="B69" t="s">
        <v>208</v>
      </c>
      <c r="G69" s="119">
        <v>-1</v>
      </c>
      <c r="H69" s="119"/>
      <c r="I69" s="119">
        <v>-1</v>
      </c>
    </row>
    <row r="70" spans="7:9" ht="13.5" thickBot="1">
      <c r="G70" s="55">
        <f>SUM(G68:G69)</f>
        <v>1213</v>
      </c>
      <c r="H70" s="83"/>
      <c r="I70" s="55">
        <f>SUM(I68:I69)</f>
        <v>3283</v>
      </c>
    </row>
    <row r="71" spans="7:9" ht="13.5" thickTop="1">
      <c r="G71" s="83"/>
      <c r="H71" s="83"/>
      <c r="I71" s="83"/>
    </row>
    <row r="72" spans="2:9" ht="27" customHeight="1">
      <c r="B72" s="129" t="s">
        <v>50</v>
      </c>
      <c r="C72" s="129"/>
      <c r="D72" s="129"/>
      <c r="E72" s="129"/>
      <c r="F72" s="129"/>
      <c r="G72" s="129"/>
      <c r="H72" s="129"/>
      <c r="I72" s="129"/>
    </row>
    <row r="74" spans="1:2" ht="12.75">
      <c r="A74" s="49" t="s">
        <v>169</v>
      </c>
      <c r="B74" s="77" t="s">
        <v>22</v>
      </c>
    </row>
    <row r="75" ht="12.75" customHeight="1">
      <c r="B75" t="s">
        <v>58</v>
      </c>
    </row>
    <row r="77" spans="1:2" ht="12.75">
      <c r="A77" s="49" t="s">
        <v>170</v>
      </c>
      <c r="B77" s="7" t="s">
        <v>23</v>
      </c>
    </row>
    <row r="78" ht="12.75">
      <c r="B78" t="s">
        <v>60</v>
      </c>
    </row>
    <row r="80" spans="1:2" ht="12.75">
      <c r="A80" s="49" t="s">
        <v>171</v>
      </c>
      <c r="B80" s="7" t="s">
        <v>24</v>
      </c>
    </row>
    <row r="81" spans="1:9" ht="51" customHeight="1">
      <c r="A81" s="66">
        <v>1</v>
      </c>
      <c r="B81" s="128" t="s">
        <v>61</v>
      </c>
      <c r="C81" s="128"/>
      <c r="D81" s="128"/>
      <c r="E81" s="128"/>
      <c r="F81" s="128"/>
      <c r="G81" s="128"/>
      <c r="H81" s="128"/>
      <c r="I81" s="128"/>
    </row>
    <row r="82" ht="12.75">
      <c r="A82" s="66"/>
    </row>
    <row r="83" spans="1:9" ht="90" customHeight="1">
      <c r="A83" s="66">
        <v>2</v>
      </c>
      <c r="B83" s="128" t="s">
        <v>62</v>
      </c>
      <c r="C83" s="128"/>
      <c r="D83" s="128"/>
      <c r="E83" s="128"/>
      <c r="F83" s="128"/>
      <c r="G83" s="128"/>
      <c r="H83" s="128"/>
      <c r="I83" s="128"/>
    </row>
    <row r="84" ht="12.75">
      <c r="A84" s="66"/>
    </row>
    <row r="85" spans="1:9" ht="12.75">
      <c r="A85" s="49" t="s">
        <v>171</v>
      </c>
      <c r="B85" s="7" t="s">
        <v>25</v>
      </c>
      <c r="D85" s="9"/>
      <c r="E85" s="9"/>
      <c r="F85" s="9"/>
      <c r="G85" s="9"/>
      <c r="H85" s="9"/>
      <c r="I85" s="9"/>
    </row>
    <row r="86" spans="1:9" ht="12.75">
      <c r="A86" s="49"/>
      <c r="B86" s="7"/>
      <c r="D86" s="9"/>
      <c r="E86" s="9"/>
      <c r="F86" s="9"/>
      <c r="G86" s="9"/>
      <c r="H86" s="9"/>
      <c r="I86" s="9"/>
    </row>
    <row r="87" spans="1:9" ht="78.75" customHeight="1">
      <c r="A87" s="66">
        <v>3</v>
      </c>
      <c r="B87" s="128" t="s">
        <v>57</v>
      </c>
      <c r="C87" s="128"/>
      <c r="D87" s="128"/>
      <c r="E87" s="128"/>
      <c r="F87" s="128"/>
      <c r="G87" s="128"/>
      <c r="H87" s="128"/>
      <c r="I87" s="128"/>
    </row>
    <row r="88" spans="1:9" ht="12.75">
      <c r="A88" s="66"/>
      <c r="B88" s="40"/>
      <c r="C88" s="9"/>
      <c r="D88" s="9"/>
      <c r="E88" s="9"/>
      <c r="F88" s="9"/>
      <c r="G88" s="9"/>
      <c r="H88" s="9"/>
      <c r="I88" s="9"/>
    </row>
    <row r="89" spans="1:9" ht="38.25" customHeight="1">
      <c r="A89" s="66">
        <v>4</v>
      </c>
      <c r="B89" s="128" t="s">
        <v>63</v>
      </c>
      <c r="C89" s="128"/>
      <c r="D89" s="128"/>
      <c r="E89" s="128"/>
      <c r="F89" s="128"/>
      <c r="G89" s="128"/>
      <c r="H89" s="128"/>
      <c r="I89" s="128"/>
    </row>
    <row r="90" spans="1:9" ht="12.75">
      <c r="A90" s="66"/>
      <c r="B90" s="65"/>
      <c r="C90" s="9"/>
      <c r="D90" s="9"/>
      <c r="E90" s="9"/>
      <c r="F90" s="9"/>
      <c r="G90" s="9"/>
      <c r="H90" s="9"/>
      <c r="I90" s="9"/>
    </row>
    <row r="91" spans="1:9" ht="76.5" customHeight="1">
      <c r="A91" s="66">
        <v>5</v>
      </c>
      <c r="B91" s="128" t="s">
        <v>52</v>
      </c>
      <c r="C91" s="128"/>
      <c r="D91" s="128"/>
      <c r="E91" s="128"/>
      <c r="F91" s="128"/>
      <c r="G91" s="128"/>
      <c r="H91" s="128"/>
      <c r="I91" s="128"/>
    </row>
    <row r="92" spans="2:9" ht="12.75">
      <c r="B92" s="9"/>
      <c r="C92" s="9"/>
      <c r="D92" s="9"/>
      <c r="E92" s="9"/>
      <c r="F92" s="9"/>
      <c r="G92" s="9"/>
      <c r="H92" s="9"/>
      <c r="I92" s="9"/>
    </row>
    <row r="93" spans="1:9" ht="51" customHeight="1">
      <c r="A93" s="66">
        <v>6</v>
      </c>
      <c r="B93" s="128" t="s">
        <v>242</v>
      </c>
      <c r="C93" s="128"/>
      <c r="D93" s="128"/>
      <c r="E93" s="128"/>
      <c r="F93" s="128"/>
      <c r="G93" s="128"/>
      <c r="H93" s="128"/>
      <c r="I93" s="128"/>
    </row>
    <row r="94" spans="1:9" ht="12.75">
      <c r="A94" s="66"/>
      <c r="B94" s="9"/>
      <c r="C94" s="9"/>
      <c r="D94" s="9"/>
      <c r="E94" s="9"/>
      <c r="F94" s="9"/>
      <c r="G94" s="9"/>
      <c r="H94" s="9"/>
      <c r="I94" s="9"/>
    </row>
    <row r="95" spans="2:9" ht="27" customHeight="1">
      <c r="B95" s="128" t="s">
        <v>53</v>
      </c>
      <c r="C95" s="128"/>
      <c r="D95" s="128"/>
      <c r="E95" s="128"/>
      <c r="F95" s="128"/>
      <c r="G95" s="128"/>
      <c r="H95" s="128"/>
      <c r="I95" s="128"/>
    </row>
    <row r="96" spans="2:9" ht="12.75">
      <c r="B96" s="9"/>
      <c r="C96" s="9"/>
      <c r="D96" s="9"/>
      <c r="E96" s="9"/>
      <c r="F96" s="9"/>
      <c r="G96" s="9"/>
      <c r="H96" s="9"/>
      <c r="I96" s="9"/>
    </row>
    <row r="97" spans="1:9" ht="12.75" customHeight="1">
      <c r="A97" s="66">
        <v>7</v>
      </c>
      <c r="B97" s="88" t="s">
        <v>193</v>
      </c>
      <c r="C97" s="9"/>
      <c r="D97" s="9"/>
      <c r="E97" s="9"/>
      <c r="F97" s="9"/>
      <c r="G97" s="9"/>
      <c r="H97" s="9"/>
      <c r="I97" s="9"/>
    </row>
    <row r="98" spans="2:9" s="78" customFormat="1" ht="36.75" customHeight="1">
      <c r="B98" s="109" t="s">
        <v>210</v>
      </c>
      <c r="C98" s="110"/>
      <c r="D98" s="110"/>
      <c r="E98" s="111" t="s">
        <v>211</v>
      </c>
      <c r="F98" s="111"/>
      <c r="G98" s="111" t="s">
        <v>220</v>
      </c>
      <c r="H98" s="111"/>
      <c r="I98" s="112" t="s">
        <v>212</v>
      </c>
    </row>
    <row r="99" spans="2:9" s="78" customFormat="1" ht="15.75">
      <c r="B99" s="113"/>
      <c r="C99" s="114"/>
      <c r="D99" s="114"/>
      <c r="E99" s="115" t="s">
        <v>79</v>
      </c>
      <c r="F99" s="115"/>
      <c r="G99" s="115" t="s">
        <v>79</v>
      </c>
      <c r="H99" s="115"/>
      <c r="I99" s="116" t="s">
        <v>79</v>
      </c>
    </row>
    <row r="100" spans="2:9" s="78" customFormat="1" ht="32.25" customHeight="1">
      <c r="B100" s="131" t="s">
        <v>213</v>
      </c>
      <c r="C100" s="132"/>
      <c r="D100" s="132"/>
      <c r="E100" s="96">
        <v>39996000</v>
      </c>
      <c r="F100" s="93"/>
      <c r="G100" s="96">
        <v>29329333</v>
      </c>
      <c r="H100" s="96"/>
      <c r="I100" s="97">
        <f>+E100-G100</f>
        <v>10666667</v>
      </c>
    </row>
    <row r="101" spans="2:9" s="78" customFormat="1" ht="15.75">
      <c r="B101" s="98"/>
      <c r="C101" s="99"/>
      <c r="D101" s="99"/>
      <c r="E101" s="99"/>
      <c r="F101" s="99"/>
      <c r="G101" s="99"/>
      <c r="H101" s="99"/>
      <c r="I101" s="100"/>
    </row>
    <row r="102" spans="2:9" s="78" customFormat="1" ht="32.25" customHeight="1">
      <c r="B102" s="133" t="s">
        <v>214</v>
      </c>
      <c r="C102" s="134"/>
      <c r="D102" s="134"/>
      <c r="E102" s="101">
        <v>6742696</v>
      </c>
      <c r="F102" s="99"/>
      <c r="G102" s="101">
        <f>+E102</f>
        <v>6742696</v>
      </c>
      <c r="H102" s="101"/>
      <c r="I102" s="102">
        <f>+E102-G102</f>
        <v>0</v>
      </c>
    </row>
    <row r="103" spans="2:9" s="78" customFormat="1" ht="15.75">
      <c r="B103" s="98"/>
      <c r="C103" s="99"/>
      <c r="D103" s="99"/>
      <c r="E103" s="101"/>
      <c r="F103" s="99"/>
      <c r="G103" s="101"/>
      <c r="H103" s="101"/>
      <c r="I103" s="102"/>
    </row>
    <row r="104" spans="2:9" s="78" customFormat="1" ht="15.75">
      <c r="B104" s="133" t="s">
        <v>215</v>
      </c>
      <c r="C104" s="134"/>
      <c r="D104" s="134"/>
      <c r="E104" s="101">
        <v>11759804</v>
      </c>
      <c r="F104" s="99"/>
      <c r="G104" s="101"/>
      <c r="H104" s="101"/>
      <c r="I104" s="102"/>
    </row>
    <row r="105" spans="2:9" s="78" customFormat="1" ht="15.75">
      <c r="B105" s="98"/>
      <c r="C105" s="99"/>
      <c r="D105" s="99"/>
      <c r="E105" s="101" t="s">
        <v>216</v>
      </c>
      <c r="F105" s="99"/>
      <c r="G105" s="101"/>
      <c r="H105" s="101"/>
      <c r="I105" s="102"/>
    </row>
    <row r="106" spans="2:9" s="78" customFormat="1" ht="15.75">
      <c r="B106" s="98"/>
      <c r="C106" s="99"/>
      <c r="D106" s="99"/>
      <c r="E106" s="101">
        <v>12028979</v>
      </c>
      <c r="F106" s="99"/>
      <c r="G106" s="101">
        <f>+E106</f>
        <v>12028979</v>
      </c>
      <c r="H106" s="101"/>
      <c r="I106" s="102">
        <f>+E106-G106</f>
        <v>0</v>
      </c>
    </row>
    <row r="107" spans="2:9" s="78" customFormat="1" ht="15.75">
      <c r="B107" s="98"/>
      <c r="C107" s="99"/>
      <c r="D107" s="99"/>
      <c r="E107" s="101"/>
      <c r="F107" s="99"/>
      <c r="G107" s="101"/>
      <c r="H107" s="101"/>
      <c r="I107" s="102"/>
    </row>
    <row r="108" spans="2:9" s="78" customFormat="1" ht="15.75">
      <c r="B108" s="133" t="s">
        <v>217</v>
      </c>
      <c r="C108" s="134"/>
      <c r="D108" s="134"/>
      <c r="E108" s="101">
        <v>1500000</v>
      </c>
      <c r="F108" s="99"/>
      <c r="G108" s="101"/>
      <c r="H108" s="101"/>
      <c r="I108" s="102"/>
    </row>
    <row r="109" spans="2:9" s="78" customFormat="1" ht="15.75">
      <c r="B109" s="98"/>
      <c r="C109" s="99"/>
      <c r="D109" s="99"/>
      <c r="E109" s="101" t="s">
        <v>218</v>
      </c>
      <c r="F109" s="99"/>
      <c r="G109" s="101"/>
      <c r="H109" s="101"/>
      <c r="I109" s="102"/>
    </row>
    <row r="110" spans="2:9" s="78" customFormat="1" ht="15.75">
      <c r="B110" s="98"/>
      <c r="C110" s="99"/>
      <c r="D110" s="99"/>
      <c r="E110" s="103">
        <v>1230825</v>
      </c>
      <c r="F110" s="95"/>
      <c r="G110" s="103">
        <f>+E110</f>
        <v>1230825</v>
      </c>
      <c r="H110" s="95"/>
      <c r="I110" s="104">
        <f>+E110-G110</f>
        <v>0</v>
      </c>
    </row>
    <row r="111" spans="2:9" s="78" customFormat="1" ht="15.75">
      <c r="B111" s="94"/>
      <c r="C111" s="95"/>
      <c r="D111" s="95"/>
      <c r="E111" s="103">
        <f>+E110+E106+E102+E100</f>
        <v>59998500</v>
      </c>
      <c r="F111" s="95"/>
      <c r="G111" s="103">
        <f>SUM(G100:G110)</f>
        <v>49331833</v>
      </c>
      <c r="H111" s="95"/>
      <c r="I111" s="105">
        <f>SUM(I100:I110)</f>
        <v>10666667</v>
      </c>
    </row>
    <row r="112" spans="2:9" s="78" customFormat="1" ht="18.75" customHeight="1">
      <c r="B112" s="106" t="s">
        <v>64</v>
      </c>
      <c r="C112" s="106"/>
      <c r="D112" s="107"/>
      <c r="E112" s="107"/>
      <c r="F112" s="108"/>
      <c r="G112" s="107"/>
      <c r="H112" s="108"/>
      <c r="I112" s="107"/>
    </row>
    <row r="113" spans="2:9" ht="12.75" customHeight="1">
      <c r="B113" s="40"/>
      <c r="C113" s="9"/>
      <c r="D113" s="9"/>
      <c r="E113" s="9"/>
      <c r="F113" s="9"/>
      <c r="G113" s="9"/>
      <c r="H113" s="9"/>
      <c r="I113" s="9"/>
    </row>
    <row r="114" spans="1:8" ht="12.75" customHeight="1">
      <c r="A114" s="49" t="s">
        <v>172</v>
      </c>
      <c r="B114" s="7" t="s">
        <v>26</v>
      </c>
      <c r="H114" s="5"/>
    </row>
    <row r="115" spans="2:8" ht="12.75">
      <c r="B115" s="57" t="s">
        <v>258</v>
      </c>
      <c r="G115" s="53" t="s">
        <v>147</v>
      </c>
      <c r="H115" s="80"/>
    </row>
    <row r="116" spans="3:8" ht="12.75">
      <c r="C116" t="s">
        <v>173</v>
      </c>
      <c r="G116" s="10">
        <v>70870</v>
      </c>
      <c r="H116" s="85"/>
    </row>
    <row r="117" spans="3:8" ht="12.75" customHeight="1">
      <c r="C117" t="s">
        <v>174</v>
      </c>
      <c r="G117" s="10">
        <v>13812</v>
      </c>
      <c r="H117" s="85"/>
    </row>
    <row r="118" spans="7:8" ht="13.5" thickBot="1">
      <c r="G118" s="58">
        <f>+G116+G117</f>
        <v>84682</v>
      </c>
      <c r="H118" s="86"/>
    </row>
    <row r="119" spans="2:8" ht="12.75" customHeight="1" thickTop="1">
      <c r="B119" s="57" t="s">
        <v>259</v>
      </c>
      <c r="G119" s="10"/>
      <c r="H119" s="85"/>
    </row>
    <row r="120" spans="3:8" ht="13.5" thickBot="1">
      <c r="C120" t="s">
        <v>76</v>
      </c>
      <c r="G120" s="59">
        <v>59999</v>
      </c>
      <c r="H120" s="86"/>
    </row>
    <row r="121" ht="13.5" thickTop="1">
      <c r="H121" s="5"/>
    </row>
    <row r="123" spans="1:2" ht="12.75">
      <c r="A123" s="49" t="s">
        <v>175</v>
      </c>
      <c r="B123" s="7" t="s">
        <v>27</v>
      </c>
    </row>
    <row r="124" ht="12.75" customHeight="1">
      <c r="B124" t="s">
        <v>54</v>
      </c>
    </row>
    <row r="126" spans="1:2" ht="12.75">
      <c r="A126" s="49" t="s">
        <v>176</v>
      </c>
      <c r="B126" s="7" t="s">
        <v>28</v>
      </c>
    </row>
    <row r="127" spans="2:9" ht="25.5" customHeight="1">
      <c r="B127" s="128" t="s">
        <v>59</v>
      </c>
      <c r="C127" s="128"/>
      <c r="D127" s="128"/>
      <c r="E127" s="128"/>
      <c r="F127" s="128"/>
      <c r="G127" s="128"/>
      <c r="H127" s="128"/>
      <c r="I127" s="128"/>
    </row>
    <row r="129" spans="1:2" ht="12.75">
      <c r="A129" s="49" t="s">
        <v>177</v>
      </c>
      <c r="B129" s="7" t="s">
        <v>29</v>
      </c>
    </row>
    <row r="130" spans="2:9" ht="15" customHeight="1">
      <c r="B130" s="129" t="s">
        <v>65</v>
      </c>
      <c r="C130" s="129"/>
      <c r="D130" s="129"/>
      <c r="E130" s="129"/>
      <c r="F130" s="129"/>
      <c r="G130" s="129"/>
      <c r="H130" s="129"/>
      <c r="I130" s="129"/>
    </row>
    <row r="132" spans="1:2" ht="12.75">
      <c r="A132" s="49" t="s">
        <v>178</v>
      </c>
      <c r="B132" s="7" t="s">
        <v>30</v>
      </c>
    </row>
    <row r="133" spans="2:7" ht="38.25" customHeight="1">
      <c r="B133" s="7" t="s">
        <v>182</v>
      </c>
      <c r="G133" s="8" t="s">
        <v>209</v>
      </c>
    </row>
    <row r="134" ht="12.75">
      <c r="G134" s="53" t="s">
        <v>147</v>
      </c>
    </row>
    <row r="135" ht="12.75">
      <c r="G135" s="53"/>
    </row>
    <row r="136" spans="2:7" ht="12.75">
      <c r="B136" t="s">
        <v>179</v>
      </c>
      <c r="G136" s="47">
        <v>811</v>
      </c>
    </row>
    <row r="138" spans="2:7" ht="12.75">
      <c r="B138" t="s">
        <v>180</v>
      </c>
      <c r="G138" s="47">
        <v>60001</v>
      </c>
    </row>
    <row r="140" spans="2:7" ht="13.5" thickBot="1">
      <c r="B140" t="s">
        <v>181</v>
      </c>
      <c r="G140" s="60">
        <v>1.35</v>
      </c>
    </row>
    <row r="141" ht="13.5" thickTop="1"/>
    <row r="142" spans="2:9" ht="25.5" customHeight="1">
      <c r="B142" s="128" t="s">
        <v>236</v>
      </c>
      <c r="C142" s="128"/>
      <c r="D142" s="128"/>
      <c r="E142" s="128"/>
      <c r="F142" s="128"/>
      <c r="G142" s="128"/>
      <c r="H142" s="128"/>
      <c r="I142" s="128"/>
    </row>
    <row r="144" spans="2:9" ht="25.5" customHeight="1">
      <c r="B144" s="128" t="s">
        <v>237</v>
      </c>
      <c r="C144" s="128"/>
      <c r="D144" s="128"/>
      <c r="E144" s="128"/>
      <c r="F144" s="128"/>
      <c r="G144" s="128"/>
      <c r="H144" s="128"/>
      <c r="I144" s="128"/>
    </row>
    <row r="146" spans="1:2" ht="12.75">
      <c r="A146" s="50" t="s">
        <v>240</v>
      </c>
      <c r="B146" s="7" t="s">
        <v>31</v>
      </c>
    </row>
    <row r="147" ht="12.75">
      <c r="B147" t="s">
        <v>257</v>
      </c>
    </row>
    <row r="149" spans="1:2" ht="12.75">
      <c r="A149" s="50" t="s">
        <v>241</v>
      </c>
      <c r="B149" s="7" t="s">
        <v>32</v>
      </c>
    </row>
    <row r="150" spans="2:9" ht="51.75" customHeight="1">
      <c r="B150" s="128" t="s">
        <v>0</v>
      </c>
      <c r="C150" s="128"/>
      <c r="D150" s="128"/>
      <c r="E150" s="128"/>
      <c r="F150" s="128"/>
      <c r="G150" s="128"/>
      <c r="H150" s="128"/>
      <c r="I150" s="128"/>
    </row>
  </sheetData>
  <mergeCells count="31">
    <mergeCell ref="B93:I93"/>
    <mergeCell ref="B95:I95"/>
    <mergeCell ref="B72:I72"/>
    <mergeCell ref="B51:I51"/>
    <mergeCell ref="B54:I54"/>
    <mergeCell ref="B127:I127"/>
    <mergeCell ref="B142:I142"/>
    <mergeCell ref="B100:D100"/>
    <mergeCell ref="B102:D102"/>
    <mergeCell ref="B104:D104"/>
    <mergeCell ref="B108:D108"/>
    <mergeCell ref="B130:I130"/>
    <mergeCell ref="B5:I5"/>
    <mergeCell ref="B14:I14"/>
    <mergeCell ref="B13:I13"/>
    <mergeCell ref="B17:I17"/>
    <mergeCell ref="B16:I16"/>
    <mergeCell ref="B20:I20"/>
    <mergeCell ref="B23:I23"/>
    <mergeCell ref="B37:I37"/>
    <mergeCell ref="B40:I40"/>
    <mergeCell ref="B150:I150"/>
    <mergeCell ref="B43:I43"/>
    <mergeCell ref="B81:I81"/>
    <mergeCell ref="B83:I83"/>
    <mergeCell ref="B87:I87"/>
    <mergeCell ref="B89:I89"/>
    <mergeCell ref="B91:I91"/>
    <mergeCell ref="B46:I46"/>
    <mergeCell ref="B57:I57"/>
    <mergeCell ref="B144:I144"/>
  </mergeCells>
  <printOptions/>
  <pageMargins left="0.75" right="0" top="0.5905511811023623" bottom="0.2362204724409449" header="0" footer="0.35433070866141736"/>
  <pageSetup horizontalDpi="300" verticalDpi="300" orientation="portrait" paperSize="9" scale="90" r:id="rId1"/>
  <rowBreaks count="3" manualBreakCount="3">
    <brk id="46" max="8" man="1"/>
    <brk id="83" max="8" man="1"/>
    <brk id="12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HPD SYSTEMS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 SYSTEMS SDN BHD</dc:creator>
  <cp:keywords/>
  <dc:description/>
  <cp:lastModifiedBy>M &amp; C Services Sdn Bhd</cp:lastModifiedBy>
  <cp:lastPrinted>2002-11-29T06:21:27Z</cp:lastPrinted>
  <dcterms:created xsi:type="dcterms:W3CDTF">2002-03-11T06:14:10Z</dcterms:created>
  <dcterms:modified xsi:type="dcterms:W3CDTF">2002-11-29T02:57:04Z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