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9180" windowHeight="4815" activeTab="1"/>
  </bookViews>
  <sheets>
    <sheet name="BS" sheetId="1" r:id="rId1"/>
    <sheet name="PL" sheetId="2" r:id="rId2"/>
    <sheet name="NOTES" sheetId="3" r:id="rId3"/>
  </sheets>
  <definedNames/>
  <calcPr fullCalcOnLoad="1"/>
</workbook>
</file>

<file path=xl/sharedStrings.xml><?xml version="1.0" encoding="utf-8"?>
<sst xmlns="http://schemas.openxmlformats.org/spreadsheetml/2006/main" count="232" uniqueCount="194">
  <si>
    <t>PATIMAS COMPUTERS BHD</t>
  </si>
  <si>
    <t>Quarterly report on consolidated results for the financial quarter ended 31/12/00</t>
  </si>
  <si>
    <t>The figures have not been audited</t>
  </si>
  <si>
    <t>CONSOLIDATED BALANCE SHEET</t>
  </si>
  <si>
    <t>AS AT</t>
  </si>
  <si>
    <t>END OF</t>
  </si>
  <si>
    <t>PRECEDING</t>
  </si>
  <si>
    <t>CURRENT</t>
  </si>
  <si>
    <t>FINANCIAL</t>
  </si>
  <si>
    <t>QUARTER</t>
  </si>
  <si>
    <t>YEAR END</t>
  </si>
  <si>
    <t>31/12/00</t>
  </si>
  <si>
    <t>31/12/99</t>
  </si>
  <si>
    <t>RM '000</t>
  </si>
  <si>
    <t>Fixed Assets</t>
  </si>
  <si>
    <t>Investment in Associated Companies</t>
  </si>
  <si>
    <t>Long Term Investments</t>
  </si>
  <si>
    <t>Intangible Assets</t>
  </si>
  <si>
    <t>Current Assets</t>
  </si>
  <si>
    <t>Stocks</t>
  </si>
  <si>
    <t>Trade Debtors</t>
  </si>
  <si>
    <t>Short Term Investments</t>
  </si>
  <si>
    <t>Cash</t>
  </si>
  <si>
    <t>Others - provide details, if material</t>
  </si>
  <si>
    <t xml:space="preserve">Current Liabilities </t>
  </si>
  <si>
    <t>Short Term Borrowings</t>
  </si>
  <si>
    <t>Trade Creditors</t>
  </si>
  <si>
    <t>Other Creditors</t>
  </si>
  <si>
    <t>Provision for Taxation</t>
  </si>
  <si>
    <t xml:space="preserve">Net Current Assets </t>
  </si>
  <si>
    <t>Shareholders' Funds</t>
  </si>
  <si>
    <t>Share Capital</t>
  </si>
  <si>
    <t>Reserves</t>
  </si>
  <si>
    <t>Share Premium</t>
  </si>
  <si>
    <t>Revaluation Reserve</t>
  </si>
  <si>
    <t>Capital Reserve</t>
  </si>
  <si>
    <t>Statutory Reserve</t>
  </si>
  <si>
    <t>Retained Profit</t>
  </si>
  <si>
    <t>Others</t>
  </si>
  <si>
    <t>Minority Interests</t>
  </si>
  <si>
    <t>Long Term Borrowings</t>
  </si>
  <si>
    <t>Other Long Term Liabilities</t>
  </si>
  <si>
    <r>
      <t xml:space="preserve">Net tangible assets per share </t>
    </r>
    <r>
      <rPr>
        <b/>
        <sz val="10"/>
        <rFont val="Arial"/>
        <family val="2"/>
      </rPr>
      <t>(SEN)</t>
    </r>
  </si>
  <si>
    <t>CONSOLIDATED INCOME STATEMENT</t>
  </si>
  <si>
    <t>INDIVIDUAL PERIOD</t>
  </si>
  <si>
    <t xml:space="preserve">             CUMULATIVE PERIOD</t>
  </si>
  <si>
    <t>PRECEDING YEAR</t>
  </si>
  <si>
    <t>YEAR</t>
  </si>
  <si>
    <t>CORRESPONDING</t>
  </si>
  <si>
    <t>TO DATE</t>
  </si>
  <si>
    <t>PERIOD</t>
  </si>
  <si>
    <t>RM ' 000</t>
  </si>
  <si>
    <t>1(a)</t>
  </si>
  <si>
    <t>Turnover</t>
  </si>
  <si>
    <t>(b)</t>
  </si>
  <si>
    <t>Investment income</t>
  </si>
  <si>
    <t>(c)</t>
  </si>
  <si>
    <t>Other income including interest income</t>
  </si>
  <si>
    <t>2(a)</t>
  </si>
  <si>
    <t>Operating profit/(loss) before interest on borrowings, depreciation and amortisation, exceptional items, income tax, minority interests and extraordinary items</t>
  </si>
  <si>
    <t>Less interest on borrowings</t>
  </si>
  <si>
    <t>Less depreciation and amortisation</t>
  </si>
  <si>
    <t>(d)</t>
  </si>
  <si>
    <t>Exceptional items</t>
  </si>
  <si>
    <t>(e)</t>
  </si>
  <si>
    <t>Operating profit/(loss) after interest on borrowings, depreciation and amortisation and exceptional items but before income tax, minority interest and extraordinary items</t>
  </si>
  <si>
    <t>(f)</t>
  </si>
  <si>
    <t>Share in the results of associated companies</t>
  </si>
  <si>
    <t>(g)</t>
  </si>
  <si>
    <t>Profit/(loss) before taxation, minority interests and extraordinary items</t>
  </si>
  <si>
    <t>(h)</t>
  </si>
  <si>
    <t>Taxation</t>
  </si>
  <si>
    <t>(i)</t>
  </si>
  <si>
    <t>(i) Profit/(loss) after taxation before deducting minority interests</t>
  </si>
  <si>
    <t>(ii) Less minority interests</t>
  </si>
  <si>
    <t>(j)</t>
  </si>
  <si>
    <t>Profit/(loss) after taxation attributable to members of the company</t>
  </si>
  <si>
    <t>(k)</t>
  </si>
  <si>
    <t>(i) Extraordinary items</t>
  </si>
  <si>
    <t>(iii) Extraordinary items attributable to members of the company</t>
  </si>
  <si>
    <t>(l)</t>
  </si>
  <si>
    <t>Profit/(loss) after taxation and extraordinary  items attributable to members of the company</t>
  </si>
  <si>
    <t>3(a)</t>
  </si>
  <si>
    <t>Earnings per share based on 2(j) above after deducting any provision for preference dividends, if any:-</t>
  </si>
  <si>
    <t>(i) Basic (based on 59,998,500 (39,999,000 in 1999) ordinary shares) (sen)</t>
  </si>
  <si>
    <t>(ii) Fully diluted (based on               ordinary shares)(sen)</t>
  </si>
  <si>
    <t>4(a)</t>
  </si>
  <si>
    <t>Dividend per share (sen)</t>
  </si>
  <si>
    <t xml:space="preserve">   (b)</t>
  </si>
  <si>
    <t>Dividend Description</t>
  </si>
  <si>
    <t>AS AT END OF CURRENT QUARTER</t>
  </si>
  <si>
    <t>AS AT PRECEDING FINANCIAL</t>
  </si>
  <si>
    <t>YEAR END 31/12/1999</t>
  </si>
  <si>
    <r>
      <t xml:space="preserve">Net tangible assets per share </t>
    </r>
    <r>
      <rPr>
        <b/>
        <sz val="10"/>
        <rFont val="Arial"/>
        <family val="2"/>
      </rPr>
      <t>(RM)</t>
    </r>
  </si>
  <si>
    <t>NOTES</t>
  </si>
  <si>
    <t>Accounting Policies</t>
  </si>
  <si>
    <t>There is no change in the accounting policies and methods of computation in the quarterly financial statements as compared with the previous annual financial statement ended 31 December 1999.</t>
  </si>
  <si>
    <t>Exceptional Items</t>
  </si>
  <si>
    <t>There was no exceptional item for the period under review.</t>
  </si>
  <si>
    <t>Extraordinary Items</t>
  </si>
  <si>
    <t>There was no extraordinary item for the period under review.</t>
  </si>
  <si>
    <t>The tax figures comprised the following :-</t>
  </si>
  <si>
    <t>RM'000</t>
  </si>
  <si>
    <t>Deferred Tax charge</t>
  </si>
  <si>
    <t>Over-provision in prior year</t>
  </si>
  <si>
    <t>Under-provision in prior year</t>
  </si>
  <si>
    <t xml:space="preserve">Corporation Tax </t>
  </si>
  <si>
    <t>Pre-acquisition Profit</t>
  </si>
  <si>
    <t>There was no pre-acquisition profit for the current financial year to date.</t>
  </si>
  <si>
    <t>Profits on Sale of Investment and Properties</t>
  </si>
  <si>
    <t>There was no sale of investment or properties for the current financial year to date.</t>
  </si>
  <si>
    <t>Purchase and Disposal of Quoted Shares</t>
  </si>
  <si>
    <t>There was no purchase or disposal of quoted securities during the current financial year to date.</t>
  </si>
  <si>
    <t>Changes in the Composition of the Group</t>
  </si>
  <si>
    <t>There was no material change in the composition of the Group for the current financial year to date.</t>
  </si>
  <si>
    <t>Status of Corporate Proposals</t>
  </si>
  <si>
    <t>Corporate proposals announced but not completed as at 23 February 2001, the latest practicable date which is not earlier than 7 days from the date of issue of this quarterly report are as follows:</t>
  </si>
  <si>
    <t>The Bonus Shares comprising 19,999,500 new ordinary shares of RM1.00 each in Patimas were issued and allotted on 15 December 2000. The said shares were listed on 3 January 2001.The Bonus Issue exercise has therefore been completed.</t>
  </si>
  <si>
    <t>The Company had on 10 November 2000 announced the revision to the Conversion Price of the ICULS and the Exercise Price of the Warrants from RM5.50 per share to RM3.80 per share. The shareholders' ratification on the revision shall be sought at an EGM to be convened later.</t>
  </si>
  <si>
    <t>The Rights Issue of ICULS with detachable Warrants was under-subscribed by 24.8% as announced on 15 February 2001. The completion of the exercise is pending the listing and quotation of the said securities.</t>
  </si>
  <si>
    <t>Seasonality or Cyclicality of Operations</t>
  </si>
  <si>
    <t>There is no seasonality or cyclicality for the Company's operations.</t>
  </si>
  <si>
    <t>Issuance and Repayment of Debts and Equity Securities</t>
  </si>
  <si>
    <t>There were no issuance and repayment of debts and equity securities, share buy-backs, share cancellation, shares held as treasury, shares and resale of treasury shares for the current financial year to date save for the following:</t>
  </si>
  <si>
    <t>19,999,500 new ordinary shares of RM1.00 each issued and allotted on 15 December 2000 pursuant to the Bonus Issue of the Company; and</t>
  </si>
  <si>
    <t>Group Borrowings and Debt Securities</t>
  </si>
  <si>
    <t>Bank borrowings ( Secured )</t>
  </si>
  <si>
    <t xml:space="preserve">Long Term    </t>
  </si>
  <si>
    <t xml:space="preserve">Contingent Liabilities </t>
  </si>
  <si>
    <r>
      <t xml:space="preserve">Contingent Liabilities as at </t>
    </r>
    <r>
      <rPr>
        <b/>
        <sz val="10"/>
        <rFont val="Times New Roman"/>
        <family val="1"/>
      </rPr>
      <t>27/02/2001</t>
    </r>
  </si>
  <si>
    <t>Company</t>
  </si>
  <si>
    <t>Unsecured corporate guarantee given to financial</t>
  </si>
  <si>
    <t xml:space="preserve">institution for hire purchase facilities extended to </t>
  </si>
  <si>
    <t>subsidiaries companies.</t>
  </si>
  <si>
    <t>Unsecured corporate guarantee on bankers' acceptance and</t>
  </si>
  <si>
    <t>overdraft facilities extended to subsidiaries companies.</t>
  </si>
  <si>
    <t>ISC Technology Sdn Bhd - MBB</t>
  </si>
  <si>
    <t>Automatic Identification Technology Sdn Bhd - MBB</t>
  </si>
  <si>
    <t>Automatic Identification Technology Sdn Bhd - HLB</t>
  </si>
  <si>
    <t>PSM Technology Sdn Bhd - International Bank</t>
  </si>
  <si>
    <t>PSM Technology Sdn Bhd - HLB</t>
  </si>
  <si>
    <t>AIT Computer Services Sdn Bhd - EON</t>
  </si>
  <si>
    <t>AIT Computer Services Sdn Bhd - HLB</t>
  </si>
  <si>
    <t>Capital Commitment</t>
  </si>
  <si>
    <t>-authorised and contracted for</t>
  </si>
  <si>
    <t>-authorised but not contracted for</t>
  </si>
  <si>
    <t>Lease rental obligations</t>
  </si>
  <si>
    <t>Lease payable within twelve months</t>
  </si>
  <si>
    <t>Lease payable after twelve months but within five years</t>
  </si>
  <si>
    <t>Lease commitment to subsidiary companies</t>
  </si>
  <si>
    <t>Lease commitment to associated company</t>
  </si>
  <si>
    <t>Off Balance Sheet Financial Instruments</t>
  </si>
  <si>
    <t>There was no financial instruments with off balance sheet risk as at the date of issuance</t>
  </si>
  <si>
    <t>of this quarterly report.</t>
  </si>
  <si>
    <t>Material Litigation</t>
  </si>
  <si>
    <t>There is no pending material litigation as at the date of issuance of this quarterly report.</t>
  </si>
  <si>
    <t>Segmental Analysis</t>
  </si>
  <si>
    <t xml:space="preserve">Tangible </t>
  </si>
  <si>
    <t xml:space="preserve">Intangible </t>
  </si>
  <si>
    <t>Profit/(loss)</t>
  </si>
  <si>
    <t>assets</t>
  </si>
  <si>
    <t>before taxation</t>
  </si>
  <si>
    <t>employed</t>
  </si>
  <si>
    <t>RM' 000</t>
  </si>
  <si>
    <t>Major segment by country</t>
  </si>
  <si>
    <t>Malaysia</t>
  </si>
  <si>
    <t>Singapore</t>
  </si>
  <si>
    <t>Indonesia</t>
  </si>
  <si>
    <t>Philippines</t>
  </si>
  <si>
    <t>India</t>
  </si>
  <si>
    <t>Comparison with the Preceding Quarter's Results</t>
  </si>
  <si>
    <t>Review of Performance</t>
  </si>
  <si>
    <t>Current Year Prospects</t>
  </si>
  <si>
    <t>Barring unforeseen circumstances, the Group's performance for the year 2001 is expected to be satisfactory.</t>
  </si>
  <si>
    <t>Profit Forecast and Guarantee</t>
  </si>
  <si>
    <t>a)</t>
  </si>
  <si>
    <t>Variance of actual profit from forecast profit</t>
  </si>
  <si>
    <t>NA</t>
  </si>
  <si>
    <t>b)</t>
  </si>
  <si>
    <t>Shortfall in profit guarantee</t>
  </si>
  <si>
    <t>The substantial shareholders of Patimas have guaranteed that the Profit Before Tax After Minority Interests of the Patimas Group for the financial year ended 31st December 2000 shall not be less than RM8,650,800. Based on the unaudited results of the Group, there is no shortfall in the said profit guarantee.</t>
  </si>
  <si>
    <t>Dividend</t>
  </si>
  <si>
    <t>The Board proposed a first and final dividend of 5 sen per share in respect of the financial year ended 31 December 2000 which is subject to the approval of the shareholders. The notice of the AGM and the Books Closure will be announced at a later stage.</t>
  </si>
  <si>
    <t>Short Term **</t>
  </si>
  <si>
    <t>** inclusive of RM20 Million bridging loan to siubscribe for shares in an associate company</t>
  </si>
  <si>
    <t>Item No. 1(c) "Other income including interest income" amounting to (RM0.586 million) was due to an adjustment being made to reclassify rental income as "Turnover".</t>
  </si>
  <si>
    <t>The Group's turnover for the financial year ended 31 December 2000 increase by about 2% from RM82.95 million to RM84.67 million.  Its PBT however decrease by RM0.54 Million from RM13.02 million in 1999 to RM12.48 million was mainly due to the Company's share in the losses recorded by its associate company of about RM0.99 million and the interest expense incurred in the RM20 million bridging loan.</t>
  </si>
  <si>
    <t>The Group's turnover for the quarter under review decreased to RM17.29 million from RM23.05 million in the preceding quarter.  The Group's profit before tax of RM2.27 million was also lower than the preceeding quarter's profit before tax of RM3.34 million due to higher interest expense incurred in obtaining a short term bridging loan of RM20 million for subscription of shares in its associate company amounting RM0.23 Million.</t>
  </si>
  <si>
    <t>RM59,998,500 nominal amount of ICULS together with 29,999,250 detachable Warrants pursuant to the Rights Issue.</t>
  </si>
  <si>
    <t>There has not arisen in the interval from 1 January 2001 to  the date of this announcement, any item, transaction, or event of a material and unusual nature likely in the opinion of the Directors to affect substantially the results of the operations of the Company and of the Group for the period ended 31 December 2000 in respect of which this announcement is made.</t>
  </si>
  <si>
    <t>*</t>
  </si>
  <si>
    <t>5*</t>
  </si>
  <si>
    <t>The Company had on 15 January 2001 entered into a Joint Venture Agreement with YesMobile Holdings Company Limited for the proposed joint venture in Wireless Application Protocol (WAP) portal business, whereby the Company and YesMobile Holdings Company Limited shall be holding 39% and 61% stake respectively.  An application on the joint venture to the FIC has been made and is pending FIC’s decision.</t>
  </si>
  <si>
    <t>*The Company have recomputed the earning per shares and net tangible assets per share for preceding year (1999) base on 59,998,500 shares (after Bonus Issue) for comparison purposes.</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</si>
</sst>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000_);_(* \(#,##0.000\);_(* &quot;-&quot;??_);_(@_)"/>
    <numFmt numFmtId="171" formatCode="_(* #,##0.0000_);_(* \(#,##0.0000\);_(* &quot;-&quot;??_);_(@_)"/>
    <numFmt numFmtId="172" formatCode="_(* #,##0.0_);_(* \(#,##0.0\);_(* &quot;-&quot;??_);_(@_)"/>
    <numFmt numFmtId="173" formatCode="_(* #,##0_);_(* \(#,##0\);_(* &quot;-&quot;??_);_(@_)"/>
    <numFmt numFmtId="174" formatCode="0.00000000"/>
    <numFmt numFmtId="175" formatCode="0.0000000"/>
    <numFmt numFmtId="176" formatCode="0.000000"/>
    <numFmt numFmtId="177" formatCode="0.00000"/>
    <numFmt numFmtId="178" formatCode="0.0000"/>
    <numFmt numFmtId="179" formatCode="0.000"/>
    <numFmt numFmtId="180" formatCode="0.0"/>
    <numFmt numFmtId="181" formatCode="_-* #,##0_-;\-* #,##0_-;_-* &quot;-&quot;??_-;_-@_-"/>
  </numFmts>
  <fonts count="4">
    <font>
      <sz val="10"/>
      <name val="Arial"/>
      <family val="0"/>
    </font>
    <font>
      <b/>
      <sz val="10"/>
      <name val="Arial"/>
      <family val="2"/>
    </font>
    <font>
      <b/>
      <sz val="10"/>
      <name val="Times New Roman"/>
      <family val="1"/>
    </font>
    <font>
      <sz val="10"/>
      <name val="Times New Roman"/>
      <family val="1"/>
    </font>
  </fonts>
  <fills count="2">
    <fill>
      <patternFill/>
    </fill>
    <fill>
      <patternFill patternType="gray125"/>
    </fill>
  </fills>
  <borders count="4">
    <border>
      <left/>
      <right/>
      <top/>
      <bottom/>
      <diagonal/>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7">
    <xf numFmtId="0" fontId="0" fillId="0" borderId="0" xfId="0" applyAlignment="1">
      <alignment/>
    </xf>
    <xf numFmtId="173" fontId="0" fillId="0" borderId="0" xfId="15" applyNumberFormat="1" applyAlignment="1">
      <alignment/>
    </xf>
    <xf numFmtId="0" fontId="1" fillId="0" borderId="0" xfId="0" applyFont="1" applyAlignment="1">
      <alignment/>
    </xf>
    <xf numFmtId="173" fontId="1" fillId="0" borderId="0" xfId="15" applyNumberFormat="1" applyFont="1" applyAlignment="1">
      <alignment/>
    </xf>
    <xf numFmtId="173" fontId="1" fillId="0" borderId="0" xfId="15" applyNumberFormat="1" applyFont="1" applyAlignment="1">
      <alignment horizontal="center"/>
    </xf>
    <xf numFmtId="173" fontId="1" fillId="0" borderId="1" xfId="15" applyNumberFormat="1" applyFont="1" applyBorder="1" applyAlignment="1">
      <alignment/>
    </xf>
    <xf numFmtId="0" fontId="1" fillId="0" borderId="0" xfId="0" applyFont="1" applyAlignment="1">
      <alignment horizontal="center"/>
    </xf>
    <xf numFmtId="0" fontId="3" fillId="0" borderId="0" xfId="0" applyFont="1" applyAlignment="1">
      <alignment/>
    </xf>
    <xf numFmtId="0" fontId="3" fillId="0" borderId="0" xfId="0" applyFont="1" applyAlignment="1">
      <alignment horizontal="center"/>
    </xf>
    <xf numFmtId="0" fontId="0" fillId="0" borderId="0" xfId="0" applyAlignment="1">
      <alignment horizontal="center"/>
    </xf>
    <xf numFmtId="2" fontId="1" fillId="0" borderId="0" xfId="0" applyNumberFormat="1" applyFont="1" applyAlignment="1">
      <alignment/>
    </xf>
    <xf numFmtId="2" fontId="1" fillId="0" borderId="0" xfId="0" applyNumberFormat="1" applyFont="1" applyAlignment="1">
      <alignment horizontal="left"/>
    </xf>
    <xf numFmtId="0" fontId="0" fillId="0" borderId="0" xfId="0" applyAlignment="1">
      <alignment wrapText="1"/>
    </xf>
    <xf numFmtId="0" fontId="0" fillId="0" borderId="0" xfId="0" applyAlignment="1">
      <alignment vertical="top"/>
    </xf>
    <xf numFmtId="0" fontId="0" fillId="0" borderId="0" xfId="0" applyAlignment="1">
      <alignment vertical="top" wrapText="1"/>
    </xf>
    <xf numFmtId="0" fontId="2" fillId="0" borderId="0" xfId="0" applyFont="1" applyAlignment="1">
      <alignment/>
    </xf>
    <xf numFmtId="0" fontId="2" fillId="0" borderId="0" xfId="0" applyFont="1" applyAlignment="1">
      <alignment vertical="top"/>
    </xf>
    <xf numFmtId="0" fontId="2" fillId="0" borderId="0" xfId="0" applyFont="1" applyAlignment="1">
      <alignment horizontal="left"/>
    </xf>
    <xf numFmtId="0" fontId="3" fillId="0" borderId="0" xfId="0" applyFont="1" applyAlignment="1">
      <alignment horizontal="left" wrapText="1"/>
    </xf>
    <xf numFmtId="0" fontId="3" fillId="0" borderId="0" xfId="0" applyFont="1" applyAlignment="1">
      <alignment wrapText="1"/>
    </xf>
    <xf numFmtId="0" fontId="3" fillId="0" borderId="0" xfId="0" applyFont="1" applyAlignment="1">
      <alignment horizontal="center" wrapText="1"/>
    </xf>
    <xf numFmtId="173" fontId="3" fillId="0" borderId="0" xfId="15" applyNumberFormat="1" applyFont="1" applyAlignment="1">
      <alignment wrapText="1"/>
    </xf>
    <xf numFmtId="0" fontId="3" fillId="0" borderId="0" xfId="0" applyFont="1" applyAlignment="1">
      <alignment/>
    </xf>
    <xf numFmtId="173" fontId="3" fillId="0" borderId="1" xfId="15" applyNumberFormat="1" applyFont="1" applyBorder="1" applyAlignment="1">
      <alignment wrapText="1"/>
    </xf>
    <xf numFmtId="0" fontId="3" fillId="0" borderId="0" xfId="0" applyFont="1" applyAlignment="1">
      <alignment vertical="top"/>
    </xf>
    <xf numFmtId="0" fontId="2" fillId="0" borderId="0" xfId="0" applyFont="1" applyAlignment="1">
      <alignment horizontal="left" wrapText="1"/>
    </xf>
    <xf numFmtId="0" fontId="3" fillId="0" borderId="0" xfId="0" applyFont="1" applyAlignment="1">
      <alignment horizontal="left" vertical="justify" wrapText="1"/>
    </xf>
    <xf numFmtId="0" fontId="3" fillId="0" borderId="0" xfId="0" applyFont="1" applyAlignment="1" quotePrefix="1">
      <alignment/>
    </xf>
    <xf numFmtId="0" fontId="0" fillId="0" borderId="0" xfId="0" applyAlignment="1">
      <alignment/>
    </xf>
    <xf numFmtId="173" fontId="3" fillId="0" borderId="0" xfId="0" applyNumberFormat="1" applyFont="1" applyAlignment="1">
      <alignment/>
    </xf>
    <xf numFmtId="173" fontId="3" fillId="0" borderId="1" xfId="0" applyNumberFormat="1" applyFont="1" applyBorder="1" applyAlignment="1">
      <alignment/>
    </xf>
    <xf numFmtId="173" fontId="3" fillId="0" borderId="0" xfId="0" applyNumberFormat="1" applyFont="1" applyBorder="1" applyAlignment="1">
      <alignment/>
    </xf>
    <xf numFmtId="181" fontId="3" fillId="0" borderId="0" xfId="15" applyNumberFormat="1" applyFont="1" applyBorder="1" applyAlignment="1">
      <alignment/>
    </xf>
    <xf numFmtId="173" fontId="3" fillId="0" borderId="0" xfId="15" applyNumberFormat="1" applyFont="1" applyAlignment="1">
      <alignment/>
    </xf>
    <xf numFmtId="173" fontId="3" fillId="0" borderId="1" xfId="15" applyNumberFormat="1" applyFont="1" applyBorder="1" applyAlignment="1">
      <alignment/>
    </xf>
    <xf numFmtId="173" fontId="3" fillId="0" borderId="0" xfId="15" applyNumberFormat="1" applyFont="1" applyBorder="1" applyAlignment="1">
      <alignment/>
    </xf>
    <xf numFmtId="173" fontId="3" fillId="0" borderId="2" xfId="15" applyNumberFormat="1" applyFont="1" applyBorder="1" applyAlignment="1">
      <alignment/>
    </xf>
    <xf numFmtId="173" fontId="3" fillId="0" borderId="3" xfId="0" applyNumberFormat="1" applyFont="1" applyBorder="1" applyAlignment="1">
      <alignment/>
    </xf>
    <xf numFmtId="43" fontId="3" fillId="0" borderId="3" xfId="15" applyFont="1" applyBorder="1" applyAlignment="1">
      <alignment/>
    </xf>
    <xf numFmtId="3" fontId="3" fillId="0" borderId="0" xfId="0" applyNumberFormat="1" applyFont="1" applyAlignment="1">
      <alignment/>
    </xf>
    <xf numFmtId="3" fontId="3" fillId="0" borderId="0" xfId="0" applyNumberFormat="1" applyFont="1" applyBorder="1" applyAlignment="1">
      <alignment/>
    </xf>
    <xf numFmtId="14" fontId="3" fillId="0" borderId="0" xfId="0" applyNumberFormat="1" applyFont="1" applyAlignment="1" quotePrefix="1">
      <alignment horizontal="left"/>
    </xf>
    <xf numFmtId="3" fontId="3" fillId="0" borderId="0" xfId="0" applyNumberFormat="1" applyFont="1" applyAlignment="1">
      <alignment horizontal="center"/>
    </xf>
    <xf numFmtId="14" fontId="2" fillId="0" borderId="0" xfId="0" applyNumberFormat="1" applyFont="1" applyAlignment="1">
      <alignment horizontal="left"/>
    </xf>
    <xf numFmtId="14" fontId="3" fillId="0" borderId="0" xfId="0" applyNumberFormat="1" applyFont="1" applyAlignment="1">
      <alignment horizontal="left"/>
    </xf>
    <xf numFmtId="43" fontId="3" fillId="0" borderId="0" xfId="15" applyFont="1" applyAlignment="1">
      <alignment/>
    </xf>
    <xf numFmtId="0" fontId="3" fillId="0" borderId="0" xfId="0" applyFont="1" applyAlignment="1">
      <alignment vertical="justify"/>
    </xf>
    <xf numFmtId="0" fontId="2" fillId="0" borderId="0" xfId="0" applyFont="1" applyAlignment="1">
      <alignment horizontal="left" vertical="justify"/>
    </xf>
    <xf numFmtId="0" fontId="2" fillId="0" borderId="0" xfId="0" applyFont="1" applyAlignment="1">
      <alignment horizontal="right"/>
    </xf>
    <xf numFmtId="173" fontId="0" fillId="0" borderId="0" xfId="0" applyNumberFormat="1" applyAlignment="1">
      <alignment/>
    </xf>
    <xf numFmtId="15" fontId="2" fillId="0" borderId="0" xfId="0" applyNumberFormat="1" applyFont="1" applyBorder="1" applyAlignment="1">
      <alignment horizontal="center"/>
    </xf>
    <xf numFmtId="173" fontId="0" fillId="0" borderId="0" xfId="15" applyNumberFormat="1" applyFont="1" applyBorder="1" applyAlignment="1">
      <alignment/>
    </xf>
    <xf numFmtId="173" fontId="0" fillId="0" borderId="2" xfId="15" applyNumberFormat="1" applyFont="1" applyBorder="1" applyAlignment="1">
      <alignment/>
    </xf>
    <xf numFmtId="43" fontId="0" fillId="0" borderId="0" xfId="15" applyFont="1" applyBorder="1" applyAlignment="1">
      <alignment/>
    </xf>
    <xf numFmtId="0" fontId="0" fillId="0" borderId="0" xfId="0" applyAlignment="1">
      <alignment horizontal="right"/>
    </xf>
    <xf numFmtId="0" fontId="0" fillId="0" borderId="0" xfId="0" applyAlignment="1">
      <alignment horizontal="right" vertical="top"/>
    </xf>
    <xf numFmtId="0" fontId="1" fillId="0" borderId="0" xfId="0" applyFont="1" applyAlignment="1">
      <alignment horizontal="center"/>
    </xf>
    <xf numFmtId="0" fontId="3" fillId="0" borderId="0" xfId="0" applyFont="1" applyAlignment="1">
      <alignment wrapText="1"/>
    </xf>
    <xf numFmtId="0" fontId="0" fillId="0" borderId="0" xfId="0" applyAlignment="1">
      <alignment/>
    </xf>
    <xf numFmtId="0" fontId="2" fillId="0" borderId="0" xfId="0" applyFont="1" applyAlignment="1">
      <alignment horizontal="left" vertical="justify"/>
    </xf>
    <xf numFmtId="0" fontId="3" fillId="0" borderId="0" xfId="0" applyFont="1" applyAlignment="1">
      <alignment horizontal="left" vertical="justify" wrapText="1"/>
    </xf>
    <xf numFmtId="0" fontId="3" fillId="0" borderId="0" xfId="0" applyFont="1" applyAlignment="1">
      <alignment vertical="justify" wrapText="1"/>
    </xf>
    <xf numFmtId="0" fontId="2" fillId="0" borderId="0" xfId="0" applyFont="1" applyAlignment="1">
      <alignment horizontal="left"/>
    </xf>
    <xf numFmtId="0" fontId="3" fillId="0" borderId="0" xfId="0" applyFont="1" applyAlignment="1">
      <alignment horizontal="left" wrapText="1"/>
    </xf>
    <xf numFmtId="0" fontId="0" fillId="0" borderId="0" xfId="0" applyAlignment="1">
      <alignment wrapText="1"/>
    </xf>
    <xf numFmtId="0" fontId="3" fillId="0" borderId="0" xfId="0" applyFont="1" applyAlignment="1">
      <alignment/>
    </xf>
    <xf numFmtId="0" fontId="2" fillId="0" borderId="0" xfId="0" applyFont="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53"/>
  <sheetViews>
    <sheetView workbookViewId="0" topLeftCell="A2">
      <selection activeCell="D38" sqref="D38"/>
    </sheetView>
  </sheetViews>
  <sheetFormatPr defaultColWidth="9.140625" defaultRowHeight="12.75"/>
  <cols>
    <col min="1" max="1" width="5.140625" style="0" customWidth="1"/>
    <col min="2" max="2" width="36.00390625" style="0" customWidth="1"/>
    <col min="4" max="4" width="14.7109375" style="1" customWidth="1"/>
    <col min="6" max="6" width="12.57421875" style="1" customWidth="1"/>
  </cols>
  <sheetData>
    <row r="1" ht="12.75">
      <c r="A1" s="2" t="s">
        <v>0</v>
      </c>
    </row>
    <row r="2" ht="12.75">
      <c r="A2" s="2" t="s">
        <v>1</v>
      </c>
    </row>
    <row r="3" ht="12.75">
      <c r="A3" s="2" t="s">
        <v>2</v>
      </c>
    </row>
    <row r="4" ht="12.75">
      <c r="A4" s="2" t="s">
        <v>3</v>
      </c>
    </row>
    <row r="5" spans="4:6" ht="12.75">
      <c r="D5" s="4" t="s">
        <v>4</v>
      </c>
      <c r="F5" s="4" t="s">
        <v>4</v>
      </c>
    </row>
    <row r="6" spans="4:6" ht="12.75">
      <c r="D6" s="4" t="s">
        <v>5</v>
      </c>
      <c r="F6" s="4" t="s">
        <v>6</v>
      </c>
    </row>
    <row r="7" spans="4:6" ht="12.75">
      <c r="D7" s="4" t="s">
        <v>7</v>
      </c>
      <c r="F7" s="4" t="s">
        <v>8</v>
      </c>
    </row>
    <row r="8" spans="4:6" ht="12.75">
      <c r="D8" s="4" t="s">
        <v>9</v>
      </c>
      <c r="F8" s="4" t="s">
        <v>10</v>
      </c>
    </row>
    <row r="9" spans="4:6" ht="12.75">
      <c r="D9" s="4" t="s">
        <v>11</v>
      </c>
      <c r="F9" s="4" t="s">
        <v>12</v>
      </c>
    </row>
    <row r="10" spans="4:6" ht="12.75">
      <c r="D10" s="4" t="s">
        <v>13</v>
      </c>
      <c r="F10" s="4" t="s">
        <v>13</v>
      </c>
    </row>
    <row r="12" spans="1:6" ht="12.75">
      <c r="A12">
        <v>1</v>
      </c>
      <c r="B12" t="s">
        <v>14</v>
      </c>
      <c r="D12" s="51">
        <v>51732.707</v>
      </c>
      <c r="E12" s="51"/>
      <c r="F12" s="51">
        <v>43810</v>
      </c>
    </row>
    <row r="13" spans="1:6" ht="12.75">
      <c r="A13">
        <v>2</v>
      </c>
      <c r="B13" t="s">
        <v>15</v>
      </c>
      <c r="D13" s="51">
        <v>24058.582</v>
      </c>
      <c r="E13" s="51"/>
      <c r="F13" s="51">
        <v>11062</v>
      </c>
    </row>
    <row r="14" spans="1:6" ht="12.75">
      <c r="A14">
        <v>3</v>
      </c>
      <c r="B14" t="s">
        <v>16</v>
      </c>
      <c r="D14" s="51">
        <v>0</v>
      </c>
      <c r="E14" s="51"/>
      <c r="F14" s="51">
        <v>0</v>
      </c>
    </row>
    <row r="15" spans="1:6" ht="12.75">
      <c r="A15">
        <v>4</v>
      </c>
      <c r="B15" t="s">
        <v>17</v>
      </c>
      <c r="D15" s="52">
        <v>8528.661</v>
      </c>
      <c r="E15" s="51"/>
      <c r="F15" s="52">
        <v>6977</v>
      </c>
    </row>
    <row r="16" spans="4:6" ht="12.75">
      <c r="D16" s="51">
        <v>84320.95</v>
      </c>
      <c r="E16" s="51"/>
      <c r="F16" s="51">
        <f>SUM(F12:F15)</f>
        <v>61849</v>
      </c>
    </row>
    <row r="17" spans="4:6" ht="12.75">
      <c r="D17" s="51"/>
      <c r="E17" s="51"/>
      <c r="F17" s="51"/>
    </row>
    <row r="18" spans="1:6" ht="12.75">
      <c r="A18">
        <v>5</v>
      </c>
      <c r="B18" t="s">
        <v>18</v>
      </c>
      <c r="D18" s="51"/>
      <c r="E18" s="51"/>
      <c r="F18" s="51"/>
    </row>
    <row r="19" spans="2:6" ht="12.75">
      <c r="B19" t="s">
        <v>19</v>
      </c>
      <c r="D19" s="51">
        <v>383.72</v>
      </c>
      <c r="E19" s="51"/>
      <c r="F19" s="51">
        <v>433</v>
      </c>
    </row>
    <row r="20" spans="2:6" ht="12.75">
      <c r="B20" t="s">
        <v>20</v>
      </c>
      <c r="D20" s="51">
        <v>29332.945</v>
      </c>
      <c r="E20" s="51"/>
      <c r="F20" s="51">
        <v>22640</v>
      </c>
    </row>
    <row r="21" spans="2:6" ht="12.75">
      <c r="B21" t="s">
        <v>21</v>
      </c>
      <c r="D21" s="51">
        <v>9142</v>
      </c>
      <c r="E21" s="51"/>
      <c r="F21" s="51">
        <v>6426</v>
      </c>
    </row>
    <row r="22" spans="2:6" ht="12.75">
      <c r="B22" t="s">
        <v>22</v>
      </c>
      <c r="D22" s="51">
        <v>5629</v>
      </c>
      <c r="E22" s="51"/>
      <c r="F22" s="51">
        <v>11312</v>
      </c>
    </row>
    <row r="23" spans="2:6" ht="12.75">
      <c r="B23" t="s">
        <v>23</v>
      </c>
      <c r="D23" s="52">
        <v>4565.104</v>
      </c>
      <c r="E23" s="51"/>
      <c r="F23" s="52">
        <v>2249</v>
      </c>
    </row>
    <row r="24" spans="4:6" ht="12.75">
      <c r="D24" s="51">
        <f>SUM(D19:D23)</f>
        <v>49052.769</v>
      </c>
      <c r="E24" s="51"/>
      <c r="F24" s="51">
        <f>SUM(F19:F23)</f>
        <v>43060</v>
      </c>
    </row>
    <row r="25" spans="4:6" ht="12.75">
      <c r="D25" s="51"/>
      <c r="E25" s="51"/>
      <c r="F25" s="51"/>
    </row>
    <row r="26" spans="1:6" ht="12.75">
      <c r="A26">
        <v>6</v>
      </c>
      <c r="B26" t="s">
        <v>24</v>
      </c>
      <c r="D26" s="51"/>
      <c r="E26" s="51"/>
      <c r="F26" s="51"/>
    </row>
    <row r="27" spans="2:6" ht="12.75">
      <c r="B27" t="s">
        <v>25</v>
      </c>
      <c r="D27" s="51">
        <v>28399.014</v>
      </c>
      <c r="E27" s="51"/>
      <c r="F27" s="51">
        <f>10377+905</f>
        <v>11282</v>
      </c>
    </row>
    <row r="28" spans="2:6" ht="12.75">
      <c r="B28" t="s">
        <v>26</v>
      </c>
      <c r="D28" s="51">
        <v>8701.637</v>
      </c>
      <c r="E28" s="51"/>
      <c r="F28" s="51">
        <v>4052</v>
      </c>
    </row>
    <row r="29" spans="2:6" ht="12.75">
      <c r="B29" t="s">
        <v>27</v>
      </c>
      <c r="D29" s="51">
        <f>2000.51+8+1+1</f>
        <v>2010.51</v>
      </c>
      <c r="E29" s="51"/>
      <c r="F29" s="51">
        <v>3951</v>
      </c>
    </row>
    <row r="30" spans="2:6" ht="12.75">
      <c r="B30" t="s">
        <v>28</v>
      </c>
      <c r="D30" s="51">
        <v>652</v>
      </c>
      <c r="E30" s="51"/>
      <c r="F30" s="51">
        <v>926</v>
      </c>
    </row>
    <row r="31" spans="2:6" ht="12.75">
      <c r="B31" t="s">
        <v>23</v>
      </c>
      <c r="D31" s="52">
        <f>2167.792-8</f>
        <v>2159.792</v>
      </c>
      <c r="E31" s="51"/>
      <c r="F31" s="52">
        <v>1440</v>
      </c>
    </row>
    <row r="32" spans="4:6" ht="12.75">
      <c r="D32" s="51">
        <f>SUM(D27:D31)+1</f>
        <v>41923.953</v>
      </c>
      <c r="E32" s="51"/>
      <c r="F32" s="51">
        <f>SUM(F27:F31)</f>
        <v>21651</v>
      </c>
    </row>
    <row r="33" spans="4:6" ht="12.75">
      <c r="D33" s="51"/>
      <c r="E33" s="51"/>
      <c r="F33" s="51"/>
    </row>
    <row r="34" spans="1:6" ht="12.75">
      <c r="A34">
        <v>7</v>
      </c>
      <c r="B34" t="s">
        <v>29</v>
      </c>
      <c r="D34" s="51">
        <f>+D24-D32</f>
        <v>7128.815999999999</v>
      </c>
      <c r="E34" s="51"/>
      <c r="F34" s="51">
        <f>+F24-F32</f>
        <v>21409</v>
      </c>
    </row>
    <row r="36" spans="4:6" ht="13.5" thickBot="1">
      <c r="D36" s="5">
        <f>+D34+D16</f>
        <v>91449.766</v>
      </c>
      <c r="F36" s="5">
        <f>+F34+F16</f>
        <v>83258</v>
      </c>
    </row>
    <row r="37" spans="1:2" ht="13.5" thickTop="1">
      <c r="A37">
        <v>8</v>
      </c>
      <c r="B37" t="s">
        <v>30</v>
      </c>
    </row>
    <row r="38" spans="2:6" ht="12.75">
      <c r="B38" t="s">
        <v>31</v>
      </c>
      <c r="D38" s="51">
        <v>59998.5</v>
      </c>
      <c r="E38" s="51"/>
      <c r="F38" s="51">
        <v>39999</v>
      </c>
    </row>
    <row r="39" spans="2:6" ht="12.75">
      <c r="B39" t="s">
        <v>32</v>
      </c>
      <c r="D39" s="51">
        <v>-475.03939</v>
      </c>
      <c r="E39" s="51"/>
      <c r="F39" s="51">
        <v>-752</v>
      </c>
    </row>
    <row r="40" spans="2:6" ht="12.75">
      <c r="B40" t="s">
        <v>33</v>
      </c>
      <c r="D40" s="51">
        <v>1500.0002699999995</v>
      </c>
      <c r="E40" s="51"/>
      <c r="F40" s="51">
        <v>13456</v>
      </c>
    </row>
    <row r="41" spans="2:6" ht="12.75">
      <c r="B41" t="s">
        <v>34</v>
      </c>
      <c r="D41" s="51">
        <v>700</v>
      </c>
      <c r="E41" s="51"/>
      <c r="F41" s="51">
        <v>700</v>
      </c>
    </row>
    <row r="42" spans="2:6" ht="12.75">
      <c r="B42" t="s">
        <v>35</v>
      </c>
      <c r="D42" s="51">
        <v>0</v>
      </c>
      <c r="E42" s="51"/>
      <c r="F42" s="51">
        <v>0</v>
      </c>
    </row>
    <row r="43" spans="2:6" ht="12.75">
      <c r="B43" t="s">
        <v>36</v>
      </c>
      <c r="D43" s="51">
        <v>0</v>
      </c>
      <c r="E43" s="51"/>
      <c r="F43" s="51">
        <v>0</v>
      </c>
    </row>
    <row r="44" spans="2:6" ht="12.75">
      <c r="B44" t="s">
        <v>37</v>
      </c>
      <c r="D44" s="51">
        <f>23937.015+1</f>
        <v>23938.015</v>
      </c>
      <c r="E44" s="51"/>
      <c r="F44" s="51">
        <v>25426</v>
      </c>
    </row>
    <row r="45" spans="2:6" ht="12.75">
      <c r="B45" t="s">
        <v>38</v>
      </c>
      <c r="D45" s="52">
        <v>0</v>
      </c>
      <c r="E45" s="51"/>
      <c r="F45" s="52">
        <v>0</v>
      </c>
    </row>
    <row r="46" spans="4:6" ht="12.75">
      <c r="D46" s="51">
        <f>SUM(D38:D45)</f>
        <v>85661.47588</v>
      </c>
      <c r="E46" s="51"/>
      <c r="F46" s="51">
        <f>SUM(F38:F45)</f>
        <v>78829</v>
      </c>
    </row>
    <row r="47" spans="4:6" ht="12.75">
      <c r="D47" s="51"/>
      <c r="E47" s="51"/>
      <c r="F47" s="51"/>
    </row>
    <row r="48" spans="1:6" ht="12.75">
      <c r="A48">
        <v>9</v>
      </c>
      <c r="B48" t="s">
        <v>39</v>
      </c>
      <c r="D48" s="51">
        <v>1395.887</v>
      </c>
      <c r="E48" s="51"/>
      <c r="F48" s="51">
        <v>644</v>
      </c>
    </row>
    <row r="49" spans="1:6" ht="12.75">
      <c r="A49">
        <v>10</v>
      </c>
      <c r="B49" t="s">
        <v>40</v>
      </c>
      <c r="D49" s="51">
        <v>1375.799</v>
      </c>
      <c r="E49" s="51"/>
      <c r="F49" s="51">
        <v>2006</v>
      </c>
    </row>
    <row r="50" spans="1:6" ht="12.75">
      <c r="A50">
        <v>11</v>
      </c>
      <c r="B50" t="s">
        <v>41</v>
      </c>
      <c r="D50" s="51">
        <v>3016.539</v>
      </c>
      <c r="E50" s="51"/>
      <c r="F50" s="51">
        <v>1779</v>
      </c>
    </row>
    <row r="51" spans="4:6" ht="13.5" thickBot="1">
      <c r="D51" s="5">
        <f>SUM(D46:D50)</f>
        <v>91449.70088</v>
      </c>
      <c r="F51" s="5">
        <f>SUM(F46:F50)</f>
        <v>83258</v>
      </c>
    </row>
    <row r="52" ht="13.5" thickTop="1"/>
    <row r="53" spans="1:6" ht="12.75">
      <c r="A53">
        <v>12</v>
      </c>
      <c r="B53" t="s">
        <v>42</v>
      </c>
      <c r="D53" s="3">
        <f>+(D51-D48-D49-D50-D15)/59999*100</f>
        <v>128.556834080568</v>
      </c>
      <c r="E53" s="3"/>
      <c r="F53" s="3">
        <f>+(F51-F48-F49-F50-F15)/59999*100</f>
        <v>119.7553292554876</v>
      </c>
    </row>
  </sheetData>
  <printOptions/>
  <pageMargins left="0.75" right="0.75" top="0.68" bottom="0.66" header="0.5" footer="0.5"/>
  <pageSetup fitToHeight="1" fitToWidth="1" horizontalDpi="600" verticalDpi="600" orientation="portrait" scale="99" r:id="rId1"/>
</worksheet>
</file>

<file path=xl/worksheets/sheet2.xml><?xml version="1.0" encoding="utf-8"?>
<worksheet xmlns="http://schemas.openxmlformats.org/spreadsheetml/2006/main" xmlns:r="http://schemas.openxmlformats.org/officeDocument/2006/relationships">
  <sheetPr>
    <pageSetUpPr fitToPage="1"/>
  </sheetPr>
  <dimension ref="A1:I57"/>
  <sheetViews>
    <sheetView tabSelected="1" workbookViewId="0" topLeftCell="D13">
      <selection activeCell="F20" sqref="F20"/>
    </sheetView>
  </sheetViews>
  <sheetFormatPr defaultColWidth="9.140625" defaultRowHeight="12.75"/>
  <cols>
    <col min="1" max="1" width="4.8515625" style="0" bestFit="1" customWidth="1"/>
    <col min="2" max="2" width="48.57421875" style="0" customWidth="1"/>
    <col min="3" max="3" width="1.8515625" style="0" customWidth="1"/>
    <col min="4" max="4" width="12.140625" style="0" customWidth="1"/>
    <col min="5" max="5" width="18.00390625" style="0" customWidth="1"/>
    <col min="7" max="7" width="14.7109375" style="0" customWidth="1"/>
    <col min="8" max="8" width="17.140625" style="0" customWidth="1"/>
  </cols>
  <sheetData>
    <row r="1" ht="12.75">
      <c r="B1" s="2" t="s">
        <v>1</v>
      </c>
    </row>
    <row r="2" ht="12.75">
      <c r="B2" s="2" t="s">
        <v>2</v>
      </c>
    </row>
    <row r="3" ht="12.75">
      <c r="B3" s="2" t="s">
        <v>43</v>
      </c>
    </row>
    <row r="4" spans="4:9" ht="12.75">
      <c r="D4" s="56" t="s">
        <v>44</v>
      </c>
      <c r="E4" s="56"/>
      <c r="F4" s="2"/>
      <c r="G4" s="56" t="s">
        <v>45</v>
      </c>
      <c r="H4" s="56"/>
      <c r="I4" s="2"/>
    </row>
    <row r="5" spans="4:9" ht="12.75">
      <c r="D5" s="6" t="s">
        <v>7</v>
      </c>
      <c r="E5" s="6" t="s">
        <v>46</v>
      </c>
      <c r="F5" s="2"/>
      <c r="G5" s="6" t="s">
        <v>7</v>
      </c>
      <c r="H5" s="6" t="s">
        <v>46</v>
      </c>
      <c r="I5" s="6"/>
    </row>
    <row r="6" spans="4:9" ht="12.75">
      <c r="D6" s="6" t="s">
        <v>47</v>
      </c>
      <c r="E6" s="6" t="s">
        <v>48</v>
      </c>
      <c r="F6" s="2"/>
      <c r="G6" s="6" t="s">
        <v>47</v>
      </c>
      <c r="H6" s="6" t="s">
        <v>48</v>
      </c>
      <c r="I6" s="6"/>
    </row>
    <row r="7" spans="4:9" ht="12.75">
      <c r="D7" s="6" t="s">
        <v>9</v>
      </c>
      <c r="E7" s="6" t="s">
        <v>9</v>
      </c>
      <c r="F7" s="2"/>
      <c r="G7" s="6" t="s">
        <v>49</v>
      </c>
      <c r="H7" s="6" t="s">
        <v>50</v>
      </c>
      <c r="I7" s="6"/>
    </row>
    <row r="8" spans="4:8" ht="12.75">
      <c r="D8" s="4" t="s">
        <v>11</v>
      </c>
      <c r="E8" s="4" t="s">
        <v>12</v>
      </c>
      <c r="F8" s="50"/>
      <c r="G8" s="4" t="s">
        <v>11</v>
      </c>
      <c r="H8" s="4" t="s">
        <v>12</v>
      </c>
    </row>
    <row r="9" spans="4:9" ht="12.75">
      <c r="D9" s="6" t="s">
        <v>51</v>
      </c>
      <c r="E9" s="6" t="s">
        <v>51</v>
      </c>
      <c r="F9" s="2"/>
      <c r="G9" s="6" t="s">
        <v>51</v>
      </c>
      <c r="H9" s="6" t="s">
        <v>51</v>
      </c>
      <c r="I9" s="9"/>
    </row>
    <row r="10" spans="1:8" ht="12.75">
      <c r="A10" t="s">
        <v>52</v>
      </c>
      <c r="B10" t="s">
        <v>53</v>
      </c>
      <c r="D10" s="51">
        <v>17288.604648915105</v>
      </c>
      <c r="E10" s="51">
        <v>21897</v>
      </c>
      <c r="F10" s="51"/>
      <c r="G10" s="51">
        <v>84667.179</v>
      </c>
      <c r="H10" s="51">
        <v>82945</v>
      </c>
    </row>
    <row r="11" spans="4:8" ht="12.75">
      <c r="D11" s="51"/>
      <c r="E11" s="51"/>
      <c r="F11" s="51"/>
      <c r="G11" s="51"/>
      <c r="H11" s="51"/>
    </row>
    <row r="12" spans="1:8" ht="12.75">
      <c r="A12" t="s">
        <v>54</v>
      </c>
      <c r="B12" t="s">
        <v>55</v>
      </c>
      <c r="D12" s="51">
        <v>0</v>
      </c>
      <c r="E12" s="51">
        <v>0</v>
      </c>
      <c r="F12" s="51"/>
      <c r="G12" s="51">
        <v>0</v>
      </c>
      <c r="H12" s="51">
        <v>0</v>
      </c>
    </row>
    <row r="13" spans="4:8" ht="12.75">
      <c r="D13" s="51"/>
      <c r="E13" s="51"/>
      <c r="F13" s="51"/>
      <c r="G13" s="51"/>
      <c r="H13" s="51"/>
    </row>
    <row r="14" spans="1:9" ht="12.75">
      <c r="A14" t="s">
        <v>56</v>
      </c>
      <c r="B14" t="s">
        <v>57</v>
      </c>
      <c r="D14" s="51">
        <v>-586.1488220754716</v>
      </c>
      <c r="E14" s="51">
        <v>1337</v>
      </c>
      <c r="F14" s="51"/>
      <c r="G14" s="51">
        <v>579.049</v>
      </c>
      <c r="H14" s="51">
        <f>533+1616</f>
        <v>2149</v>
      </c>
      <c r="I14" s="49"/>
    </row>
    <row r="15" spans="4:9" ht="12.75">
      <c r="D15" s="51"/>
      <c r="E15" s="51"/>
      <c r="F15" s="51"/>
      <c r="G15" s="51"/>
      <c r="H15" s="51"/>
      <c r="I15" s="49"/>
    </row>
    <row r="16" spans="1:8" ht="38.25">
      <c r="A16" s="13" t="s">
        <v>58</v>
      </c>
      <c r="B16" s="12" t="s">
        <v>59</v>
      </c>
      <c r="D16" s="51">
        <f>+D24+D22+D20+D18</f>
        <v>4504.730761179245</v>
      </c>
      <c r="E16" s="51">
        <f>+E24+E18+E20+E22</f>
        <v>4545</v>
      </c>
      <c r="F16" s="51"/>
      <c r="G16" s="51">
        <f>+G24+G22+G20+G18</f>
        <v>20285.701</v>
      </c>
      <c r="H16" s="51">
        <f>+H24+H18+H20+H22</f>
        <v>18103</v>
      </c>
    </row>
    <row r="17" spans="4:8" ht="12.75">
      <c r="D17" s="51"/>
      <c r="E17" s="51"/>
      <c r="F17" s="51"/>
      <c r="G17" s="51"/>
      <c r="H17" s="51"/>
    </row>
    <row r="18" spans="1:8" ht="12.75">
      <c r="A18" t="s">
        <v>54</v>
      </c>
      <c r="B18" t="s">
        <v>60</v>
      </c>
      <c r="D18" s="51">
        <v>465.91659000000016</v>
      </c>
      <c r="E18" s="51">
        <v>357</v>
      </c>
      <c r="F18" s="51"/>
      <c r="G18" s="51">
        <v>1264.486</v>
      </c>
      <c r="H18" s="51">
        <v>1659</v>
      </c>
    </row>
    <row r="19" spans="4:8" ht="12.75">
      <c r="D19" s="51"/>
      <c r="E19" s="51"/>
      <c r="F19" s="51"/>
      <c r="G19" s="51"/>
      <c r="H19" s="51"/>
    </row>
    <row r="20" spans="1:9" ht="12.75">
      <c r="A20" t="s">
        <v>56</v>
      </c>
      <c r="B20" t="s">
        <v>61</v>
      </c>
      <c r="D20" s="51">
        <v>1326</v>
      </c>
      <c r="E20" s="51">
        <v>793</v>
      </c>
      <c r="F20" s="51"/>
      <c r="G20" s="51">
        <v>5557</v>
      </c>
      <c r="H20" s="51">
        <v>3425</v>
      </c>
      <c r="I20" s="49"/>
    </row>
    <row r="21" spans="4:8" ht="12.75">
      <c r="D21" s="51"/>
      <c r="E21" s="51"/>
      <c r="F21" s="51"/>
      <c r="G21" s="51"/>
      <c r="H21" s="51"/>
    </row>
    <row r="22" spans="1:8" ht="12.75">
      <c r="A22" t="s">
        <v>62</v>
      </c>
      <c r="B22" t="s">
        <v>63</v>
      </c>
      <c r="D22" s="51">
        <v>0</v>
      </c>
      <c r="E22" s="51">
        <v>529</v>
      </c>
      <c r="F22" s="51"/>
      <c r="G22" s="51">
        <v>0</v>
      </c>
      <c r="H22" s="51">
        <v>0</v>
      </c>
    </row>
    <row r="23" spans="4:8" ht="12.75">
      <c r="D23" s="51"/>
      <c r="E23" s="51"/>
      <c r="F23" s="51"/>
      <c r="G23" s="51"/>
      <c r="H23" s="51"/>
    </row>
    <row r="24" spans="1:8" ht="51">
      <c r="A24" s="13" t="s">
        <v>64</v>
      </c>
      <c r="B24" s="12" t="s">
        <v>65</v>
      </c>
      <c r="D24" s="51">
        <v>2712.814171179245</v>
      </c>
      <c r="E24" s="51">
        <v>2866</v>
      </c>
      <c r="F24" s="51"/>
      <c r="G24" s="51">
        <v>13464.215</v>
      </c>
      <c r="H24" s="51">
        <v>13019</v>
      </c>
    </row>
    <row r="25" spans="4:8" ht="12.75">
      <c r="D25" s="51"/>
      <c r="E25" s="51"/>
      <c r="F25" s="51"/>
      <c r="G25" s="51"/>
      <c r="H25" s="51"/>
    </row>
    <row r="26" spans="1:8" ht="12.75">
      <c r="A26" t="s">
        <v>66</v>
      </c>
      <c r="B26" t="s">
        <v>67</v>
      </c>
      <c r="D26" s="51">
        <v>-443.323</v>
      </c>
      <c r="E26" s="51">
        <v>0</v>
      </c>
      <c r="F26" s="51"/>
      <c r="G26" s="51">
        <v>-987.345</v>
      </c>
      <c r="H26" s="51">
        <v>0</v>
      </c>
    </row>
    <row r="27" spans="4:8" ht="12.75">
      <c r="D27" s="51"/>
      <c r="E27" s="51"/>
      <c r="F27" s="51"/>
      <c r="G27" s="51"/>
      <c r="H27" s="51"/>
    </row>
    <row r="28" spans="1:8" ht="25.5">
      <c r="A28" s="14" t="s">
        <v>68</v>
      </c>
      <c r="B28" s="12" t="s">
        <v>69</v>
      </c>
      <c r="D28" s="51">
        <v>2270.4911711792465</v>
      </c>
      <c r="E28" s="51">
        <v>2866</v>
      </c>
      <c r="F28" s="51"/>
      <c r="G28" s="51">
        <v>12476.87</v>
      </c>
      <c r="H28" s="51">
        <f>+H24+H26</f>
        <v>13019</v>
      </c>
    </row>
    <row r="29" spans="4:8" ht="12.75">
      <c r="D29" s="51"/>
      <c r="E29" s="51"/>
      <c r="F29" s="51"/>
      <c r="G29" s="51"/>
      <c r="H29" s="51"/>
    </row>
    <row r="30" spans="1:8" ht="12.75">
      <c r="A30" t="s">
        <v>70</v>
      </c>
      <c r="B30" t="s">
        <v>71</v>
      </c>
      <c r="D30" s="51">
        <v>-925.4450736405661</v>
      </c>
      <c r="E30" s="51">
        <v>-903</v>
      </c>
      <c r="F30" s="51"/>
      <c r="G30" s="51">
        <v>-3346.592</v>
      </c>
      <c r="H30" s="51">
        <v>-413</v>
      </c>
    </row>
    <row r="31" spans="4:8" ht="12.75">
      <c r="D31" s="51"/>
      <c r="E31" s="51"/>
      <c r="F31" s="51"/>
      <c r="G31" s="51"/>
      <c r="H31" s="51"/>
    </row>
    <row r="32" spans="1:8" ht="25.5">
      <c r="A32" s="14" t="s">
        <v>72</v>
      </c>
      <c r="B32" s="14" t="s">
        <v>73</v>
      </c>
      <c r="D32" s="51">
        <v>1345.0460975386804</v>
      </c>
      <c r="E32" s="51">
        <v>1963</v>
      </c>
      <c r="F32" s="51"/>
      <c r="G32" s="51">
        <v>9130.278</v>
      </c>
      <c r="H32" s="51">
        <f>+H28+H30</f>
        <v>12606</v>
      </c>
    </row>
    <row r="33" spans="4:8" ht="12.75">
      <c r="D33" s="51"/>
      <c r="E33" s="51"/>
      <c r="F33" s="51"/>
      <c r="G33" s="51"/>
      <c r="H33" s="51"/>
    </row>
    <row r="34" spans="2:8" ht="12.75">
      <c r="B34" t="s">
        <v>74</v>
      </c>
      <c r="D34" s="51">
        <v>254.0652148549528</v>
      </c>
      <c r="E34" s="51">
        <v>123</v>
      </c>
      <c r="F34" s="51"/>
      <c r="G34" s="51">
        <v>415.236</v>
      </c>
      <c r="H34" s="51">
        <v>-194</v>
      </c>
    </row>
    <row r="35" spans="4:8" ht="12.75">
      <c r="D35" s="51"/>
      <c r="E35" s="51"/>
      <c r="F35" s="51"/>
      <c r="G35" s="51"/>
      <c r="H35" s="51"/>
    </row>
    <row r="36" spans="1:8" ht="25.5">
      <c r="A36" s="14" t="s">
        <v>75</v>
      </c>
      <c r="B36" s="14" t="s">
        <v>76</v>
      </c>
      <c r="D36" s="51">
        <v>1090.9808826837261</v>
      </c>
      <c r="E36" s="51">
        <v>1840</v>
      </c>
      <c r="F36" s="51"/>
      <c r="G36" s="51">
        <v>8715.042</v>
      </c>
      <c r="H36" s="51">
        <f>+H32+H34</f>
        <v>12412</v>
      </c>
    </row>
    <row r="37" spans="4:8" ht="12.75">
      <c r="D37" s="51"/>
      <c r="E37" s="51"/>
      <c r="F37" s="51"/>
      <c r="G37" s="51"/>
      <c r="H37" s="51"/>
    </row>
    <row r="38" spans="1:8" ht="12.75">
      <c r="A38" t="s">
        <v>77</v>
      </c>
      <c r="B38" t="s">
        <v>78</v>
      </c>
      <c r="D38" s="51">
        <v>0</v>
      </c>
      <c r="E38" s="51">
        <v>0</v>
      </c>
      <c r="F38" s="51"/>
      <c r="G38" s="51">
        <v>0</v>
      </c>
      <c r="H38" s="51">
        <v>0</v>
      </c>
    </row>
    <row r="39" spans="4:8" ht="12.75">
      <c r="D39" s="51"/>
      <c r="E39" s="51"/>
      <c r="F39" s="51"/>
      <c r="G39" s="51"/>
      <c r="H39" s="51"/>
    </row>
    <row r="40" spans="2:8" ht="12.75">
      <c r="B40" t="s">
        <v>74</v>
      </c>
      <c r="D40" s="51">
        <v>0</v>
      </c>
      <c r="E40" s="51">
        <v>0</v>
      </c>
      <c r="F40" s="51"/>
      <c r="G40" s="51">
        <v>0</v>
      </c>
      <c r="H40" s="51">
        <v>0</v>
      </c>
    </row>
    <row r="41" spans="4:8" ht="12.75">
      <c r="D41" s="51"/>
      <c r="E41" s="51"/>
      <c r="F41" s="51"/>
      <c r="G41" s="51"/>
      <c r="H41" s="51"/>
    </row>
    <row r="42" spans="2:8" ht="25.5">
      <c r="B42" s="12" t="s">
        <v>79</v>
      </c>
      <c r="D42" s="51">
        <v>0</v>
      </c>
      <c r="E42" s="51">
        <v>0</v>
      </c>
      <c r="F42" s="51"/>
      <c r="G42" s="51">
        <v>0</v>
      </c>
      <c r="H42" s="51">
        <v>0</v>
      </c>
    </row>
    <row r="43" spans="4:8" ht="12.75">
      <c r="D43" s="51"/>
      <c r="E43" s="51"/>
      <c r="F43" s="51"/>
      <c r="G43" s="51"/>
      <c r="H43" s="51"/>
    </row>
    <row r="44" spans="1:8" ht="25.5">
      <c r="A44" s="14" t="s">
        <v>80</v>
      </c>
      <c r="B44" s="14" t="s">
        <v>81</v>
      </c>
      <c r="D44" s="51">
        <v>1090.9808826837261</v>
      </c>
      <c r="E44" s="51">
        <v>1840</v>
      </c>
      <c r="F44" s="51"/>
      <c r="G44" s="51">
        <v>8715.042</v>
      </c>
      <c r="H44" s="51">
        <f>+H36+H38+H40+H42</f>
        <v>12412</v>
      </c>
    </row>
    <row r="45" spans="4:8" ht="12.75">
      <c r="D45" s="51"/>
      <c r="E45" s="51"/>
      <c r="F45" s="51"/>
      <c r="G45" s="51"/>
      <c r="H45" s="51"/>
    </row>
    <row r="46" spans="1:8" ht="25.5">
      <c r="A46" s="14" t="s">
        <v>82</v>
      </c>
      <c r="B46" s="14" t="s">
        <v>83</v>
      </c>
      <c r="D46" s="51">
        <v>0</v>
      </c>
      <c r="E46" s="51">
        <v>0</v>
      </c>
      <c r="F46" s="51"/>
      <c r="G46" s="51">
        <v>0</v>
      </c>
      <c r="H46" s="51">
        <v>0</v>
      </c>
    </row>
    <row r="47" spans="4:8" ht="12.75">
      <c r="D47" s="51"/>
      <c r="E47" s="51"/>
      <c r="F47" s="51"/>
      <c r="G47" s="51"/>
      <c r="H47" s="51"/>
    </row>
    <row r="48" spans="1:8" ht="25.5">
      <c r="A48" s="55" t="s">
        <v>190</v>
      </c>
      <c r="B48" s="12" t="s">
        <v>84</v>
      </c>
      <c r="D48" s="53">
        <v>1.818331776669155</v>
      </c>
      <c r="E48" s="53">
        <f>+E44/59999*100</f>
        <v>3.066717778629644</v>
      </c>
      <c r="F48" s="53"/>
      <c r="G48" s="53">
        <v>14.52531208853481</v>
      </c>
      <c r="H48" s="53">
        <f>+H44/59999*100</f>
        <v>20.687011450190838</v>
      </c>
    </row>
    <row r="49" spans="4:8" ht="12.75">
      <c r="D49" s="51"/>
      <c r="E49" s="51"/>
      <c r="F49" s="51"/>
      <c r="G49" s="51"/>
      <c r="H49" s="51"/>
    </row>
    <row r="50" spans="2:8" ht="12.75">
      <c r="B50" s="12" t="s">
        <v>85</v>
      </c>
      <c r="D50" s="51">
        <v>0</v>
      </c>
      <c r="E50" s="51">
        <v>0</v>
      </c>
      <c r="F50" s="51"/>
      <c r="G50" s="51">
        <v>0</v>
      </c>
      <c r="H50" s="51">
        <v>0</v>
      </c>
    </row>
    <row r="51" spans="4:8" ht="12.75">
      <c r="D51" s="51"/>
      <c r="E51" s="51"/>
      <c r="F51" s="51"/>
      <c r="G51" s="51"/>
      <c r="H51" s="51"/>
    </row>
    <row r="52" spans="1:8" ht="12.75">
      <c r="A52" t="s">
        <v>86</v>
      </c>
      <c r="B52" t="s">
        <v>87</v>
      </c>
      <c r="D52" s="51">
        <v>5</v>
      </c>
      <c r="E52" s="51">
        <v>5</v>
      </c>
      <c r="F52" s="51"/>
      <c r="G52" s="51">
        <v>5</v>
      </c>
      <c r="H52" s="51">
        <v>5</v>
      </c>
    </row>
    <row r="54" spans="1:2" ht="12.75">
      <c r="A54" t="s">
        <v>88</v>
      </c>
      <c r="B54" t="s">
        <v>89</v>
      </c>
    </row>
    <row r="55" spans="4:7" ht="12.75">
      <c r="D55" s="2" t="s">
        <v>90</v>
      </c>
      <c r="E55" s="2"/>
      <c r="G55" s="2" t="s">
        <v>91</v>
      </c>
    </row>
    <row r="56" ht="12.75">
      <c r="G56" s="2" t="s">
        <v>92</v>
      </c>
    </row>
    <row r="57" spans="1:7" ht="12.75">
      <c r="A57" s="54" t="s">
        <v>191</v>
      </c>
      <c r="B57" t="s">
        <v>93</v>
      </c>
      <c r="E57" s="11">
        <f>+'BS'!D53/100</f>
        <v>1.28556834080568</v>
      </c>
      <c r="G57" s="10">
        <f>+'BS'!F53/100</f>
        <v>1.197553292554876</v>
      </c>
    </row>
  </sheetData>
  <mergeCells count="2">
    <mergeCell ref="D4:E4"/>
    <mergeCell ref="G4:H4"/>
  </mergeCells>
  <printOptions/>
  <pageMargins left="0.22" right="0.31" top="0.73" bottom="0.72" header="0.5" footer="0.5"/>
  <pageSetup fitToHeight="1" fitToWidth="1" horizontalDpi="600" verticalDpi="600" orientation="portrait" scale="75" r:id="rId1"/>
</worksheet>
</file>

<file path=xl/worksheets/sheet3.xml><?xml version="1.0" encoding="utf-8"?>
<worksheet xmlns="http://schemas.openxmlformats.org/spreadsheetml/2006/main" xmlns:r="http://schemas.openxmlformats.org/officeDocument/2006/relationships">
  <dimension ref="A1:I151"/>
  <sheetViews>
    <sheetView workbookViewId="0" topLeftCell="A1">
      <selection activeCell="E9" sqref="E9"/>
    </sheetView>
  </sheetViews>
  <sheetFormatPr defaultColWidth="9.140625" defaultRowHeight="12.75"/>
  <cols>
    <col min="1" max="1" width="6.8515625" style="0" customWidth="1"/>
    <col min="2" max="2" width="29.28125" style="0" customWidth="1"/>
    <col min="4" max="4" width="3.421875" style="0" customWidth="1"/>
    <col min="6" max="6" width="3.00390625" style="0" customWidth="1"/>
    <col min="8" max="8" width="2.7109375" style="0" customWidth="1"/>
  </cols>
  <sheetData>
    <row r="1" spans="1:9" ht="12.75">
      <c r="A1" s="15" t="s">
        <v>0</v>
      </c>
      <c r="B1" s="7"/>
      <c r="C1" s="7"/>
      <c r="D1" s="7"/>
      <c r="E1" s="7"/>
      <c r="F1" s="7"/>
      <c r="G1" s="7"/>
      <c r="H1" s="7"/>
      <c r="I1" s="7"/>
    </row>
    <row r="2" spans="1:9" ht="12.75">
      <c r="A2" s="15" t="s">
        <v>94</v>
      </c>
      <c r="B2" s="7"/>
      <c r="C2" s="7"/>
      <c r="D2" s="7"/>
      <c r="E2" s="7"/>
      <c r="F2" s="7"/>
      <c r="G2" s="7"/>
      <c r="H2" s="7"/>
      <c r="I2" s="7"/>
    </row>
    <row r="3" spans="1:9" ht="12.75">
      <c r="A3" s="16">
        <v>1</v>
      </c>
      <c r="B3" s="62" t="s">
        <v>95</v>
      </c>
      <c r="C3" s="62"/>
      <c r="D3" s="62"/>
      <c r="E3" s="62"/>
      <c r="F3" s="7"/>
      <c r="G3" s="7"/>
      <c r="H3" s="7"/>
      <c r="I3" s="7"/>
    </row>
    <row r="4" spans="1:9" ht="38.25" customHeight="1">
      <c r="A4" s="15"/>
      <c r="B4" s="63" t="s">
        <v>96</v>
      </c>
      <c r="C4" s="63"/>
      <c r="D4" s="63"/>
      <c r="E4" s="63"/>
      <c r="F4" s="63"/>
      <c r="G4" s="63"/>
      <c r="H4" s="63"/>
      <c r="I4" s="63"/>
    </row>
    <row r="5" spans="1:9" ht="15.75" customHeight="1">
      <c r="A5" s="15"/>
      <c r="B5" s="18"/>
      <c r="C5" s="18"/>
      <c r="D5" s="18"/>
      <c r="E5" s="18"/>
      <c r="F5" s="18"/>
      <c r="G5" s="18"/>
      <c r="H5" s="18"/>
      <c r="I5" s="18"/>
    </row>
    <row r="6" spans="1:9" ht="24" customHeight="1">
      <c r="A6" s="15"/>
      <c r="B6" s="63" t="s">
        <v>193</v>
      </c>
      <c r="C6" s="63"/>
      <c r="D6" s="63"/>
      <c r="E6" s="63"/>
      <c r="F6" s="63"/>
      <c r="G6" s="63"/>
      <c r="H6" s="63"/>
      <c r="I6" s="63"/>
    </row>
    <row r="7" spans="1:9" ht="12.75">
      <c r="A7" s="15"/>
      <c r="B7" s="19"/>
      <c r="C7" s="19"/>
      <c r="D7" s="19"/>
      <c r="E7" s="19"/>
      <c r="F7" s="19"/>
      <c r="G7" s="19"/>
      <c r="H7" s="19"/>
      <c r="I7" s="7"/>
    </row>
    <row r="8" spans="1:9" ht="12.75">
      <c r="A8" s="15">
        <v>2</v>
      </c>
      <c r="B8" s="15" t="s">
        <v>97</v>
      </c>
      <c r="C8" s="7"/>
      <c r="D8" s="7"/>
      <c r="E8" s="7"/>
      <c r="F8" s="7"/>
      <c r="G8" s="7"/>
      <c r="H8" s="7"/>
      <c r="I8" s="7"/>
    </row>
    <row r="9" spans="1:9" ht="12.75">
      <c r="A9" s="15"/>
      <c r="B9" s="7" t="s">
        <v>98</v>
      </c>
      <c r="C9" s="7"/>
      <c r="D9" s="7"/>
      <c r="E9" s="7"/>
      <c r="F9" s="7"/>
      <c r="G9" s="7"/>
      <c r="H9" s="7"/>
      <c r="I9" s="7"/>
    </row>
    <row r="10" spans="1:9" ht="12.75">
      <c r="A10" s="15"/>
      <c r="B10" s="7"/>
      <c r="C10" s="7"/>
      <c r="D10" s="7"/>
      <c r="E10" s="7"/>
      <c r="F10" s="7"/>
      <c r="G10" s="7"/>
      <c r="H10" s="7"/>
      <c r="I10" s="7"/>
    </row>
    <row r="11" spans="1:9" ht="12.75">
      <c r="A11" s="15">
        <v>3</v>
      </c>
      <c r="B11" s="15" t="s">
        <v>99</v>
      </c>
      <c r="C11" s="7"/>
      <c r="D11" s="7"/>
      <c r="E11" s="7"/>
      <c r="F11" s="7"/>
      <c r="G11" s="7"/>
      <c r="H11" s="7"/>
      <c r="I11" s="7"/>
    </row>
    <row r="12" spans="1:9" ht="12.75">
      <c r="A12" s="15"/>
      <c r="B12" s="7" t="s">
        <v>100</v>
      </c>
      <c r="C12" s="7"/>
      <c r="D12" s="7"/>
      <c r="E12" s="7"/>
      <c r="F12" s="7"/>
      <c r="G12" s="7"/>
      <c r="H12" s="7"/>
      <c r="I12" s="7"/>
    </row>
    <row r="13" spans="1:9" ht="12.75">
      <c r="A13" s="7"/>
      <c r="B13" s="7"/>
      <c r="C13" s="7"/>
      <c r="D13" s="7"/>
      <c r="E13" s="7"/>
      <c r="F13" s="7"/>
      <c r="G13" s="7"/>
      <c r="H13" s="7"/>
      <c r="I13" s="7"/>
    </row>
    <row r="14" spans="1:9" ht="12.75">
      <c r="A14" s="16">
        <v>4</v>
      </c>
      <c r="B14" s="15" t="s">
        <v>71</v>
      </c>
      <c r="C14" s="7"/>
      <c r="D14" s="7"/>
      <c r="E14" s="7"/>
      <c r="F14" s="7"/>
      <c r="G14" s="7"/>
      <c r="H14" s="7"/>
      <c r="I14" s="7"/>
    </row>
    <row r="15" spans="1:9" ht="12.75">
      <c r="A15" s="7"/>
      <c r="B15" s="57" t="s">
        <v>101</v>
      </c>
      <c r="C15" s="57"/>
      <c r="D15" s="57"/>
      <c r="E15" s="57"/>
      <c r="F15" s="57"/>
      <c r="G15" s="57"/>
      <c r="H15" s="57"/>
      <c r="I15" s="57"/>
    </row>
    <row r="16" spans="1:9" ht="12.75">
      <c r="A16" s="7"/>
      <c r="B16" s="19"/>
      <c r="C16" s="19"/>
      <c r="D16" s="19"/>
      <c r="E16" s="19"/>
      <c r="F16" s="19"/>
      <c r="G16" s="19"/>
      <c r="H16" s="19"/>
      <c r="I16" s="20" t="s">
        <v>102</v>
      </c>
    </row>
    <row r="17" spans="1:9" ht="14.25" customHeight="1">
      <c r="A17" s="7"/>
      <c r="B17" s="19" t="s">
        <v>103</v>
      </c>
      <c r="C17" s="19"/>
      <c r="D17" s="19"/>
      <c r="E17" s="19"/>
      <c r="F17" s="19"/>
      <c r="G17" s="19"/>
      <c r="H17" s="19"/>
      <c r="I17" s="21">
        <v>1238</v>
      </c>
    </row>
    <row r="18" spans="1:9" ht="13.5" customHeight="1">
      <c r="A18" s="7"/>
      <c r="B18" s="19" t="s">
        <v>104</v>
      </c>
      <c r="C18" s="19"/>
      <c r="D18" s="19"/>
      <c r="E18" s="19"/>
      <c r="F18" s="19"/>
      <c r="G18" s="19"/>
      <c r="H18" s="19"/>
      <c r="I18" s="21">
        <v>0</v>
      </c>
    </row>
    <row r="19" spans="1:9" ht="15" customHeight="1">
      <c r="A19" s="7"/>
      <c r="B19" s="19" t="s">
        <v>105</v>
      </c>
      <c r="C19" s="19"/>
      <c r="D19" s="19"/>
      <c r="E19" s="19"/>
      <c r="F19" s="19"/>
      <c r="G19" s="19"/>
      <c r="H19" s="19"/>
      <c r="I19" s="21">
        <v>0</v>
      </c>
    </row>
    <row r="20" spans="1:9" ht="12.75">
      <c r="A20" s="7"/>
      <c r="B20" s="22" t="s">
        <v>106</v>
      </c>
      <c r="C20" s="19"/>
      <c r="D20" s="19"/>
      <c r="E20" s="19"/>
      <c r="F20" s="19"/>
      <c r="G20" s="19"/>
      <c r="H20" s="19"/>
      <c r="I20" s="21">
        <v>2109</v>
      </c>
    </row>
    <row r="21" spans="1:9" ht="13.5" thickBot="1">
      <c r="A21" s="7"/>
      <c r="B21" s="22"/>
      <c r="C21" s="19"/>
      <c r="D21" s="19"/>
      <c r="E21" s="19"/>
      <c r="F21" s="19"/>
      <c r="G21" s="19"/>
      <c r="H21" s="19"/>
      <c r="I21" s="23">
        <f>SUM(I17:I20)</f>
        <v>3347</v>
      </c>
    </row>
    <row r="22" spans="1:9" ht="13.5" thickTop="1">
      <c r="A22" s="24"/>
      <c r="B22" s="19"/>
      <c r="C22" s="22"/>
      <c r="D22" s="22"/>
      <c r="E22" s="22"/>
      <c r="F22" s="22"/>
      <c r="G22" s="22"/>
      <c r="H22" s="22"/>
      <c r="I22" s="7"/>
    </row>
    <row r="23" spans="1:9" ht="12.75">
      <c r="A23" s="15">
        <v>5</v>
      </c>
      <c r="B23" s="15" t="s">
        <v>107</v>
      </c>
      <c r="C23" s="7"/>
      <c r="D23" s="7"/>
      <c r="E23" s="7"/>
      <c r="F23" s="7"/>
      <c r="G23" s="7"/>
      <c r="H23" s="7"/>
      <c r="I23" s="7"/>
    </row>
    <row r="24" spans="1:9" ht="12.75">
      <c r="A24" s="7"/>
      <c r="B24" s="7" t="s">
        <v>108</v>
      </c>
      <c r="C24" s="7"/>
      <c r="D24" s="7"/>
      <c r="E24" s="7"/>
      <c r="F24" s="7"/>
      <c r="G24" s="7"/>
      <c r="H24" s="7"/>
      <c r="I24" s="7"/>
    </row>
    <row r="25" spans="1:9" ht="12.75">
      <c r="A25" s="7"/>
      <c r="B25" s="7"/>
      <c r="C25" s="7"/>
      <c r="D25" s="7"/>
      <c r="E25" s="7"/>
      <c r="F25" s="7"/>
      <c r="G25" s="7"/>
      <c r="H25" s="7"/>
      <c r="I25" s="7"/>
    </row>
    <row r="26" spans="1:9" ht="12.75">
      <c r="A26" s="15">
        <v>6</v>
      </c>
      <c r="B26" s="15" t="s">
        <v>109</v>
      </c>
      <c r="C26" s="7"/>
      <c r="D26" s="7"/>
      <c r="E26" s="7"/>
      <c r="F26" s="7"/>
      <c r="G26" s="7"/>
      <c r="H26" s="7"/>
      <c r="I26" s="7"/>
    </row>
    <row r="27" spans="1:9" ht="12.75">
      <c r="A27" s="7"/>
      <c r="B27" s="7" t="s">
        <v>110</v>
      </c>
      <c r="C27" s="7"/>
      <c r="D27" s="7"/>
      <c r="E27" s="7"/>
      <c r="F27" s="7"/>
      <c r="G27" s="7"/>
      <c r="H27" s="7"/>
      <c r="I27" s="7"/>
    </row>
    <row r="28" spans="1:9" ht="12.75">
      <c r="A28" s="7"/>
      <c r="B28" s="7"/>
      <c r="C28" s="7"/>
      <c r="D28" s="7"/>
      <c r="E28" s="7"/>
      <c r="F28" s="7"/>
      <c r="G28" s="7"/>
      <c r="H28" s="7"/>
      <c r="I28" s="7"/>
    </row>
    <row r="29" spans="1:9" ht="12.75">
      <c r="A29" s="15">
        <v>7</v>
      </c>
      <c r="B29" s="15" t="s">
        <v>111</v>
      </c>
      <c r="C29" s="7"/>
      <c r="D29" s="7"/>
      <c r="E29" s="7"/>
      <c r="F29" s="7"/>
      <c r="G29" s="7"/>
      <c r="H29" s="7"/>
      <c r="I29" s="7"/>
    </row>
    <row r="30" spans="1:9" ht="12.75">
      <c r="A30" s="7"/>
      <c r="B30" s="57" t="s">
        <v>112</v>
      </c>
      <c r="C30" s="57"/>
      <c r="D30" s="57"/>
      <c r="E30" s="57"/>
      <c r="F30" s="57"/>
      <c r="G30" s="57"/>
      <c r="H30" s="57"/>
      <c r="I30" s="57"/>
    </row>
    <row r="31" spans="1:9" ht="12.75">
      <c r="A31" s="7"/>
      <c r="B31" s="7"/>
      <c r="C31" s="7"/>
      <c r="D31" s="7"/>
      <c r="E31" s="7"/>
      <c r="F31" s="7"/>
      <c r="G31" s="7"/>
      <c r="H31" s="7"/>
      <c r="I31" s="7"/>
    </row>
    <row r="32" spans="1:9" ht="12.75">
      <c r="A32" s="16">
        <v>8</v>
      </c>
      <c r="B32" s="15" t="s">
        <v>113</v>
      </c>
      <c r="C32" s="7"/>
      <c r="D32" s="7"/>
      <c r="E32" s="7"/>
      <c r="F32" s="7"/>
      <c r="G32" s="7"/>
      <c r="H32" s="7"/>
      <c r="I32" s="7"/>
    </row>
    <row r="33" spans="1:9" ht="24.75" customHeight="1">
      <c r="A33" s="7"/>
      <c r="B33" s="57" t="s">
        <v>114</v>
      </c>
      <c r="C33" s="57"/>
      <c r="D33" s="57"/>
      <c r="E33" s="57"/>
      <c r="F33" s="57"/>
      <c r="G33" s="57"/>
      <c r="H33" s="57"/>
      <c r="I33" s="57"/>
    </row>
    <row r="34" spans="1:9" ht="12.75">
      <c r="A34" s="24"/>
      <c r="B34" s="18"/>
      <c r="C34" s="18"/>
      <c r="D34" s="18"/>
      <c r="E34" s="18"/>
      <c r="F34" s="18"/>
      <c r="G34" s="18"/>
      <c r="H34" s="18"/>
      <c r="I34" s="7"/>
    </row>
    <row r="35" spans="1:9" ht="12.75">
      <c r="A35" s="16">
        <v>9</v>
      </c>
      <c r="B35" s="66" t="s">
        <v>115</v>
      </c>
      <c r="C35" s="66"/>
      <c r="D35" s="66"/>
      <c r="E35" s="66"/>
      <c r="F35" s="66"/>
      <c r="G35" s="66"/>
      <c r="H35" s="25"/>
      <c r="I35" s="7"/>
    </row>
    <row r="36" spans="1:9" ht="25.5" customHeight="1">
      <c r="A36" s="7"/>
      <c r="B36" s="60" t="s">
        <v>116</v>
      </c>
      <c r="C36" s="61"/>
      <c r="D36" s="61"/>
      <c r="E36" s="61"/>
      <c r="F36" s="61"/>
      <c r="G36" s="61"/>
      <c r="H36" s="61"/>
      <c r="I36" s="61"/>
    </row>
    <row r="37" spans="1:9" ht="12.75">
      <c r="A37" s="7"/>
      <c r="B37" s="18"/>
      <c r="C37" s="18"/>
      <c r="D37" s="18"/>
      <c r="E37" s="18"/>
      <c r="F37" s="18"/>
      <c r="G37" s="18"/>
      <c r="H37" s="18"/>
      <c r="I37" s="7"/>
    </row>
    <row r="38" spans="1:9" ht="37.5" customHeight="1">
      <c r="A38" s="27"/>
      <c r="B38" s="57" t="s">
        <v>117</v>
      </c>
      <c r="C38" s="57"/>
      <c r="D38" s="57"/>
      <c r="E38" s="57"/>
      <c r="F38" s="57"/>
      <c r="G38" s="57"/>
      <c r="H38" s="57"/>
      <c r="I38" s="57"/>
    </row>
    <row r="39" spans="1:9" ht="12.75">
      <c r="A39" s="7"/>
      <c r="B39" s="18"/>
      <c r="C39" s="18"/>
      <c r="D39" s="18"/>
      <c r="E39" s="18"/>
      <c r="F39" s="18"/>
      <c r="G39" s="18"/>
      <c r="H39" s="18"/>
      <c r="I39" s="7"/>
    </row>
    <row r="40" spans="1:9" ht="38.25" customHeight="1">
      <c r="A40" s="7"/>
      <c r="B40" s="57" t="s">
        <v>118</v>
      </c>
      <c r="C40" s="65"/>
      <c r="D40" s="65"/>
      <c r="E40" s="65"/>
      <c r="F40" s="65"/>
      <c r="G40" s="65"/>
      <c r="H40" s="65"/>
      <c r="I40" s="65"/>
    </row>
    <row r="41" spans="1:9" ht="12.75">
      <c r="A41" s="7"/>
      <c r="B41" s="18"/>
      <c r="C41" s="18"/>
      <c r="D41" s="18"/>
      <c r="E41" s="18"/>
      <c r="F41" s="18"/>
      <c r="G41" s="18"/>
      <c r="H41" s="18"/>
      <c r="I41" s="7"/>
    </row>
    <row r="42" spans="1:9" ht="64.5" customHeight="1">
      <c r="A42" s="7"/>
      <c r="B42" s="63" t="s">
        <v>192</v>
      </c>
      <c r="C42" s="58"/>
      <c r="D42" s="58"/>
      <c r="E42" s="58"/>
      <c r="F42" s="58"/>
      <c r="G42" s="58"/>
      <c r="H42" s="58"/>
      <c r="I42" s="58"/>
    </row>
    <row r="43" spans="1:9" ht="12.75">
      <c r="A43" s="7"/>
      <c r="B43" s="18"/>
      <c r="C43" s="28"/>
      <c r="D43" s="28"/>
      <c r="E43" s="28"/>
      <c r="F43" s="28"/>
      <c r="G43" s="28"/>
      <c r="H43" s="28"/>
      <c r="I43" s="28"/>
    </row>
    <row r="44" spans="1:9" ht="39" customHeight="1">
      <c r="A44" s="7"/>
      <c r="B44" s="63" t="s">
        <v>119</v>
      </c>
      <c r="C44" s="58"/>
      <c r="D44" s="58"/>
      <c r="E44" s="58"/>
      <c r="F44" s="58"/>
      <c r="G44" s="58"/>
      <c r="H44" s="58"/>
      <c r="I44" s="58"/>
    </row>
    <row r="45" spans="1:9" ht="12.75">
      <c r="A45" s="7"/>
      <c r="B45" s="18"/>
      <c r="C45" s="18"/>
      <c r="D45" s="18"/>
      <c r="E45" s="18"/>
      <c r="F45" s="18"/>
      <c r="G45" s="18"/>
      <c r="H45" s="18"/>
      <c r="I45" s="7"/>
    </row>
    <row r="46" spans="1:9" ht="12.75">
      <c r="A46" s="15">
        <v>10</v>
      </c>
      <c r="B46" s="66" t="s">
        <v>120</v>
      </c>
      <c r="C46" s="66"/>
      <c r="D46" s="66"/>
      <c r="E46" s="66"/>
      <c r="F46" s="66"/>
      <c r="G46" s="66"/>
      <c r="H46" s="25"/>
      <c r="I46" s="7"/>
    </row>
    <row r="47" spans="1:9" ht="12.75">
      <c r="A47" s="7"/>
      <c r="B47" s="7" t="s">
        <v>121</v>
      </c>
      <c r="C47" s="7"/>
      <c r="D47" s="7"/>
      <c r="E47" s="7"/>
      <c r="F47" s="7"/>
      <c r="G47" s="7"/>
      <c r="H47" s="7"/>
      <c r="I47" s="7"/>
    </row>
    <row r="48" spans="1:9" ht="12.75">
      <c r="A48" s="7"/>
      <c r="B48" s="7"/>
      <c r="C48" s="7"/>
      <c r="D48" s="7"/>
      <c r="E48" s="7"/>
      <c r="F48" s="7"/>
      <c r="G48" s="7"/>
      <c r="H48" s="7"/>
      <c r="I48" s="7"/>
    </row>
    <row r="49" spans="1:9" ht="12.75">
      <c r="A49" s="15">
        <v>11</v>
      </c>
      <c r="B49" s="62" t="s">
        <v>122</v>
      </c>
      <c r="C49" s="62"/>
      <c r="D49" s="62"/>
      <c r="E49" s="62"/>
      <c r="F49" s="62"/>
      <c r="G49" s="7"/>
      <c r="H49" s="7"/>
      <c r="I49" s="7"/>
    </row>
    <row r="50" spans="1:9" ht="39" customHeight="1">
      <c r="A50" s="15"/>
      <c r="B50" s="63" t="s">
        <v>123</v>
      </c>
      <c r="C50" s="64"/>
      <c r="D50" s="64"/>
      <c r="E50" s="64"/>
      <c r="F50" s="64"/>
      <c r="G50" s="64"/>
      <c r="H50" s="64"/>
      <c r="I50" s="64"/>
    </row>
    <row r="51" spans="1:9" ht="12.75">
      <c r="A51" s="15"/>
      <c r="B51" s="17"/>
      <c r="C51" s="17"/>
      <c r="D51" s="17"/>
      <c r="E51" s="17"/>
      <c r="F51" s="17"/>
      <c r="G51" s="7"/>
      <c r="H51" s="7"/>
      <c r="I51" s="7"/>
    </row>
    <row r="52" spans="1:9" ht="24" customHeight="1">
      <c r="A52" s="15"/>
      <c r="B52" s="63" t="s">
        <v>124</v>
      </c>
      <c r="C52" s="64"/>
      <c r="D52" s="64"/>
      <c r="E52" s="64"/>
      <c r="F52" s="64"/>
      <c r="G52" s="64"/>
      <c r="H52" s="64"/>
      <c r="I52" s="64"/>
    </row>
    <row r="53" spans="1:9" ht="12.75">
      <c r="A53" s="15"/>
      <c r="B53" s="17"/>
      <c r="C53" s="17"/>
      <c r="D53" s="17"/>
      <c r="E53" s="17"/>
      <c r="F53" s="17"/>
      <c r="G53" s="7"/>
      <c r="H53" s="7"/>
      <c r="I53" s="7"/>
    </row>
    <row r="54" spans="1:9" ht="24.75" customHeight="1">
      <c r="A54" s="15"/>
      <c r="B54" s="63" t="s">
        <v>188</v>
      </c>
      <c r="C54" s="64"/>
      <c r="D54" s="64"/>
      <c r="E54" s="64"/>
      <c r="F54" s="64"/>
      <c r="G54" s="64"/>
      <c r="H54" s="64"/>
      <c r="I54" s="64"/>
    </row>
    <row r="55" spans="1:9" ht="12.75">
      <c r="A55" s="7"/>
      <c r="B55" s="7"/>
      <c r="C55" s="7"/>
      <c r="D55" s="7"/>
      <c r="E55" s="7"/>
      <c r="F55" s="7"/>
      <c r="G55" s="7"/>
      <c r="H55" s="7"/>
      <c r="I55" s="7"/>
    </row>
    <row r="56" spans="1:9" ht="12.75">
      <c r="A56" s="15">
        <v>12</v>
      </c>
      <c r="B56" s="15" t="s">
        <v>125</v>
      </c>
      <c r="C56" s="7"/>
      <c r="D56" s="7"/>
      <c r="E56" s="7"/>
      <c r="F56" s="7"/>
      <c r="G56" s="7"/>
      <c r="H56" s="7"/>
      <c r="I56" s="7"/>
    </row>
    <row r="57" spans="1:9" ht="12.75">
      <c r="A57" s="7"/>
      <c r="B57" s="7" t="s">
        <v>126</v>
      </c>
      <c r="C57" s="7"/>
      <c r="D57" s="7"/>
      <c r="E57" s="7"/>
      <c r="F57" s="7"/>
      <c r="G57" s="7"/>
      <c r="H57" s="7"/>
      <c r="I57" s="7"/>
    </row>
    <row r="58" spans="1:9" ht="12.75">
      <c r="A58" s="7"/>
      <c r="B58" s="7"/>
      <c r="C58" s="7"/>
      <c r="D58" s="7"/>
      <c r="E58" s="7"/>
      <c r="F58" s="7"/>
      <c r="G58" s="8" t="s">
        <v>102</v>
      </c>
      <c r="H58" s="8"/>
      <c r="I58" s="7"/>
    </row>
    <row r="59" spans="1:9" ht="12.75">
      <c r="A59" s="7"/>
      <c r="B59" s="7" t="s">
        <v>183</v>
      </c>
      <c r="C59" s="7"/>
      <c r="D59" s="7"/>
      <c r="E59" s="7"/>
      <c r="F59" s="7"/>
      <c r="G59" s="29">
        <v>28399.014</v>
      </c>
      <c r="H59" s="29"/>
      <c r="I59" s="7"/>
    </row>
    <row r="60" spans="1:9" ht="12.75">
      <c r="A60" s="7"/>
      <c r="B60" s="7" t="s">
        <v>127</v>
      </c>
      <c r="C60" s="7"/>
      <c r="D60" s="7"/>
      <c r="E60" s="7"/>
      <c r="F60" s="7"/>
      <c r="G60" s="29">
        <v>1375.799</v>
      </c>
      <c r="H60" s="29"/>
      <c r="I60" s="7"/>
    </row>
    <row r="61" spans="1:9" ht="13.5" thickBot="1">
      <c r="A61" s="7"/>
      <c r="B61" s="7"/>
      <c r="C61" s="7"/>
      <c r="D61" s="7"/>
      <c r="E61" s="7"/>
      <c r="F61" s="7"/>
      <c r="G61" s="30">
        <f>SUM(G59:G60)</f>
        <v>29774.813</v>
      </c>
      <c r="H61" s="31"/>
      <c r="I61" s="7"/>
    </row>
    <row r="62" spans="1:9" ht="13.5" thickTop="1">
      <c r="A62" s="7"/>
      <c r="B62" s="7"/>
      <c r="C62" s="7"/>
      <c r="D62" s="7"/>
      <c r="E62" s="7"/>
      <c r="F62" s="7"/>
      <c r="G62" s="31"/>
      <c r="H62" s="31"/>
      <c r="I62" s="7"/>
    </row>
    <row r="63" spans="1:9" ht="12.75">
      <c r="A63" s="7"/>
      <c r="B63" s="7" t="s">
        <v>184</v>
      </c>
      <c r="C63" s="7"/>
      <c r="D63" s="7"/>
      <c r="E63" s="7"/>
      <c r="F63" s="7"/>
      <c r="G63" s="7"/>
      <c r="H63" s="7"/>
      <c r="I63" s="7"/>
    </row>
    <row r="64" spans="1:9" ht="12.75">
      <c r="A64" s="7"/>
      <c r="B64" s="7"/>
      <c r="C64" s="7"/>
      <c r="D64" s="7"/>
      <c r="E64" s="7"/>
      <c r="F64" s="7"/>
      <c r="G64" s="7"/>
      <c r="H64" s="7"/>
      <c r="I64" s="7"/>
    </row>
    <row r="65" spans="1:9" ht="12.75">
      <c r="A65" s="15">
        <v>13</v>
      </c>
      <c r="B65" s="15" t="s">
        <v>128</v>
      </c>
      <c r="C65" s="7"/>
      <c r="D65" s="7"/>
      <c r="E65" s="7"/>
      <c r="F65" s="7"/>
      <c r="G65" s="7"/>
      <c r="H65" s="7"/>
      <c r="I65" s="7"/>
    </row>
    <row r="66" spans="1:9" ht="12.75">
      <c r="A66" s="7"/>
      <c r="B66" s="7" t="s">
        <v>129</v>
      </c>
      <c r="C66" s="7"/>
      <c r="D66" s="7"/>
      <c r="E66" s="7"/>
      <c r="F66" s="7"/>
      <c r="G66" s="8" t="s">
        <v>130</v>
      </c>
      <c r="H66" s="8"/>
      <c r="I66" s="7"/>
    </row>
    <row r="67" spans="1:9" ht="12.75">
      <c r="A67" s="7"/>
      <c r="B67" s="7"/>
      <c r="C67" s="7"/>
      <c r="D67" s="7"/>
      <c r="E67" s="7"/>
      <c r="F67" s="7"/>
      <c r="G67" s="8" t="s">
        <v>13</v>
      </c>
      <c r="H67" s="8"/>
      <c r="I67" s="7"/>
    </row>
    <row r="68" spans="1:9" ht="12.75">
      <c r="A68" s="7"/>
      <c r="B68" s="7" t="s">
        <v>131</v>
      </c>
      <c r="C68" s="7"/>
      <c r="D68" s="7"/>
      <c r="E68" s="7"/>
      <c r="F68" s="7"/>
      <c r="G68" s="7"/>
      <c r="H68" s="7"/>
      <c r="I68" s="7"/>
    </row>
    <row r="69" spans="1:9" ht="12.75">
      <c r="A69" s="7"/>
      <c r="B69" s="7" t="s">
        <v>132</v>
      </c>
      <c r="C69" s="7"/>
      <c r="D69" s="7"/>
      <c r="E69" s="7"/>
      <c r="F69" s="7"/>
      <c r="G69" s="7"/>
      <c r="H69" s="7"/>
      <c r="I69" s="7"/>
    </row>
    <row r="70" spans="1:9" ht="12.75">
      <c r="A70" s="7"/>
      <c r="B70" s="7" t="s">
        <v>133</v>
      </c>
      <c r="C70" s="7"/>
      <c r="D70" s="7"/>
      <c r="E70" s="7"/>
      <c r="F70" s="7"/>
      <c r="G70" s="32">
        <f>2181492/1000</f>
        <v>2181.492</v>
      </c>
      <c r="H70" s="33"/>
      <c r="I70" s="7"/>
    </row>
    <row r="71" spans="1:9" ht="12.75">
      <c r="A71" s="7"/>
      <c r="B71" s="7"/>
      <c r="C71" s="7"/>
      <c r="D71" s="7"/>
      <c r="E71" s="7"/>
      <c r="F71" s="7"/>
      <c r="G71" s="7"/>
      <c r="H71" s="7"/>
      <c r="I71" s="7"/>
    </row>
    <row r="72" spans="1:9" ht="12.75">
      <c r="A72" s="7"/>
      <c r="B72" s="7" t="s">
        <v>134</v>
      </c>
      <c r="C72" s="7"/>
      <c r="D72" s="7"/>
      <c r="E72" s="7"/>
      <c r="F72" s="7"/>
      <c r="G72" s="7"/>
      <c r="H72" s="7"/>
      <c r="I72" s="7"/>
    </row>
    <row r="73" spans="1:9" ht="12.75">
      <c r="A73" s="7"/>
      <c r="B73" s="7" t="s">
        <v>135</v>
      </c>
      <c r="C73" s="7"/>
      <c r="D73" s="7"/>
      <c r="E73" s="7"/>
      <c r="F73" s="7"/>
      <c r="G73" s="7"/>
      <c r="H73" s="7"/>
      <c r="I73" s="7"/>
    </row>
    <row r="74" spans="1:9" ht="12.75">
      <c r="A74" s="7"/>
      <c r="B74" s="7"/>
      <c r="C74" s="7"/>
      <c r="D74" s="7"/>
      <c r="E74" s="7"/>
      <c r="F74" s="7"/>
      <c r="G74" s="33"/>
      <c r="H74" s="33"/>
      <c r="I74" s="7"/>
    </row>
    <row r="75" spans="1:9" ht="12.75">
      <c r="A75" s="7"/>
      <c r="B75" s="7" t="s">
        <v>136</v>
      </c>
      <c r="C75" s="7"/>
      <c r="D75" s="7"/>
      <c r="E75" s="7"/>
      <c r="F75" s="7"/>
      <c r="G75" s="33">
        <f>7000000/1000</f>
        <v>7000</v>
      </c>
      <c r="H75" s="33"/>
      <c r="I75" s="7"/>
    </row>
    <row r="76" spans="1:9" ht="12.75">
      <c r="A76" s="7"/>
      <c r="B76" s="7" t="s">
        <v>137</v>
      </c>
      <c r="C76" s="7"/>
      <c r="D76" s="7"/>
      <c r="E76" s="7"/>
      <c r="F76" s="7"/>
      <c r="G76" s="33">
        <f>13000000/1000</f>
        <v>13000</v>
      </c>
      <c r="H76" s="33"/>
      <c r="I76" s="7"/>
    </row>
    <row r="77" spans="1:9" ht="12.75">
      <c r="A77" s="7"/>
      <c r="B77" s="7" t="s">
        <v>138</v>
      </c>
      <c r="C77" s="7"/>
      <c r="D77" s="7"/>
      <c r="E77" s="7"/>
      <c r="F77" s="7"/>
      <c r="G77" s="33">
        <f>3000000/1000</f>
        <v>3000</v>
      </c>
      <c r="H77" s="33"/>
      <c r="I77" s="7"/>
    </row>
    <row r="78" spans="1:9" ht="12.75">
      <c r="A78" s="7"/>
      <c r="B78" s="7" t="s">
        <v>139</v>
      </c>
      <c r="C78" s="7"/>
      <c r="D78" s="7"/>
      <c r="E78" s="7"/>
      <c r="F78" s="7"/>
      <c r="G78" s="33">
        <f>1600000/1000</f>
        <v>1600</v>
      </c>
      <c r="H78" s="33"/>
      <c r="I78" s="7"/>
    </row>
    <row r="79" spans="1:9" ht="12.75">
      <c r="A79" s="7"/>
      <c r="B79" s="7" t="s">
        <v>140</v>
      </c>
      <c r="C79" s="7"/>
      <c r="D79" s="7"/>
      <c r="E79" s="7"/>
      <c r="F79" s="7"/>
      <c r="G79" s="33">
        <v>2000</v>
      </c>
      <c r="H79" s="33"/>
      <c r="I79" s="7"/>
    </row>
    <row r="80" spans="1:9" ht="12.75">
      <c r="A80" s="7"/>
      <c r="B80" s="7" t="s">
        <v>141</v>
      </c>
      <c r="C80" s="7"/>
      <c r="D80" s="7"/>
      <c r="E80" s="7"/>
      <c r="F80" s="7"/>
      <c r="G80" s="33">
        <v>2000</v>
      </c>
      <c r="H80" s="33"/>
      <c r="I80" s="7"/>
    </row>
    <row r="81" spans="1:9" ht="12.75">
      <c r="A81" s="7"/>
      <c r="B81" s="7" t="s">
        <v>142</v>
      </c>
      <c r="C81" s="7"/>
      <c r="D81" s="7"/>
      <c r="E81" s="7"/>
      <c r="F81" s="7"/>
      <c r="G81" s="33">
        <v>2000</v>
      </c>
      <c r="H81" s="33"/>
      <c r="I81" s="7"/>
    </row>
    <row r="82" spans="1:9" ht="13.5" thickBot="1">
      <c r="A82" s="7"/>
      <c r="B82" s="7"/>
      <c r="C82" s="7"/>
      <c r="D82" s="7"/>
      <c r="E82" s="7"/>
      <c r="F82" s="7"/>
      <c r="G82" s="34">
        <f>SUM(G70:G81)</f>
        <v>32781.492</v>
      </c>
      <c r="H82" s="35"/>
      <c r="I82" s="7"/>
    </row>
    <row r="83" spans="1:9" ht="13.5" thickTop="1">
      <c r="A83" s="7"/>
      <c r="B83" s="15" t="s">
        <v>143</v>
      </c>
      <c r="C83" s="7"/>
      <c r="D83" s="7"/>
      <c r="E83" s="7"/>
      <c r="F83" s="7"/>
      <c r="G83" s="8"/>
      <c r="H83" s="8"/>
      <c r="I83" s="7"/>
    </row>
    <row r="84" spans="1:9" ht="12.75">
      <c r="A84" s="7"/>
      <c r="B84" s="7"/>
      <c r="C84" s="7"/>
      <c r="D84" s="7"/>
      <c r="E84" s="7"/>
      <c r="F84" s="7"/>
      <c r="G84" s="8"/>
      <c r="H84" s="8"/>
      <c r="I84" s="7"/>
    </row>
    <row r="85" spans="1:9" ht="12.75">
      <c r="A85" s="7"/>
      <c r="B85" s="7" t="s">
        <v>143</v>
      </c>
      <c r="C85" s="7"/>
      <c r="D85" s="7"/>
      <c r="E85" s="7"/>
      <c r="F85" s="7"/>
      <c r="G85" s="7"/>
      <c r="H85" s="7"/>
      <c r="I85" s="7"/>
    </row>
    <row r="86" spans="1:9" ht="12.75">
      <c r="A86" s="7"/>
      <c r="B86" s="27" t="s">
        <v>144</v>
      </c>
      <c r="C86" s="27"/>
      <c r="D86" s="7"/>
      <c r="E86" s="7"/>
      <c r="F86" s="7"/>
      <c r="G86" s="33">
        <v>14235</v>
      </c>
      <c r="H86" s="33"/>
      <c r="I86" s="7"/>
    </row>
    <row r="87" spans="1:9" ht="12.75">
      <c r="A87" s="7"/>
      <c r="B87" s="27" t="s">
        <v>145</v>
      </c>
      <c r="C87" s="27"/>
      <c r="D87" s="7"/>
      <c r="E87" s="7"/>
      <c r="F87" s="7"/>
      <c r="G87" s="36">
        <v>0</v>
      </c>
      <c r="H87" s="35"/>
      <c r="I87" s="7"/>
    </row>
    <row r="88" spans="1:9" ht="13.5" thickBot="1">
      <c r="A88" s="7"/>
      <c r="B88" s="27"/>
      <c r="C88" s="27"/>
      <c r="D88" s="7"/>
      <c r="E88" s="7"/>
      <c r="F88" s="7"/>
      <c r="G88" s="34">
        <f>SUM(G86:G87)</f>
        <v>14235</v>
      </c>
      <c r="H88" s="35"/>
      <c r="I88" s="7"/>
    </row>
    <row r="89" spans="1:9" ht="13.5" thickTop="1">
      <c r="A89" s="7"/>
      <c r="B89" s="27"/>
      <c r="C89" s="27"/>
      <c r="D89" s="7"/>
      <c r="E89" s="7"/>
      <c r="F89" s="7"/>
      <c r="G89" s="35"/>
      <c r="H89" s="35"/>
      <c r="I89" s="7"/>
    </row>
    <row r="90" spans="1:9" ht="13.5" thickBot="1">
      <c r="A90" s="7"/>
      <c r="B90" s="7" t="s">
        <v>146</v>
      </c>
      <c r="C90" s="7"/>
      <c r="D90" s="7"/>
      <c r="E90" s="7"/>
      <c r="F90" s="7"/>
      <c r="G90" s="37">
        <v>2181.492</v>
      </c>
      <c r="H90" s="31"/>
      <c r="I90" s="7"/>
    </row>
    <row r="91" spans="1:9" ht="13.5" thickTop="1">
      <c r="A91" s="7"/>
      <c r="B91" s="7"/>
      <c r="C91" s="7"/>
      <c r="D91" s="7"/>
      <c r="E91" s="7"/>
      <c r="F91" s="7"/>
      <c r="G91" s="7"/>
      <c r="H91" s="7"/>
      <c r="I91" s="7"/>
    </row>
    <row r="92" spans="1:9" ht="12.75">
      <c r="A92" s="7"/>
      <c r="B92" s="7" t="s">
        <v>147</v>
      </c>
      <c r="C92" s="7"/>
      <c r="D92" s="7"/>
      <c r="E92" s="7"/>
      <c r="F92" s="7"/>
      <c r="G92" s="29">
        <v>1698.345</v>
      </c>
      <c r="H92" s="29"/>
      <c r="I92" s="7"/>
    </row>
    <row r="93" spans="1:9" ht="12.75">
      <c r="A93" s="7"/>
      <c r="B93" s="7" t="s">
        <v>148</v>
      </c>
      <c r="C93" s="7"/>
      <c r="D93" s="7"/>
      <c r="E93" s="7"/>
      <c r="F93" s="7"/>
      <c r="G93" s="29">
        <v>483.147</v>
      </c>
      <c r="H93" s="29"/>
      <c r="I93" s="7"/>
    </row>
    <row r="94" spans="1:9" ht="13.5" thickBot="1">
      <c r="A94" s="7"/>
      <c r="B94" s="7"/>
      <c r="C94" s="7"/>
      <c r="D94" s="7"/>
      <c r="E94" s="7"/>
      <c r="F94" s="7"/>
      <c r="G94" s="30">
        <f>SUM(G92:G93)</f>
        <v>2181.492</v>
      </c>
      <c r="H94" s="31"/>
      <c r="I94" s="7"/>
    </row>
    <row r="95" spans="1:9" ht="13.5" thickTop="1">
      <c r="A95" s="7"/>
      <c r="B95" s="7"/>
      <c r="C95" s="7"/>
      <c r="D95" s="7"/>
      <c r="E95" s="7"/>
      <c r="F95" s="7"/>
      <c r="G95" s="35"/>
      <c r="H95" s="35"/>
      <c r="I95" s="7"/>
    </row>
    <row r="96" spans="1:9" ht="12.75">
      <c r="A96" s="7"/>
      <c r="B96" s="7" t="s">
        <v>149</v>
      </c>
      <c r="C96" s="7"/>
      <c r="D96" s="7"/>
      <c r="E96" s="7"/>
      <c r="F96" s="7"/>
      <c r="G96" s="35">
        <v>2181.492</v>
      </c>
      <c r="H96" s="35"/>
      <c r="I96" s="7"/>
    </row>
    <row r="97" spans="1:9" ht="13.5" thickBot="1">
      <c r="A97" s="7"/>
      <c r="B97" s="7" t="s">
        <v>150</v>
      </c>
      <c r="C97" s="7"/>
      <c r="D97" s="7"/>
      <c r="E97" s="7"/>
      <c r="F97" s="7"/>
      <c r="G97" s="38">
        <v>0</v>
      </c>
      <c r="H97" s="35"/>
      <c r="I97" s="7"/>
    </row>
    <row r="98" spans="1:9" ht="13.5" thickTop="1">
      <c r="A98" s="7"/>
      <c r="B98" s="7"/>
      <c r="C98" s="7"/>
      <c r="D98" s="7"/>
      <c r="E98" s="7"/>
      <c r="F98" s="7"/>
      <c r="G98" s="35"/>
      <c r="H98" s="35"/>
      <c r="I98" s="7"/>
    </row>
    <row r="99" spans="1:9" ht="12.75">
      <c r="A99" s="15">
        <v>14</v>
      </c>
      <c r="B99" s="62" t="s">
        <v>151</v>
      </c>
      <c r="C99" s="62"/>
      <c r="D99" s="62"/>
      <c r="E99" s="62"/>
      <c r="F99" s="39"/>
      <c r="G99" s="40"/>
      <c r="H99" s="40"/>
      <c r="I99" s="7"/>
    </row>
    <row r="100" spans="1:9" ht="12.75">
      <c r="A100" s="7"/>
      <c r="B100" s="7" t="s">
        <v>152</v>
      </c>
      <c r="C100" s="39"/>
      <c r="D100" s="39"/>
      <c r="E100" s="39"/>
      <c r="F100" s="39"/>
      <c r="G100" s="40"/>
      <c r="H100" s="40"/>
      <c r="I100" s="7"/>
    </row>
    <row r="101" spans="1:9" ht="12.75">
      <c r="A101" s="7"/>
      <c r="B101" s="7" t="s">
        <v>153</v>
      </c>
      <c r="C101" s="39"/>
      <c r="D101" s="39"/>
      <c r="E101" s="39"/>
      <c r="F101" s="39"/>
      <c r="G101" s="40"/>
      <c r="H101" s="40"/>
      <c r="I101" s="7"/>
    </row>
    <row r="102" spans="1:9" ht="12.75">
      <c r="A102" s="7"/>
      <c r="B102" s="7"/>
      <c r="C102" s="39"/>
      <c r="D102" s="39"/>
      <c r="E102" s="39"/>
      <c r="F102" s="39"/>
      <c r="G102" s="40"/>
      <c r="H102" s="40"/>
      <c r="I102" s="7"/>
    </row>
    <row r="103" spans="1:9" ht="12.75">
      <c r="A103" s="15">
        <v>15</v>
      </c>
      <c r="B103" s="15" t="s">
        <v>154</v>
      </c>
      <c r="C103" s="39"/>
      <c r="D103" s="39"/>
      <c r="E103" s="39"/>
      <c r="F103" s="39"/>
      <c r="G103" s="40"/>
      <c r="H103" s="40"/>
      <c r="I103" s="7"/>
    </row>
    <row r="104" spans="1:9" ht="12.75">
      <c r="A104" s="7"/>
      <c r="B104" s="7" t="s">
        <v>155</v>
      </c>
      <c r="C104" s="39"/>
      <c r="D104" s="39"/>
      <c r="E104" s="39"/>
      <c r="F104" s="39"/>
      <c r="G104" s="40"/>
      <c r="H104" s="40"/>
      <c r="I104" s="7"/>
    </row>
    <row r="105" spans="1:9" ht="12.75">
      <c r="A105" s="7"/>
      <c r="B105" s="41"/>
      <c r="C105" s="42"/>
      <c r="D105" s="39"/>
      <c r="E105" s="42"/>
      <c r="F105" s="39"/>
      <c r="G105" s="42"/>
      <c r="H105" s="42"/>
      <c r="I105" s="7"/>
    </row>
    <row r="106" spans="1:9" ht="12.75">
      <c r="A106" s="15">
        <v>16</v>
      </c>
      <c r="B106" s="43" t="s">
        <v>156</v>
      </c>
      <c r="C106" s="42"/>
      <c r="D106" s="39"/>
      <c r="E106" s="42"/>
      <c r="F106" s="39"/>
      <c r="G106" s="42"/>
      <c r="H106" s="42"/>
      <c r="I106" s="7"/>
    </row>
    <row r="107" spans="1:9" ht="12.75">
      <c r="A107" s="7"/>
      <c r="B107" s="44">
        <v>36891</v>
      </c>
      <c r="C107" s="7"/>
      <c r="D107" s="39"/>
      <c r="E107" s="7"/>
      <c r="F107" s="39"/>
      <c r="G107" s="42" t="s">
        <v>157</v>
      </c>
      <c r="H107" s="42"/>
      <c r="I107" s="42" t="s">
        <v>158</v>
      </c>
    </row>
    <row r="108" spans="1:9" ht="12.75">
      <c r="A108" s="7"/>
      <c r="B108" s="44"/>
      <c r="C108" s="8"/>
      <c r="D108" s="7"/>
      <c r="E108" s="42" t="s">
        <v>159</v>
      </c>
      <c r="F108" s="7"/>
      <c r="G108" s="8" t="s">
        <v>160</v>
      </c>
      <c r="H108" s="8"/>
      <c r="I108" s="8" t="s">
        <v>160</v>
      </c>
    </row>
    <row r="109" spans="1:9" ht="12.75">
      <c r="A109" s="7"/>
      <c r="B109" s="7"/>
      <c r="C109" s="42" t="s">
        <v>53</v>
      </c>
      <c r="D109" s="7"/>
      <c r="E109" s="8" t="s">
        <v>161</v>
      </c>
      <c r="F109" s="7"/>
      <c r="G109" s="8" t="s">
        <v>162</v>
      </c>
      <c r="H109" s="8"/>
      <c r="I109" s="8" t="s">
        <v>162</v>
      </c>
    </row>
    <row r="110" spans="1:9" ht="12.75">
      <c r="A110" s="7"/>
      <c r="B110" s="7"/>
      <c r="C110" s="8" t="s">
        <v>163</v>
      </c>
      <c r="D110" s="7"/>
      <c r="E110" s="8" t="s">
        <v>163</v>
      </c>
      <c r="F110" s="7"/>
      <c r="G110" s="8" t="s">
        <v>163</v>
      </c>
      <c r="H110" s="8"/>
      <c r="I110" s="8" t="s">
        <v>163</v>
      </c>
    </row>
    <row r="111" spans="1:9" ht="12.75">
      <c r="A111" s="7"/>
      <c r="B111" s="7" t="s">
        <v>164</v>
      </c>
      <c r="C111" s="7"/>
      <c r="D111" s="7"/>
      <c r="E111" s="7"/>
      <c r="F111" s="7"/>
      <c r="G111" s="7"/>
      <c r="H111" s="7"/>
      <c r="I111" s="7"/>
    </row>
    <row r="112" spans="1:9" ht="12.75">
      <c r="A112" s="7"/>
      <c r="B112" s="7" t="s">
        <v>165</v>
      </c>
      <c r="C112" s="29">
        <f>+C116-SUM(C113:C115)</f>
        <v>78424</v>
      </c>
      <c r="D112" s="7"/>
      <c r="E112" s="29">
        <f>+E116-SUM(E113:E115)</f>
        <v>11637</v>
      </c>
      <c r="F112" s="7"/>
      <c r="G112" s="29">
        <f>+G116-SUM(G113:G115)</f>
        <v>118655</v>
      </c>
      <c r="H112" s="31"/>
      <c r="I112" s="29">
        <f>8530-283-1</f>
        <v>8246</v>
      </c>
    </row>
    <row r="113" spans="1:9" ht="12.75">
      <c r="A113" s="7"/>
      <c r="B113" s="7" t="s">
        <v>166</v>
      </c>
      <c r="C113" s="33">
        <v>4346</v>
      </c>
      <c r="D113" s="7"/>
      <c r="E113" s="29">
        <v>276</v>
      </c>
      <c r="F113" s="7"/>
      <c r="G113" s="31">
        <v>3177</v>
      </c>
      <c r="H113" s="31"/>
      <c r="I113" s="33">
        <v>283</v>
      </c>
    </row>
    <row r="114" spans="1:9" ht="12.75">
      <c r="A114" s="7"/>
      <c r="B114" s="7" t="s">
        <v>167</v>
      </c>
      <c r="C114" s="33">
        <v>1087</v>
      </c>
      <c r="D114" s="7"/>
      <c r="E114" s="29">
        <v>619</v>
      </c>
      <c r="F114" s="7"/>
      <c r="G114" s="31">
        <v>1913</v>
      </c>
      <c r="H114" s="31"/>
      <c r="I114" s="45">
        <v>0</v>
      </c>
    </row>
    <row r="115" spans="1:9" ht="12.75">
      <c r="A115" s="7"/>
      <c r="B115" s="7" t="s">
        <v>168</v>
      </c>
      <c r="C115" s="33">
        <v>810</v>
      </c>
      <c r="D115" s="7"/>
      <c r="E115" s="29">
        <v>-55</v>
      </c>
      <c r="F115" s="7"/>
      <c r="G115" s="31">
        <v>1100</v>
      </c>
      <c r="H115" s="31"/>
      <c r="I115" s="45">
        <v>0</v>
      </c>
    </row>
    <row r="116" spans="1:9" ht="13.5" thickBot="1">
      <c r="A116" s="7"/>
      <c r="B116" s="7"/>
      <c r="C116" s="30">
        <v>84667</v>
      </c>
      <c r="D116" s="7"/>
      <c r="E116" s="30">
        <v>12477</v>
      </c>
      <c r="F116" s="7"/>
      <c r="G116" s="30">
        <v>124845</v>
      </c>
      <c r="H116" s="31"/>
      <c r="I116" s="30">
        <f>SUM(I112:I115)</f>
        <v>8529</v>
      </c>
    </row>
    <row r="117" spans="1:9" ht="13.5" thickTop="1">
      <c r="A117" s="7"/>
      <c r="B117" s="41">
        <v>36525</v>
      </c>
      <c r="C117" s="31"/>
      <c r="D117" s="7"/>
      <c r="E117" s="31"/>
      <c r="F117" s="7"/>
      <c r="G117" s="31"/>
      <c r="H117" s="31"/>
      <c r="I117" s="7"/>
    </row>
    <row r="118" spans="1:9" ht="12.75">
      <c r="A118" s="7"/>
      <c r="B118" s="7" t="s">
        <v>164</v>
      </c>
      <c r="C118" s="31"/>
      <c r="D118" s="7"/>
      <c r="E118" s="31"/>
      <c r="F118" s="7"/>
      <c r="G118" s="31"/>
      <c r="H118" s="31"/>
      <c r="I118" s="7"/>
    </row>
    <row r="119" spans="1:9" ht="12.75">
      <c r="A119" s="7"/>
      <c r="B119" s="7"/>
      <c r="C119" s="31"/>
      <c r="D119" s="7"/>
      <c r="E119" s="31"/>
      <c r="F119" s="7"/>
      <c r="G119" s="31"/>
      <c r="H119" s="31"/>
      <c r="I119" s="7"/>
    </row>
    <row r="120" spans="1:9" ht="12.75">
      <c r="A120" s="7"/>
      <c r="B120" s="7" t="s">
        <v>165</v>
      </c>
      <c r="C120" s="31">
        <v>76611</v>
      </c>
      <c r="D120" s="7"/>
      <c r="E120" s="31">
        <v>13375</v>
      </c>
      <c r="F120" s="7"/>
      <c r="G120" s="31">
        <v>92696</v>
      </c>
      <c r="H120" s="31"/>
      <c r="I120" s="31">
        <v>6977</v>
      </c>
    </row>
    <row r="121" spans="1:9" ht="12.75">
      <c r="A121" s="7"/>
      <c r="B121" s="7" t="s">
        <v>166</v>
      </c>
      <c r="C121" s="31">
        <v>4273</v>
      </c>
      <c r="D121" s="7"/>
      <c r="E121" s="31">
        <v>-874</v>
      </c>
      <c r="F121" s="7"/>
      <c r="G121" s="31">
        <v>2104</v>
      </c>
      <c r="H121" s="31"/>
      <c r="I121" s="31">
        <v>0</v>
      </c>
    </row>
    <row r="122" spans="1:9" ht="12.75">
      <c r="A122" s="7"/>
      <c r="B122" s="7" t="s">
        <v>167</v>
      </c>
      <c r="C122" s="31">
        <v>1017</v>
      </c>
      <c r="D122" s="7"/>
      <c r="E122" s="31">
        <v>593</v>
      </c>
      <c r="F122" s="7"/>
      <c r="G122" s="31">
        <v>2207</v>
      </c>
      <c r="H122" s="31"/>
      <c r="I122" s="31">
        <v>0</v>
      </c>
    </row>
    <row r="123" spans="1:9" ht="12.75">
      <c r="A123" s="7"/>
      <c r="B123" s="7" t="s">
        <v>168</v>
      </c>
      <c r="C123" s="31">
        <v>1044</v>
      </c>
      <c r="D123" s="7"/>
      <c r="E123" s="31">
        <v>-75</v>
      </c>
      <c r="F123" s="7"/>
      <c r="G123" s="31">
        <v>925</v>
      </c>
      <c r="H123" s="31"/>
      <c r="I123" s="31">
        <v>0</v>
      </c>
    </row>
    <row r="124" spans="1:9" ht="12.75">
      <c r="A124" s="7"/>
      <c r="B124" s="7" t="s">
        <v>169</v>
      </c>
      <c r="C124" s="31">
        <v>0</v>
      </c>
      <c r="D124" s="7"/>
      <c r="E124" s="31">
        <v>0</v>
      </c>
      <c r="F124" s="7"/>
      <c r="G124" s="31">
        <v>0</v>
      </c>
      <c r="H124" s="31"/>
      <c r="I124" s="31">
        <v>0</v>
      </c>
    </row>
    <row r="125" spans="1:9" ht="13.5" thickBot="1">
      <c r="A125" s="7"/>
      <c r="B125" s="7"/>
      <c r="C125" s="30">
        <f>SUM(C120:C124)</f>
        <v>82945</v>
      </c>
      <c r="D125" s="7"/>
      <c r="E125" s="30">
        <f>SUM(E120:E124)</f>
        <v>13019</v>
      </c>
      <c r="F125" s="7"/>
      <c r="G125" s="30">
        <f>SUM(G120:G124)</f>
        <v>97932</v>
      </c>
      <c r="H125" s="31"/>
      <c r="I125" s="30">
        <f>SUM(I120:I124)</f>
        <v>6977</v>
      </c>
    </row>
    <row r="126" spans="1:9" ht="13.5" thickTop="1">
      <c r="A126" s="7"/>
      <c r="B126" s="7"/>
      <c r="C126" s="31"/>
      <c r="D126" s="7"/>
      <c r="E126" s="31"/>
      <c r="F126" s="7"/>
      <c r="G126" s="31"/>
      <c r="H126" s="31"/>
      <c r="I126" s="7"/>
    </row>
    <row r="127" spans="1:9" ht="12.75">
      <c r="A127" s="7"/>
      <c r="B127" s="7"/>
      <c r="C127" s="31"/>
      <c r="D127" s="7"/>
      <c r="E127" s="31"/>
      <c r="F127" s="7"/>
      <c r="G127" s="31"/>
      <c r="H127" s="31"/>
      <c r="I127" s="7"/>
    </row>
    <row r="128" spans="1:9" ht="12.75">
      <c r="A128" s="15">
        <v>17</v>
      </c>
      <c r="B128" s="62" t="s">
        <v>170</v>
      </c>
      <c r="C128" s="62"/>
      <c r="D128" s="62"/>
      <c r="E128" s="62"/>
      <c r="F128" s="7"/>
      <c r="G128" s="7"/>
      <c r="H128" s="7"/>
      <c r="I128" s="7"/>
    </row>
    <row r="129" spans="1:9" ht="67.5" customHeight="1">
      <c r="A129" s="7"/>
      <c r="B129" s="60" t="s">
        <v>187</v>
      </c>
      <c r="C129" s="60"/>
      <c r="D129" s="60"/>
      <c r="E129" s="60"/>
      <c r="F129" s="60"/>
      <c r="G129" s="60"/>
      <c r="H129" s="60"/>
      <c r="I129" s="60"/>
    </row>
    <row r="130" spans="1:9" ht="12.75">
      <c r="A130" s="7"/>
      <c r="B130" s="26"/>
      <c r="C130" s="26"/>
      <c r="D130" s="26"/>
      <c r="E130" s="26"/>
      <c r="F130" s="26"/>
      <c r="G130" s="26"/>
      <c r="H130" s="26"/>
      <c r="I130" s="26"/>
    </row>
    <row r="131" spans="1:9" ht="26.25" customHeight="1">
      <c r="A131" s="7"/>
      <c r="B131" s="60" t="s">
        <v>185</v>
      </c>
      <c r="C131" s="60"/>
      <c r="D131" s="60"/>
      <c r="E131" s="60"/>
      <c r="F131" s="60"/>
      <c r="G131" s="60"/>
      <c r="H131" s="60"/>
      <c r="I131" s="60"/>
    </row>
    <row r="132" spans="1:9" ht="12.75">
      <c r="A132" s="7"/>
      <c r="B132" s="46"/>
      <c r="C132" s="46"/>
      <c r="D132" s="46"/>
      <c r="E132" s="46"/>
      <c r="F132" s="46"/>
      <c r="G132" s="46"/>
      <c r="H132" s="46"/>
      <c r="I132" s="46"/>
    </row>
    <row r="133" spans="1:9" ht="12.75">
      <c r="A133" s="15">
        <v>18</v>
      </c>
      <c r="B133" s="59" t="s">
        <v>171</v>
      </c>
      <c r="C133" s="59"/>
      <c r="D133" s="59"/>
      <c r="E133" s="59"/>
      <c r="F133" s="46"/>
      <c r="G133" s="46"/>
      <c r="H133" s="46"/>
      <c r="I133" s="46"/>
    </row>
    <row r="134" spans="1:9" ht="63.75" customHeight="1">
      <c r="A134" s="7"/>
      <c r="B134" s="60" t="s">
        <v>186</v>
      </c>
      <c r="C134" s="61"/>
      <c r="D134" s="61"/>
      <c r="E134" s="61"/>
      <c r="F134" s="61"/>
      <c r="G134" s="61"/>
      <c r="H134" s="61"/>
      <c r="I134" s="61"/>
    </row>
    <row r="135" spans="1:9" ht="12.75">
      <c r="A135" s="15"/>
      <c r="B135" s="47"/>
      <c r="C135" s="47"/>
      <c r="D135" s="47"/>
      <c r="E135" s="47"/>
      <c r="F135" s="46"/>
      <c r="G135" s="46"/>
      <c r="H135" s="46"/>
      <c r="I135" s="46"/>
    </row>
    <row r="136" spans="1:9" ht="49.5" customHeight="1">
      <c r="A136" s="15"/>
      <c r="B136" s="61" t="s">
        <v>189</v>
      </c>
      <c r="C136" s="61"/>
      <c r="D136" s="61"/>
      <c r="E136" s="61"/>
      <c r="F136" s="61"/>
      <c r="G136" s="61"/>
      <c r="H136" s="61"/>
      <c r="I136" s="61"/>
    </row>
    <row r="137" spans="1:9" ht="12.75">
      <c r="A137" s="15"/>
      <c r="B137" s="22"/>
      <c r="C137" s="22"/>
      <c r="D137" s="22"/>
      <c r="E137" s="22"/>
      <c r="F137" s="22"/>
      <c r="G137" s="22"/>
      <c r="H137" s="22"/>
      <c r="I137" s="22"/>
    </row>
    <row r="138" spans="1:9" ht="12.75">
      <c r="A138" s="15">
        <v>19</v>
      </c>
      <c r="B138" s="15" t="s">
        <v>172</v>
      </c>
      <c r="C138" s="7"/>
      <c r="D138" s="7"/>
      <c r="E138" s="7"/>
      <c r="F138" s="7"/>
      <c r="G138" s="7"/>
      <c r="H138" s="7"/>
      <c r="I138" s="7"/>
    </row>
    <row r="139" spans="1:9" ht="25.5" customHeight="1">
      <c r="A139" s="7"/>
      <c r="B139" s="57" t="s">
        <v>173</v>
      </c>
      <c r="C139" s="57"/>
      <c r="D139" s="57"/>
      <c r="E139" s="57"/>
      <c r="F139" s="57"/>
      <c r="G139" s="57"/>
      <c r="H139" s="57"/>
      <c r="I139" s="57"/>
    </row>
    <row r="140" spans="1:9" ht="12.75">
      <c r="A140" s="7"/>
      <c r="B140" s="22"/>
      <c r="C140" s="22"/>
      <c r="D140" s="22"/>
      <c r="E140" s="22"/>
      <c r="F140" s="22"/>
      <c r="G140" s="22"/>
      <c r="H140" s="22"/>
      <c r="I140" s="22"/>
    </row>
    <row r="141" spans="1:9" ht="12.75">
      <c r="A141" s="15">
        <v>20</v>
      </c>
      <c r="B141" s="15" t="s">
        <v>174</v>
      </c>
      <c r="C141" s="7"/>
      <c r="D141" s="7"/>
      <c r="E141" s="7"/>
      <c r="F141" s="7"/>
      <c r="G141" s="7"/>
      <c r="H141" s="7"/>
      <c r="I141" s="7"/>
    </row>
    <row r="142" spans="1:9" ht="12.75">
      <c r="A142" s="48" t="s">
        <v>175</v>
      </c>
      <c r="B142" s="7" t="s">
        <v>176</v>
      </c>
      <c r="C142" s="7"/>
      <c r="D142" s="7"/>
      <c r="E142" s="7"/>
      <c r="F142" s="7"/>
      <c r="G142" s="7"/>
      <c r="H142" s="7"/>
      <c r="I142" s="7"/>
    </row>
    <row r="143" spans="1:9" ht="12.75">
      <c r="A143" s="15"/>
      <c r="B143" s="7" t="s">
        <v>177</v>
      </c>
      <c r="C143" s="7"/>
      <c r="D143" s="7"/>
      <c r="E143" s="7"/>
      <c r="F143" s="7"/>
      <c r="G143" s="7"/>
      <c r="H143" s="7"/>
      <c r="I143" s="7"/>
    </row>
    <row r="144" spans="1:9" ht="12.75">
      <c r="A144" s="15"/>
      <c r="B144" s="15"/>
      <c r="C144" s="7"/>
      <c r="D144" s="7"/>
      <c r="E144" s="7"/>
      <c r="F144" s="7"/>
      <c r="G144" s="7"/>
      <c r="H144" s="7"/>
      <c r="I144" s="7"/>
    </row>
    <row r="145" spans="1:9" ht="12.75">
      <c r="A145" s="48" t="s">
        <v>178</v>
      </c>
      <c r="B145" s="7" t="s">
        <v>179</v>
      </c>
      <c r="C145" s="7"/>
      <c r="D145" s="7"/>
      <c r="E145" s="7"/>
      <c r="F145" s="7"/>
      <c r="G145" s="7"/>
      <c r="H145" s="7"/>
      <c r="I145" s="7"/>
    </row>
    <row r="146" spans="1:9" ht="12.75">
      <c r="A146" s="48"/>
      <c r="B146" s="7"/>
      <c r="C146" s="7"/>
      <c r="D146" s="7"/>
      <c r="E146" s="7"/>
      <c r="F146" s="7"/>
      <c r="G146" s="7"/>
      <c r="H146" s="7"/>
      <c r="I146" s="7"/>
    </row>
    <row r="147" spans="1:9" ht="50.25" customHeight="1">
      <c r="A147" s="7"/>
      <c r="B147" s="57" t="s">
        <v>180</v>
      </c>
      <c r="C147" s="57"/>
      <c r="D147" s="57"/>
      <c r="E147" s="57"/>
      <c r="F147" s="57"/>
      <c r="G147" s="57"/>
      <c r="H147" s="57"/>
      <c r="I147" s="57"/>
    </row>
    <row r="148" spans="1:9" ht="12.75">
      <c r="A148" s="7"/>
      <c r="B148" s="7"/>
      <c r="C148" s="7"/>
      <c r="D148" s="7"/>
      <c r="E148" s="7"/>
      <c r="F148" s="7"/>
      <c r="G148" s="7"/>
      <c r="H148" s="7"/>
      <c r="I148" s="7"/>
    </row>
    <row r="149" spans="1:9" ht="12.75">
      <c r="A149" s="15">
        <v>21</v>
      </c>
      <c r="B149" s="15" t="s">
        <v>181</v>
      </c>
      <c r="C149" s="7"/>
      <c r="D149" s="7"/>
      <c r="E149" s="7"/>
      <c r="F149" s="7"/>
      <c r="G149" s="7"/>
      <c r="H149" s="7"/>
      <c r="I149" s="7"/>
    </row>
    <row r="150" spans="1:9" ht="38.25" customHeight="1">
      <c r="A150" s="7"/>
      <c r="B150" s="57" t="s">
        <v>182</v>
      </c>
      <c r="C150" s="58"/>
      <c r="D150" s="58"/>
      <c r="E150" s="58"/>
      <c r="F150" s="58"/>
      <c r="G150" s="58"/>
      <c r="H150" s="58"/>
      <c r="I150" s="58"/>
    </row>
    <row r="151" spans="1:9" ht="12.75">
      <c r="A151" s="7"/>
      <c r="B151" s="7"/>
      <c r="C151" s="7"/>
      <c r="D151" s="7"/>
      <c r="E151" s="7"/>
      <c r="F151" s="7"/>
      <c r="G151" s="7"/>
      <c r="H151" s="7"/>
      <c r="I151" s="7"/>
    </row>
  </sheetData>
  <mergeCells count="27">
    <mergeCell ref="B3:E3"/>
    <mergeCell ref="B4:I4"/>
    <mergeCell ref="B15:I15"/>
    <mergeCell ref="B30:I30"/>
    <mergeCell ref="B6:I6"/>
    <mergeCell ref="B33:I33"/>
    <mergeCell ref="B35:G35"/>
    <mergeCell ref="B36:I36"/>
    <mergeCell ref="B38:I38"/>
    <mergeCell ref="B40:I40"/>
    <mergeCell ref="B42:I42"/>
    <mergeCell ref="B44:I44"/>
    <mergeCell ref="B46:G46"/>
    <mergeCell ref="B49:F49"/>
    <mergeCell ref="B50:I50"/>
    <mergeCell ref="B52:I52"/>
    <mergeCell ref="B54:I54"/>
    <mergeCell ref="B99:E99"/>
    <mergeCell ref="B128:E128"/>
    <mergeCell ref="B129:I129"/>
    <mergeCell ref="B131:I131"/>
    <mergeCell ref="B147:I147"/>
    <mergeCell ref="B150:I150"/>
    <mergeCell ref="B133:E133"/>
    <mergeCell ref="B134:I134"/>
    <mergeCell ref="B136:I136"/>
    <mergeCell ref="B139:I139"/>
  </mergeCells>
  <printOptions/>
  <pageMargins left="0.59" right="0.75" top="0.73" bottom="0.79" header="0.5" footer="0.5"/>
  <pageSetup horizontalDpi="600" verticalDpi="600" orientation="portrait" r:id="rId1"/>
  <rowBreaks count="4" manualBreakCount="4">
    <brk id="34" max="255" man="1"/>
    <brk id="64" max="255" man="1"/>
    <brk id="105" max="255" man="1"/>
    <brk id="14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Patimas Computers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AIT</dc:creator>
  <cp:keywords/>
  <dc:description/>
  <cp:lastModifiedBy>M &amp; C Services Sdn Bhd</cp:lastModifiedBy>
  <cp:lastPrinted>2001-02-27T09:37:51Z</cp:lastPrinted>
  <dcterms:created xsi:type="dcterms:W3CDTF">2001-02-27T04:45:43Z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