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4QR-2002" sheetId="1" r:id="rId1"/>
    <sheet name="Sheet3" sheetId="2" r:id="rId2"/>
  </sheets>
  <externalReferences>
    <externalReference r:id="rId5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<sst xmlns="http://schemas.openxmlformats.org/spreadsheetml/2006/main" count="266" uniqueCount="200">
  <si>
    <t>The Board of Directors is pleased to announce the following :</t>
  </si>
  <si>
    <t>CCK CONSOLIDATED HOLDINGS BERHAD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</si>
  <si>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</si>
  <si>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</si>
  <si>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</si>
  <si>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</si>
  <si>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</si>
  <si>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 xml:space="preserve">Year </t>
  </si>
  <si>
    <t>Corresponding</t>
  </si>
  <si>
    <t xml:space="preserve">Quarter </t>
  </si>
  <si>
    <t>To Date</t>
  </si>
  <si>
    <t>Period</t>
  </si>
  <si>
    <t>30/06/01</t>
  </si>
  <si>
    <t>RM'000</t>
  </si>
  <si>
    <t>(a)</t>
  </si>
  <si>
    <t>(b)</t>
  </si>
  <si>
    <t>Investment income</t>
  </si>
  <si>
    <t>N/A</t>
  </si>
  <si>
    <t>(c)</t>
  </si>
  <si>
    <t>Other income</t>
  </si>
  <si>
    <t>depreciation and  amortisation,</t>
  </si>
  <si>
    <t>exceptional items, income tax,</t>
  </si>
  <si>
    <t>minority  interests and</t>
  </si>
  <si>
    <t>extraordinary items</t>
  </si>
  <si>
    <t>Depreciation and amortisation</t>
  </si>
  <si>
    <t>(d)</t>
  </si>
  <si>
    <t>Exceptional items</t>
  </si>
  <si>
    <t>(e)</t>
  </si>
  <si>
    <t>depreciation and  amortisation</t>
  </si>
  <si>
    <t>(f)</t>
  </si>
  <si>
    <t>(g)</t>
  </si>
  <si>
    <t>minority interests and</t>
  </si>
  <si>
    <t>(h)</t>
  </si>
  <si>
    <t>Taxation</t>
  </si>
  <si>
    <t>(i)</t>
  </si>
  <si>
    <t>(j)</t>
  </si>
  <si>
    <t>(k)</t>
  </si>
  <si>
    <t>(l)</t>
  </si>
  <si>
    <t>to members of the company</t>
  </si>
  <si>
    <t>UNAUDITED CONSOLIDATED BALANCE SHEET</t>
  </si>
  <si>
    <t>Other  Investments</t>
  </si>
  <si>
    <t>Current Liabilities</t>
  </si>
  <si>
    <t>Reserves</t>
  </si>
  <si>
    <t>Minority Interests</t>
  </si>
  <si>
    <t>Net tangible assets per share (sen)</t>
  </si>
  <si>
    <t>Balance Chk</t>
  </si>
  <si>
    <t>Notes</t>
  </si>
  <si>
    <t>Accounting Policies</t>
  </si>
  <si>
    <t>The quarterly financial statements have been prepared using the same accounting  policies,</t>
  </si>
  <si>
    <t>methods of computation and basis of consolidation as compared with those  adopted in  the</t>
  </si>
  <si>
    <t>most recent annual financial statements.</t>
  </si>
  <si>
    <t>Exceptional Item</t>
  </si>
  <si>
    <t>There was no exceptional item in the quarterly financial statement under review.</t>
  </si>
  <si>
    <t>Extraordinary Item</t>
  </si>
  <si>
    <t>There was no extraordinary item in the quarterly financial statement under review.</t>
  </si>
  <si>
    <t>The breakdown of the taxation figures  are as follows : -</t>
  </si>
  <si>
    <t>Cumulative Quarter</t>
  </si>
  <si>
    <t>4th Quarter</t>
  </si>
  <si>
    <t>Transfer to/(from) Deferred Taxation</t>
  </si>
  <si>
    <t xml:space="preserve">The effective tax rate is higher than the statutory tax rate principally due to certain expenses </t>
  </si>
  <si>
    <t>being disallowed for taxation purposes.</t>
  </si>
  <si>
    <t>Profit on sale of Investments and/or Properties</t>
  </si>
  <si>
    <t>There were no profits on sale of investments and / or properties for the current financial quarter</t>
  </si>
  <si>
    <t>Quoted Securities</t>
  </si>
  <si>
    <t xml:space="preserve">There was no purchase or disposal of quoted securities for the current financial quarter ended </t>
  </si>
  <si>
    <t xml:space="preserve">There were no changes in the composition of the Group during the current financial quarter </t>
  </si>
  <si>
    <t xml:space="preserve">Status of Corporate Proposals   </t>
  </si>
  <si>
    <t>At the date of this announcement, the corporate proposal which had been announced but not</t>
  </si>
  <si>
    <t>completed is as follows : -</t>
  </si>
  <si>
    <t xml:space="preserve">a) joint venture with Perbadanan Pembangunan Ekonomi Sarawak, a statutory body corporate </t>
  </si>
  <si>
    <t>to undertake the development and to conduct and manage the aquaculture business .</t>
  </si>
  <si>
    <t>Seasonal or Cyclical Factors</t>
  </si>
  <si>
    <t>Corporate Developments/Changes in Share Capital</t>
  </si>
  <si>
    <t>Group Borrowings</t>
  </si>
  <si>
    <t xml:space="preserve">Details of the Group borrowings, all of which is denominated in Ringgit Malaysia, as at </t>
  </si>
  <si>
    <t>Short Term</t>
  </si>
  <si>
    <t>- Secured</t>
  </si>
  <si>
    <t>- Unsecured</t>
  </si>
  <si>
    <t>Long Term</t>
  </si>
  <si>
    <t>Contingent Liabilities</t>
  </si>
  <si>
    <t>Off Balance Sheet Financial Instruments</t>
  </si>
  <si>
    <t>There were no financial instruments with off balance sheet risk during the current quarter ended</t>
  </si>
  <si>
    <t>Material Litigation</t>
  </si>
  <si>
    <t>Segmental Reporting</t>
  </si>
  <si>
    <t>There is no segmental reporting as the Group operates principally in one industry and within the</t>
  </si>
  <si>
    <t>country.</t>
  </si>
  <si>
    <t xml:space="preserve">Review of Performance of the Company and its Principal Subsidiaries </t>
  </si>
  <si>
    <t>Prospects of the Current Financial Year</t>
  </si>
  <si>
    <t>The Group expects that the current depressed consumer market which results in lower demand and</t>
  </si>
  <si>
    <t>tighter profit margin will continue to prevail for the remaining of the year.</t>
  </si>
  <si>
    <t>Variance of  Actual Profit from Forecast Profit/Profit Guarantee</t>
  </si>
  <si>
    <t>No profit forecast or profit guarantee was issued for the financial period.</t>
  </si>
  <si>
    <t>Dividend</t>
  </si>
  <si>
    <t>By order of the Board</t>
  </si>
  <si>
    <t>Secretary</t>
  </si>
  <si>
    <t>Kuching, Sarawak</t>
  </si>
  <si>
    <t>Changes in the Composition of the Group</t>
  </si>
  <si>
    <t xml:space="preserve">30 June 2002 is as follows: - </t>
  </si>
  <si>
    <t>30 June 2002.</t>
  </si>
  <si>
    <t>There was no litigation against the Group during the current financial quarter ended 30 June 2002.</t>
  </si>
  <si>
    <t>Subsequent Events</t>
  </si>
  <si>
    <t>The Group's business operation is not affected by any significant seasonality or cyclicality factors.</t>
  </si>
  <si>
    <t>30 August 2002</t>
  </si>
  <si>
    <t>The directors do not recommend any dividend for the year ended 30 June 2002.</t>
  </si>
  <si>
    <t>at a Share premium of RM0.20 for each new ordinary share.</t>
  </si>
  <si>
    <t xml:space="preserve">The movement of the number of options granted and exercised pursuant to the  ESOS  during the financial </t>
  </si>
  <si>
    <t>quarter are as follows:-</t>
  </si>
  <si>
    <t>Options over ordinary shares of RM1 each.</t>
  </si>
  <si>
    <t>Granted on</t>
  </si>
  <si>
    <t xml:space="preserve">Unissued shares </t>
  </si>
  <si>
    <t xml:space="preserve">Exercised </t>
  </si>
  <si>
    <t>6.4.2001</t>
  </si>
  <si>
    <t>ended 30 June 2002 except that one of the subsidiary companies acquired an associated company</t>
  </si>
  <si>
    <t>(50% equity interest) for a total consideration of RM1.00.  The associated company is incorporated</t>
  </si>
  <si>
    <t>For the year ended 30 June 2002, the Group recorded unaudited Profit before tax amounting</t>
  </si>
  <si>
    <t xml:space="preserve">is primarily due to depressed poultry and seafood product prices experienced throughout the </t>
  </si>
  <si>
    <t xml:space="preserve">During the financial quarter the Company increased its issued and paid-up share capital from  RM49,523,000 to </t>
  </si>
  <si>
    <t>to RM49,544,000 by allotment of 21,000 new ordinary shares under the Employees' Share Options Scheme</t>
  </si>
  <si>
    <t>Quarterly Report on Consolidated Results for the Fourth Quarter ended 30 June 2002</t>
  </si>
  <si>
    <t>( The figures have not been audited )</t>
  </si>
  <si>
    <t>Cumulative</t>
  </si>
  <si>
    <t>31/03/02</t>
  </si>
  <si>
    <t>31/03/01</t>
  </si>
  <si>
    <t>Revenue</t>
  </si>
  <si>
    <t>Profit/(loss) before finance cost,</t>
  </si>
  <si>
    <t>Finance cost</t>
  </si>
  <si>
    <t>Profit/(loss) before share of associated</t>
  </si>
  <si>
    <t>companies' results, income tax,</t>
  </si>
  <si>
    <t>Share in profits of associated</t>
  </si>
  <si>
    <t>companies</t>
  </si>
  <si>
    <t>Profit/(loss) before income tax,</t>
  </si>
  <si>
    <t>Income tax</t>
  </si>
  <si>
    <t>Profit/(loss) after  income tax before</t>
  </si>
  <si>
    <t>deducting minority interests</t>
  </si>
  <si>
    <t>(ii)</t>
  </si>
  <si>
    <t>Less : Minority  interests</t>
  </si>
  <si>
    <t>Pre-acquisition profit/(loss),</t>
  </si>
  <si>
    <t>if applicable</t>
  </si>
  <si>
    <t>Net profit/(loss) from ordinary</t>
  </si>
  <si>
    <t xml:space="preserve">activities attributable to </t>
  </si>
  <si>
    <t>members of the Company</t>
  </si>
  <si>
    <t>Extraordinaary items</t>
  </si>
  <si>
    <t>Less: Minority interests</t>
  </si>
  <si>
    <t>(iii)</t>
  </si>
  <si>
    <t>Extraordinary items attributable</t>
  </si>
  <si>
    <t>(m)</t>
  </si>
  <si>
    <t>Net profit/(loss) attributable to</t>
  </si>
  <si>
    <t>Earnings per share based</t>
  </si>
  <si>
    <t>on 2(m) above:</t>
  </si>
  <si>
    <t>Basic ( sen )</t>
  </si>
  <si>
    <t>Fully diluted ( sen )</t>
  </si>
  <si>
    <t>AS AT 30 JUNE 2002</t>
  </si>
  <si>
    <t xml:space="preserve">As at end of </t>
  </si>
  <si>
    <t>As at Preceding</t>
  </si>
  <si>
    <t>Current Quarter</t>
  </si>
  <si>
    <t>Financial Year End</t>
  </si>
  <si>
    <t>Property, plant and equipment</t>
  </si>
  <si>
    <t>Investment in associated companies</t>
  </si>
  <si>
    <t>Goodwill on consolidation</t>
  </si>
  <si>
    <t>Current assets</t>
  </si>
  <si>
    <t>Inventories</t>
  </si>
  <si>
    <t>Trade receivables</t>
  </si>
  <si>
    <t>Other receivables, deposits and prepayments</t>
  </si>
  <si>
    <t>Fixed Deposits with licenced Banks</t>
  </si>
  <si>
    <t>Cash and bank balances</t>
  </si>
  <si>
    <t>Trade payables</t>
  </si>
  <si>
    <t>Other payables</t>
  </si>
  <si>
    <t>Amount due to associated companies</t>
  </si>
  <si>
    <t>Hire purchase creditors</t>
  </si>
  <si>
    <t xml:space="preserve">Short term borrowings </t>
  </si>
  <si>
    <t>Net current assets / ( liabilities )</t>
  </si>
  <si>
    <t>Chk</t>
  </si>
  <si>
    <t>Shareholders' funds</t>
  </si>
  <si>
    <t>Share capital</t>
  </si>
  <si>
    <t>Share premium</t>
  </si>
  <si>
    <t>Retained profit</t>
  </si>
  <si>
    <t>Reserve on consolidation</t>
  </si>
  <si>
    <t>Long term borrowings</t>
  </si>
  <si>
    <t>Other long term liabilities</t>
  </si>
  <si>
    <t>Individual Quarter</t>
  </si>
  <si>
    <t>30/06/02</t>
  </si>
  <si>
    <t>Current taxation - Malaysia</t>
  </si>
  <si>
    <t>(Over)/Under provision in prior years</t>
  </si>
  <si>
    <t>Share of Associates' taxation - Malaysia</t>
  </si>
  <si>
    <t xml:space="preserve">(based on 49,544,000 ordinary shares) </t>
  </si>
  <si>
    <t>Taxation payable</t>
  </si>
  <si>
    <t>Ling Ting Leong @ Ling Chong Seng (MACS 00754)</t>
  </si>
  <si>
    <t>Unissued shares</t>
  </si>
  <si>
    <t>30.06.2002</t>
  </si>
  <si>
    <t>1.4.2002</t>
  </si>
  <si>
    <t>in Malaysia and its principal activity covers processing and sales of seafood products.</t>
  </si>
  <si>
    <t xml:space="preserve">Comparison with Immediate Preceding Quarter’s Results </t>
  </si>
  <si>
    <t>The Group's pre-tax profit for the current quarter amounting RM1.320 million was not materially different</t>
  </si>
  <si>
    <t>RM42.262 million is comparable to RM45.961 recorded in the previous quarter.</t>
  </si>
  <si>
    <t xml:space="preserve">RM5.092 million as compared to audited result of RM6.281 million in 2001. The poorer performance </t>
  </si>
  <si>
    <t>financial year admist worldwide dampened consumer-market.</t>
  </si>
  <si>
    <t>ended 30 June 2002.</t>
  </si>
  <si>
    <t>There was no material contingent liability as at the date of this report.</t>
  </si>
  <si>
    <t>There were no material subsequent events as at 26 August 2002.</t>
  </si>
  <si>
    <t>from the previous quarter which recorded RM1.184 million.  Revenue for the current quarter amounting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</si>
</sst>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RM&quot;#,##0_);[Red]\(&quot;RM&quot;#,##0\)"/>
    <numFmt numFmtId="174" formatCode="d\-mmm\-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Accounting"/>
      <sz val="10"/>
      <name val="Arial"/>
      <family val="2"/>
    </font>
    <font>
      <u val="doubleAccounting"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i/>
      <sz val="10"/>
      <name val="Arial Narrow"/>
      <family val="2"/>
    </font>
    <font>
      <b/>
      <u val="single"/>
      <sz val="10"/>
      <color indexed="12"/>
      <name val="Arial Narrow"/>
      <family val="2"/>
    </font>
    <font>
      <u val="singleAccounting"/>
      <sz val="10"/>
      <name val="Arial Narrow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u val="doubleAccounting"/>
      <sz val="10"/>
      <color indexed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2" fontId="5" fillId="0" borderId="0" xfId="15" applyNumberFormat="1" applyFont="1" applyBorder="1" applyAlignment="1">
      <alignment horizontal="center"/>
    </xf>
    <xf numFmtId="0" fontId="1" fillId="0" borderId="0" xfId="0" applyFont="1" applyAlignment="1">
      <alignment/>
    </xf>
    <xf numFmtId="172" fontId="6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 quotePrefix="1">
      <alignment/>
    </xf>
    <xf numFmtId="171" fontId="0" fillId="0" borderId="0" xfId="15" applyFont="1" applyAlignment="1">
      <alignment horizontal="right"/>
    </xf>
    <xf numFmtId="171" fontId="7" fillId="0" borderId="1" xfId="15" applyFont="1" applyBorder="1" applyAlignment="1">
      <alignment horizontal="right"/>
    </xf>
    <xf numFmtId="171" fontId="0" fillId="0" borderId="1" xfId="15" applyFont="1" applyBorder="1" applyAlignment="1">
      <alignment horizontal="right"/>
    </xf>
    <xf numFmtId="171" fontId="0" fillId="0" borderId="0" xfId="15" applyFont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7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 horizontal="center"/>
    </xf>
    <xf numFmtId="0" fontId="13" fillId="3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172" fontId="9" fillId="2" borderId="1" xfId="15" applyNumberFormat="1" applyFont="1" applyFill="1" applyBorder="1" applyAlignment="1">
      <alignment/>
    </xf>
    <xf numFmtId="172" fontId="9" fillId="2" borderId="0" xfId="15" applyNumberFormat="1" applyFont="1" applyFill="1" applyBorder="1" applyAlignment="1">
      <alignment/>
    </xf>
    <xf numFmtId="172" fontId="9" fillId="2" borderId="1" xfId="15" applyNumberFormat="1" applyFont="1" applyFill="1" applyBorder="1" applyAlignment="1">
      <alignment horizontal="center"/>
    </xf>
    <xf numFmtId="172" fontId="9" fillId="2" borderId="0" xfId="15" applyNumberFormat="1" applyFont="1" applyFill="1" applyBorder="1" applyAlignment="1">
      <alignment horizontal="center"/>
    </xf>
    <xf numFmtId="172" fontId="9" fillId="3" borderId="1" xfId="15" applyNumberFormat="1" applyFont="1" applyFill="1" applyBorder="1" applyAlignment="1">
      <alignment/>
    </xf>
    <xf numFmtId="172" fontId="9" fillId="0" borderId="0" xfId="15" applyNumberFormat="1" applyFont="1" applyFill="1" applyBorder="1" applyAlignment="1">
      <alignment/>
    </xf>
    <xf numFmtId="172" fontId="9" fillId="2" borderId="2" xfId="15" applyNumberFormat="1" applyFont="1" applyFill="1" applyBorder="1" applyAlignment="1">
      <alignment horizontal="center"/>
    </xf>
    <xf numFmtId="172" fontId="9" fillId="3" borderId="2" xfId="15" applyNumberFormat="1" applyFont="1" applyFill="1" applyBorder="1" applyAlignment="1">
      <alignment horizontal="center"/>
    </xf>
    <xf numFmtId="172" fontId="9" fillId="0" borderId="0" xfId="15" applyNumberFormat="1" applyFont="1" applyFill="1" applyBorder="1" applyAlignment="1">
      <alignment horizontal="center"/>
    </xf>
    <xf numFmtId="172" fontId="9" fillId="3" borderId="1" xfId="15" applyNumberFormat="1" applyFont="1" applyFill="1" applyBorder="1" applyAlignment="1">
      <alignment horizontal="center"/>
    </xf>
    <xf numFmtId="169" fontId="9" fillId="2" borderId="1" xfId="15" applyNumberFormat="1" applyFont="1" applyFill="1" applyBorder="1" applyAlignment="1">
      <alignment/>
    </xf>
    <xf numFmtId="169" fontId="9" fillId="2" borderId="0" xfId="15" applyNumberFormat="1" applyFont="1" applyFill="1" applyBorder="1" applyAlignment="1">
      <alignment/>
    </xf>
    <xf numFmtId="172" fontId="9" fillId="3" borderId="2" xfId="15" applyNumberFormat="1" applyFont="1" applyFill="1" applyBorder="1" applyAlignment="1">
      <alignment/>
    </xf>
    <xf numFmtId="169" fontId="14" fillId="2" borderId="0" xfId="15" applyNumberFormat="1" applyFont="1" applyFill="1" applyBorder="1" applyAlignment="1">
      <alignment/>
    </xf>
    <xf numFmtId="172" fontId="14" fillId="2" borderId="0" xfId="15" applyNumberFormat="1" applyFont="1" applyFill="1" applyBorder="1" applyAlignment="1">
      <alignment horizontal="center"/>
    </xf>
    <xf numFmtId="172" fontId="14" fillId="2" borderId="0" xfId="15" applyNumberFormat="1" applyFont="1" applyFill="1" applyBorder="1" applyAlignment="1">
      <alignment/>
    </xf>
    <xf numFmtId="172" fontId="14" fillId="3" borderId="0" xfId="15" applyNumberFormat="1" applyFont="1" applyFill="1" applyBorder="1" applyAlignment="1">
      <alignment/>
    </xf>
    <xf numFmtId="172" fontId="14" fillId="0" borderId="0" xfId="15" applyNumberFormat="1" applyFont="1" applyFill="1" applyBorder="1" applyAlignment="1">
      <alignment/>
    </xf>
    <xf numFmtId="172" fontId="9" fillId="2" borderId="3" xfId="15" applyNumberFormat="1" applyFont="1" applyFill="1" applyBorder="1" applyAlignment="1">
      <alignment horizontal="center"/>
    </xf>
    <xf numFmtId="172" fontId="9" fillId="2" borderId="4" xfId="15" applyNumberFormat="1" applyFont="1" applyFill="1" applyBorder="1" applyAlignment="1">
      <alignment horizontal="center"/>
    </xf>
    <xf numFmtId="172" fontId="9" fillId="2" borderId="5" xfId="15" applyNumberFormat="1" applyFont="1" applyFill="1" applyBorder="1" applyAlignment="1">
      <alignment horizontal="center"/>
    </xf>
    <xf numFmtId="172" fontId="9" fillId="2" borderId="0" xfId="15" applyNumberFormat="1" applyFont="1" applyFill="1" applyAlignment="1">
      <alignment horizontal="center"/>
    </xf>
    <xf numFmtId="172" fontId="9" fillId="3" borderId="6" xfId="15" applyNumberFormat="1" applyFont="1" applyFill="1" applyBorder="1" applyAlignment="1">
      <alignment horizontal="center"/>
    </xf>
    <xf numFmtId="172" fontId="9" fillId="2" borderId="7" xfId="15" applyNumberFormat="1" applyFont="1" applyFill="1" applyBorder="1" applyAlignment="1">
      <alignment horizontal="center"/>
    </xf>
    <xf numFmtId="172" fontId="9" fillId="2" borderId="8" xfId="15" applyNumberFormat="1" applyFont="1" applyFill="1" applyBorder="1" applyAlignment="1">
      <alignment/>
    </xf>
    <xf numFmtId="172" fontId="9" fillId="3" borderId="9" xfId="15" applyNumberFormat="1" applyFont="1" applyFill="1" applyBorder="1" applyAlignment="1">
      <alignment/>
    </xf>
    <xf numFmtId="172" fontId="9" fillId="2" borderId="10" xfId="15" applyNumberFormat="1" applyFont="1" applyFill="1" applyBorder="1" applyAlignment="1">
      <alignment horizontal="center"/>
    </xf>
    <xf numFmtId="172" fontId="9" fillId="2" borderId="11" xfId="15" applyNumberFormat="1" applyFont="1" applyFill="1" applyBorder="1" applyAlignment="1">
      <alignment horizontal="center"/>
    </xf>
    <xf numFmtId="172" fontId="9" fillId="3" borderId="12" xfId="15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/>
    </xf>
    <xf numFmtId="172" fontId="14" fillId="0" borderId="0" xfId="15" applyNumberFormat="1" applyFont="1" applyFill="1" applyBorder="1" applyAlignment="1">
      <alignment horizontal="center"/>
    </xf>
    <xf numFmtId="172" fontId="9" fillId="3" borderId="0" xfId="15" applyNumberFormat="1" applyFont="1" applyFill="1" applyBorder="1" applyAlignment="1">
      <alignment/>
    </xf>
    <xf numFmtId="172" fontId="10" fillId="2" borderId="0" xfId="15" applyNumberFormat="1" applyFont="1" applyFill="1" applyBorder="1" applyAlignment="1">
      <alignment horizontal="center"/>
    </xf>
    <xf numFmtId="172" fontId="10" fillId="0" borderId="0" xfId="15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 horizontal="center"/>
    </xf>
    <xf numFmtId="0" fontId="9" fillId="2" borderId="1" xfId="15" applyNumberFormat="1" applyFont="1" applyFill="1" applyBorder="1" applyAlignment="1">
      <alignment horizontal="center"/>
    </xf>
    <xf numFmtId="0" fontId="9" fillId="2" borderId="0" xfId="15" applyNumberFormat="1" applyFont="1" applyFill="1" applyBorder="1" applyAlignment="1">
      <alignment horizontal="center"/>
    </xf>
    <xf numFmtId="0" fontId="15" fillId="2" borderId="1" xfId="15" applyNumberFormat="1" applyFont="1" applyFill="1" applyBorder="1" applyAlignment="1">
      <alignment horizontal="center"/>
    </xf>
    <xf numFmtId="171" fontId="15" fillId="2" borderId="0" xfId="15" applyNumberFormat="1" applyFont="1" applyFill="1" applyBorder="1" applyAlignment="1">
      <alignment horizontal="center"/>
    </xf>
    <xf numFmtId="171" fontId="9" fillId="2" borderId="1" xfId="15" applyFont="1" applyFill="1" applyBorder="1" applyAlignment="1">
      <alignment horizontal="center"/>
    </xf>
    <xf numFmtId="171" fontId="9" fillId="2" borderId="0" xfId="15" applyFont="1" applyFill="1" applyBorder="1" applyAlignment="1">
      <alignment horizontal="center"/>
    </xf>
    <xf numFmtId="171" fontId="15" fillId="2" borderId="1" xfId="15" applyNumberFormat="1" applyFont="1" applyFill="1" applyBorder="1" applyAlignment="1">
      <alignment horizontal="center"/>
    </xf>
    <xf numFmtId="171" fontId="9" fillId="3" borderId="1" xfId="15" applyFont="1" applyFill="1" applyBorder="1" applyAlignment="1">
      <alignment horizontal="center"/>
    </xf>
    <xf numFmtId="171" fontId="9" fillId="0" borderId="0" xfId="15" applyFont="1" applyFill="1" applyBorder="1" applyAlignment="1">
      <alignment horizontal="center"/>
    </xf>
    <xf numFmtId="171" fontId="9" fillId="3" borderId="1" xfId="15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2" borderId="0" xfId="15" applyNumberFormat="1" applyFont="1" applyFill="1" applyBorder="1" applyAlignment="1">
      <alignment horizontal="center"/>
    </xf>
    <xf numFmtId="171" fontId="9" fillId="3" borderId="0" xfId="15" applyFont="1" applyFill="1" applyBorder="1" applyAlignment="1">
      <alignment horizontal="center"/>
    </xf>
    <xf numFmtId="171" fontId="9" fillId="3" borderId="0" xfId="15" applyNumberFormat="1" applyFont="1" applyFill="1" applyBorder="1" applyAlignment="1">
      <alignment horizontal="center"/>
    </xf>
    <xf numFmtId="172" fontId="9" fillId="2" borderId="0" xfId="15" applyNumberFormat="1" applyFont="1" applyFill="1" applyAlignment="1">
      <alignment/>
    </xf>
    <xf numFmtId="0" fontId="10" fillId="2" borderId="0" xfId="0" applyFont="1" applyFill="1" applyAlignment="1">
      <alignment horizontal="left"/>
    </xf>
    <xf numFmtId="172" fontId="9" fillId="0" borderId="0" xfId="15" applyNumberFormat="1" applyFont="1" applyAlignment="1">
      <alignment/>
    </xf>
    <xf numFmtId="0" fontId="10" fillId="2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7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 quotePrefix="1">
      <alignment horizontal="center"/>
    </xf>
    <xf numFmtId="0" fontId="11" fillId="2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73" fontId="10" fillId="2" borderId="0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9" fillId="2" borderId="0" xfId="0" applyNumberFormat="1" applyFont="1" applyFill="1" applyBorder="1" applyAlignment="1">
      <alignment/>
    </xf>
    <xf numFmtId="0" fontId="9" fillId="2" borderId="0" xfId="15" applyNumberFormat="1" applyFont="1" applyFill="1" applyAlignment="1">
      <alignment/>
    </xf>
    <xf numFmtId="172" fontId="9" fillId="0" borderId="0" xfId="15" applyNumberFormat="1" applyFont="1" applyBorder="1" applyAlignment="1">
      <alignment/>
    </xf>
    <xf numFmtId="172" fontId="15" fillId="2" borderId="0" xfId="15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172" fontId="9" fillId="2" borderId="6" xfId="15" applyNumberFormat="1" applyFont="1" applyFill="1" applyBorder="1" applyAlignment="1">
      <alignment/>
    </xf>
    <xf numFmtId="172" fontId="9" fillId="0" borderId="6" xfId="15" applyNumberFormat="1" applyFont="1" applyBorder="1" applyAlignment="1">
      <alignment/>
    </xf>
    <xf numFmtId="172" fontId="9" fillId="2" borderId="9" xfId="15" applyNumberFormat="1" applyFont="1" applyFill="1" applyBorder="1" applyAlignment="1">
      <alignment/>
    </xf>
    <xf numFmtId="172" fontId="9" fillId="0" borderId="9" xfId="15" applyNumberFormat="1" applyFont="1" applyBorder="1" applyAlignment="1">
      <alignment/>
    </xf>
    <xf numFmtId="0" fontId="9" fillId="2" borderId="0" xfId="15" applyNumberFormat="1" applyFont="1" applyFill="1" applyBorder="1" applyAlignment="1" applyProtection="1">
      <alignment horizontal="left"/>
      <protection hidden="1"/>
    </xf>
    <xf numFmtId="172" fontId="9" fillId="2" borderId="0" xfId="15" applyNumberFormat="1" applyFont="1" applyFill="1" applyBorder="1" applyAlignment="1" applyProtection="1">
      <alignment horizontal="left"/>
      <protection hidden="1"/>
    </xf>
    <xf numFmtId="172" fontId="9" fillId="2" borderId="13" xfId="15" applyNumberFormat="1" applyFont="1" applyFill="1" applyBorder="1" applyAlignment="1">
      <alignment/>
    </xf>
    <xf numFmtId="172" fontId="9" fillId="0" borderId="13" xfId="15" applyNumberFormat="1" applyFont="1" applyBorder="1" applyAlignment="1">
      <alignment/>
    </xf>
    <xf numFmtId="172" fontId="16" fillId="2" borderId="9" xfId="15" applyNumberFormat="1" applyFont="1" applyFill="1" applyBorder="1" applyAlignment="1">
      <alignment/>
    </xf>
    <xf numFmtId="172" fontId="16" fillId="2" borderId="0" xfId="15" applyNumberFormat="1" applyFont="1" applyFill="1" applyBorder="1" applyAlignment="1">
      <alignment/>
    </xf>
    <xf numFmtId="172" fontId="16" fillId="0" borderId="9" xfId="15" applyNumberFormat="1" applyFont="1" applyBorder="1" applyAlignment="1">
      <alignment/>
    </xf>
    <xf numFmtId="172" fontId="16" fillId="0" borderId="0" xfId="15" applyNumberFormat="1" applyFont="1" applyBorder="1" applyAlignment="1">
      <alignment/>
    </xf>
    <xf numFmtId="172" fontId="9" fillId="2" borderId="14" xfId="15" applyNumberFormat="1" applyFont="1" applyFill="1" applyBorder="1" applyAlignment="1">
      <alignment/>
    </xf>
    <xf numFmtId="172" fontId="9" fillId="2" borderId="15" xfId="15" applyNumberFormat="1" applyFont="1" applyFill="1" applyBorder="1" applyAlignment="1">
      <alignment/>
    </xf>
    <xf numFmtId="172" fontId="9" fillId="0" borderId="14" xfId="15" applyNumberFormat="1" applyFont="1" applyBorder="1" applyAlignment="1">
      <alignment/>
    </xf>
    <xf numFmtId="172" fontId="9" fillId="2" borderId="16" xfId="15" applyNumberFormat="1" applyFont="1" applyFill="1" applyBorder="1" applyAlignment="1">
      <alignment/>
    </xf>
    <xf numFmtId="172" fontId="9" fillId="0" borderId="15" xfId="15" applyNumberFormat="1" applyFont="1" applyBorder="1" applyAlignment="1">
      <alignment/>
    </xf>
    <xf numFmtId="0" fontId="9" fillId="3" borderId="0" xfId="0" applyFont="1" applyFill="1" applyAlignment="1">
      <alignment horizontal="center"/>
    </xf>
    <xf numFmtId="172" fontId="15" fillId="2" borderId="1" xfId="15" applyNumberFormat="1" applyFont="1" applyFill="1" applyBorder="1" applyAlignment="1">
      <alignment/>
    </xf>
    <xf numFmtId="172" fontId="9" fillId="0" borderId="1" xfId="15" applyNumberFormat="1" applyFont="1" applyBorder="1" applyAlignment="1">
      <alignment/>
    </xf>
    <xf numFmtId="172" fontId="16" fillId="2" borderId="15" xfId="15" applyNumberFormat="1" applyFont="1" applyFill="1" applyBorder="1" applyAlignment="1">
      <alignment/>
    </xf>
    <xf numFmtId="172" fontId="16" fillId="0" borderId="15" xfId="15" applyNumberFormat="1" applyFont="1" applyBorder="1" applyAlignment="1">
      <alignment/>
    </xf>
    <xf numFmtId="171" fontId="9" fillId="2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172" fontId="9" fillId="4" borderId="0" xfId="15" applyNumberFormat="1" applyFont="1" applyFill="1" applyAlignment="1">
      <alignment/>
    </xf>
    <xf numFmtId="172" fontId="9" fillId="4" borderId="0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15" applyNumberFormat="1" applyFont="1" applyBorder="1" applyAlignment="1" applyProtection="1">
      <alignment/>
      <protection/>
    </xf>
    <xf numFmtId="0" fontId="9" fillId="0" borderId="0" xfId="15" applyNumberFormat="1" applyFont="1" applyBorder="1" applyAlignment="1" applyProtection="1">
      <alignment horizontal="left"/>
      <protection/>
    </xf>
    <xf numFmtId="172" fontId="15" fillId="0" borderId="17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 quotePrefix="1">
      <alignment/>
    </xf>
    <xf numFmtId="172" fontId="14" fillId="0" borderId="0" xfId="15" applyNumberFormat="1" applyFont="1" applyBorder="1" applyAlignment="1">
      <alignment horizontal="center"/>
    </xf>
    <xf numFmtId="172" fontId="9" fillId="0" borderId="0" xfId="15" applyNumberFormat="1" applyFont="1" applyAlignment="1">
      <alignment horizontal="center"/>
    </xf>
    <xf numFmtId="172" fontId="9" fillId="0" borderId="0" xfId="15" applyNumberFormat="1" applyFont="1" applyBorder="1" applyAlignment="1">
      <alignment horizontal="center"/>
    </xf>
    <xf numFmtId="172" fontId="17" fillId="0" borderId="0" xfId="15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0" fontId="8" fillId="2" borderId="0" xfId="0" applyFont="1" applyFill="1" applyAlignment="1">
      <alignment horizontal="center"/>
    </xf>
    <xf numFmtId="171" fontId="9" fillId="3" borderId="0" xfId="15" applyFont="1" applyFill="1" applyBorder="1" applyAlignment="1">
      <alignment horizontal="center"/>
    </xf>
    <xf numFmtId="171" fontId="9" fillId="3" borderId="1" xfId="15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71" fontId="9" fillId="2" borderId="0" xfId="15" applyFont="1" applyFill="1" applyBorder="1" applyAlignment="1">
      <alignment horizontal="center"/>
    </xf>
    <xf numFmtId="171" fontId="9" fillId="2" borderId="1" xfId="15" applyFont="1" applyFill="1" applyBorder="1" applyAlignment="1">
      <alignment horizontal="center"/>
    </xf>
    <xf numFmtId="172" fontId="9" fillId="3" borderId="0" xfId="15" applyNumberFormat="1" applyFont="1" applyFill="1" applyBorder="1" applyAlignment="1">
      <alignment horizontal="center"/>
    </xf>
    <xf numFmtId="172" fontId="10" fillId="2" borderId="0" xfId="15" applyNumberFormat="1" applyFont="1" applyFill="1" applyBorder="1" applyAlignment="1">
      <alignment horizontal="center"/>
    </xf>
    <xf numFmtId="172" fontId="10" fillId="2" borderId="15" xfId="15" applyNumberFormat="1" applyFont="1" applyFill="1" applyBorder="1" applyAlignment="1">
      <alignment horizontal="center"/>
    </xf>
    <xf numFmtId="172" fontId="9" fillId="2" borderId="0" xfId="15" applyNumberFormat="1" applyFont="1" applyFill="1" applyAlignment="1">
      <alignment horizontal="center"/>
    </xf>
    <xf numFmtId="172" fontId="10" fillId="3" borderId="0" xfId="15" applyNumberFormat="1" applyFont="1" applyFill="1" applyBorder="1" applyAlignment="1">
      <alignment horizontal="center"/>
    </xf>
    <xf numFmtId="172" fontId="9" fillId="3" borderId="4" xfId="15" applyNumberFormat="1" applyFont="1" applyFill="1" applyBorder="1" applyAlignment="1">
      <alignment horizontal="center"/>
    </xf>
    <xf numFmtId="172" fontId="9" fillId="3" borderId="1" xfId="15" applyNumberFormat="1" applyFont="1" applyFill="1" applyBorder="1" applyAlignment="1">
      <alignment horizontal="center"/>
    </xf>
    <xf numFmtId="172" fontId="10" fillId="3" borderId="15" xfId="15" applyNumberFormat="1" applyFont="1" applyFill="1" applyBorder="1" applyAlignment="1">
      <alignment horizontal="center"/>
    </xf>
    <xf numFmtId="172" fontId="9" fillId="2" borderId="4" xfId="15" applyNumberFormat="1" applyFont="1" applyFill="1" applyBorder="1" applyAlignment="1">
      <alignment horizontal="center"/>
    </xf>
    <xf numFmtId="172" fontId="9" fillId="2" borderId="1" xfId="15" applyNumberFormat="1" applyFont="1" applyFill="1" applyBorder="1" applyAlignment="1">
      <alignment horizontal="center"/>
    </xf>
    <xf numFmtId="172" fontId="9" fillId="2" borderId="0" xfId="15" applyNumberFormat="1" applyFont="1" applyFill="1" applyBorder="1" applyAlignment="1">
      <alignment horizontal="center"/>
    </xf>
    <xf numFmtId="172" fontId="9" fillId="3" borderId="6" xfId="15" applyNumberFormat="1" applyFont="1" applyFill="1" applyBorder="1" applyAlignment="1">
      <alignment horizontal="center"/>
    </xf>
    <xf numFmtId="172" fontId="9" fillId="3" borderId="9" xfId="15" applyNumberFormat="1" applyFont="1" applyFill="1" applyBorder="1" applyAlignment="1">
      <alignment horizontal="center"/>
    </xf>
    <xf numFmtId="172" fontId="9" fillId="2" borderId="3" xfId="15" applyNumberFormat="1" applyFont="1" applyFill="1" applyBorder="1" applyAlignment="1">
      <alignment horizontal="center"/>
    </xf>
    <xf numFmtId="172" fontId="9" fillId="2" borderId="8" xfId="15" applyNumberFormat="1" applyFont="1" applyFill="1" applyBorder="1" applyAlignment="1">
      <alignment horizontal="center"/>
    </xf>
    <xf numFmtId="172" fontId="9" fillId="2" borderId="5" xfId="15" applyNumberFormat="1" applyFont="1" applyFill="1" applyBorder="1" applyAlignment="1">
      <alignment horizontal="center"/>
    </xf>
    <xf numFmtId="172" fontId="9" fillId="2" borderId="7" xfId="15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Account\CCK\QR\2002\QR4-N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4"/>
      <sheetName val="QR4"/>
      <sheetName val="N3"/>
      <sheetName val="QR3"/>
      <sheetName val="N2"/>
      <sheetName val="QR2"/>
      <sheetName val="QR1"/>
      <sheetName val="Cum1-4"/>
    </sheetNames>
    <sheetDataSet>
      <sheetData sheetId="7">
        <row r="30">
          <cell r="H30">
            <v>-3710677</v>
          </cell>
          <cell r="K30">
            <v>-1135478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tabSelected="1" zoomScale="75" zoomScaleNormal="75" workbookViewId="0" topLeftCell="A196">
      <selection activeCell="M211" sqref="M211"/>
    </sheetView>
  </sheetViews>
  <sheetFormatPr defaultColWidth="9.140625" defaultRowHeight="12.75"/>
  <cols>
    <col min="1" max="1" width="4.421875" style="25" customWidth="1"/>
    <col min="2" max="2" width="3.28125" style="25" customWidth="1"/>
    <col min="3" max="3" width="3.57421875" style="25" customWidth="1"/>
    <col min="4" max="4" width="2.421875" style="25" customWidth="1"/>
    <col min="5" max="5" width="11.140625" style="25" bestFit="1" customWidth="1"/>
    <col min="6" max="6" width="22.7109375" style="25" customWidth="1"/>
    <col min="7" max="7" width="13.7109375" style="25" customWidth="1"/>
    <col min="8" max="8" width="0.85546875" style="25" customWidth="1"/>
    <col min="9" max="9" width="13.7109375" style="25" customWidth="1"/>
    <col min="10" max="10" width="0.85546875" style="25" customWidth="1"/>
    <col min="11" max="11" width="13.7109375" style="25" customWidth="1"/>
    <col min="12" max="12" width="0.85546875" style="25" customWidth="1"/>
    <col min="13" max="13" width="13.7109375" style="25" customWidth="1"/>
    <col min="14" max="14" width="0.85546875" style="25" customWidth="1"/>
    <col min="15" max="15" width="15.140625" style="25" hidden="1" customWidth="1"/>
    <col min="16" max="16" width="0.85546875" style="25" hidden="1" customWidth="1"/>
    <col min="17" max="17" width="10.28125" style="25" hidden="1" customWidth="1"/>
    <col min="18" max="19" width="0" style="25" hidden="1" customWidth="1"/>
    <col min="20" max="16384" width="9.140625" style="25" customWidth="1"/>
  </cols>
  <sheetData>
    <row r="1" spans="1:14" ht="12.7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2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3.5" thickBot="1">
      <c r="A4" s="179" t="s">
        <v>118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28"/>
    </row>
    <row r="5" spans="1:14" ht="12.75">
      <c r="A5" s="180" t="s">
        <v>119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27"/>
    </row>
    <row r="6" spans="1:14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156" t="s">
        <v>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24"/>
    </row>
    <row r="8" spans="1:14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.75">
      <c r="A9" s="27"/>
      <c r="B9" s="27"/>
      <c r="C9" s="27"/>
      <c r="D9" s="27"/>
      <c r="E9" s="27"/>
      <c r="F9" s="27"/>
      <c r="G9" s="181" t="s">
        <v>3</v>
      </c>
      <c r="H9" s="181"/>
      <c r="I9" s="181"/>
      <c r="J9" s="29"/>
      <c r="K9" s="181" t="s">
        <v>4</v>
      </c>
      <c r="L9" s="181"/>
      <c r="M9" s="181"/>
      <c r="N9" s="29"/>
    </row>
    <row r="10" spans="1:18" ht="12.75">
      <c r="A10" s="27"/>
      <c r="B10" s="27"/>
      <c r="C10" s="27"/>
      <c r="D10" s="27"/>
      <c r="E10" s="27"/>
      <c r="F10" s="27"/>
      <c r="G10" s="30" t="s">
        <v>5</v>
      </c>
      <c r="H10" s="30"/>
      <c r="I10" s="30" t="s">
        <v>6</v>
      </c>
      <c r="J10" s="30"/>
      <c r="K10" s="30" t="s">
        <v>5</v>
      </c>
      <c r="L10" s="30"/>
      <c r="M10" s="30" t="s">
        <v>6</v>
      </c>
      <c r="N10" s="30"/>
      <c r="O10" s="31" t="s">
        <v>120</v>
      </c>
      <c r="P10" s="32"/>
      <c r="Q10" s="31" t="s">
        <v>120</v>
      </c>
      <c r="R10" s="33"/>
    </row>
    <row r="11" spans="1:18" ht="12.75">
      <c r="A11" s="27"/>
      <c r="B11" s="27"/>
      <c r="C11" s="27"/>
      <c r="D11" s="27"/>
      <c r="E11" s="27"/>
      <c r="F11" s="27"/>
      <c r="G11" s="30" t="s">
        <v>7</v>
      </c>
      <c r="H11" s="30"/>
      <c r="I11" s="30" t="s">
        <v>8</v>
      </c>
      <c r="J11" s="30"/>
      <c r="K11" s="30" t="s">
        <v>7</v>
      </c>
      <c r="L11" s="30"/>
      <c r="M11" s="30" t="s">
        <v>8</v>
      </c>
      <c r="N11" s="30"/>
      <c r="O11" s="31" t="s">
        <v>7</v>
      </c>
      <c r="P11" s="32"/>
      <c r="Q11" s="31" t="s">
        <v>7</v>
      </c>
      <c r="R11" s="33"/>
    </row>
    <row r="12" spans="1:18" ht="12.75">
      <c r="A12" s="27"/>
      <c r="B12" s="27"/>
      <c r="C12" s="27"/>
      <c r="D12" s="27"/>
      <c r="E12" s="27"/>
      <c r="F12" s="27"/>
      <c r="G12" s="30" t="s">
        <v>9</v>
      </c>
      <c r="H12" s="30"/>
      <c r="I12" s="30" t="s">
        <v>9</v>
      </c>
      <c r="J12" s="30"/>
      <c r="K12" s="30" t="s">
        <v>10</v>
      </c>
      <c r="L12" s="30"/>
      <c r="M12" s="30" t="s">
        <v>11</v>
      </c>
      <c r="N12" s="30"/>
      <c r="O12" s="31" t="s">
        <v>9</v>
      </c>
      <c r="P12" s="32"/>
      <c r="Q12" s="31" t="s">
        <v>9</v>
      </c>
      <c r="R12" s="33"/>
    </row>
    <row r="13" spans="1:18" ht="12.75">
      <c r="A13" s="27"/>
      <c r="B13" s="27"/>
      <c r="C13" s="27"/>
      <c r="D13" s="27"/>
      <c r="E13" s="27"/>
      <c r="F13" s="27"/>
      <c r="G13" s="30" t="s">
        <v>57</v>
      </c>
      <c r="H13" s="30"/>
      <c r="I13" s="30" t="s">
        <v>57</v>
      </c>
      <c r="J13" s="30"/>
      <c r="K13" s="30" t="s">
        <v>57</v>
      </c>
      <c r="L13" s="30"/>
      <c r="M13" s="30" t="s">
        <v>57</v>
      </c>
      <c r="N13" s="30"/>
      <c r="O13" s="31"/>
      <c r="P13" s="32"/>
      <c r="Q13" s="31"/>
      <c r="R13" s="33"/>
    </row>
    <row r="14" spans="1:18" ht="12.75">
      <c r="A14" s="27"/>
      <c r="B14" s="27"/>
      <c r="C14" s="27"/>
      <c r="D14" s="27"/>
      <c r="E14" s="27"/>
      <c r="F14" s="27"/>
      <c r="G14" s="34">
        <v>37437</v>
      </c>
      <c r="H14" s="35"/>
      <c r="I14" s="34">
        <v>37072</v>
      </c>
      <c r="J14" s="36"/>
      <c r="K14" s="34">
        <v>37437</v>
      </c>
      <c r="L14" s="35"/>
      <c r="M14" s="34">
        <v>37072</v>
      </c>
      <c r="N14" s="35"/>
      <c r="O14" s="37" t="s">
        <v>121</v>
      </c>
      <c r="P14" s="38"/>
      <c r="Q14" s="37" t="s">
        <v>122</v>
      </c>
      <c r="R14" s="33"/>
    </row>
    <row r="15" spans="1:18" ht="12.75">
      <c r="A15" s="27"/>
      <c r="B15" s="27"/>
      <c r="C15" s="27"/>
      <c r="D15" s="27"/>
      <c r="E15" s="27"/>
      <c r="F15" s="27"/>
      <c r="G15" s="30" t="s">
        <v>13</v>
      </c>
      <c r="H15" s="30"/>
      <c r="I15" s="30" t="s">
        <v>13</v>
      </c>
      <c r="J15" s="30"/>
      <c r="K15" s="30" t="s">
        <v>13</v>
      </c>
      <c r="L15" s="30"/>
      <c r="M15" s="30" t="s">
        <v>13</v>
      </c>
      <c r="N15" s="30"/>
      <c r="O15" s="31" t="s">
        <v>13</v>
      </c>
      <c r="P15" s="32"/>
      <c r="Q15" s="31" t="s">
        <v>13</v>
      </c>
      <c r="R15" s="33"/>
    </row>
    <row r="16" spans="1:18" ht="12.75">
      <c r="A16" s="39">
        <v>1</v>
      </c>
      <c r="B16" s="39" t="s">
        <v>14</v>
      </c>
      <c r="C16" s="40" t="s">
        <v>123</v>
      </c>
      <c r="D16" s="40"/>
      <c r="E16" s="40"/>
      <c r="F16" s="40"/>
      <c r="G16" s="41">
        <v>42262</v>
      </c>
      <c r="H16" s="42"/>
      <c r="I16" s="43">
        <v>45101</v>
      </c>
      <c r="J16" s="44"/>
      <c r="K16" s="41">
        <f>+G16+O16</f>
        <v>159104</v>
      </c>
      <c r="L16" s="42"/>
      <c r="M16" s="43">
        <f>+I16+Q16</f>
        <v>156564</v>
      </c>
      <c r="N16" s="44"/>
      <c r="O16" s="45">
        <v>116842</v>
      </c>
      <c r="P16" s="46"/>
      <c r="Q16" s="45">
        <v>111463</v>
      </c>
      <c r="R16" s="33"/>
    </row>
    <row r="17" spans="1:18" ht="12.75">
      <c r="A17" s="39"/>
      <c r="B17" s="39" t="s">
        <v>15</v>
      </c>
      <c r="C17" s="40" t="s">
        <v>16</v>
      </c>
      <c r="D17" s="40"/>
      <c r="E17" s="40"/>
      <c r="F17" s="40"/>
      <c r="G17" s="47">
        <v>0</v>
      </c>
      <c r="H17" s="44"/>
      <c r="I17" s="43">
        <v>0</v>
      </c>
      <c r="J17" s="44"/>
      <c r="K17" s="43">
        <f>+G17+O17</f>
        <v>0</v>
      </c>
      <c r="L17" s="44"/>
      <c r="M17" s="43">
        <f>+I17+Q17</f>
        <v>0</v>
      </c>
      <c r="N17" s="44"/>
      <c r="O17" s="48">
        <v>0</v>
      </c>
      <c r="P17" s="49"/>
      <c r="Q17" s="50">
        <v>0</v>
      </c>
      <c r="R17" s="33"/>
    </row>
    <row r="18" spans="1:18" ht="12.75">
      <c r="A18" s="39"/>
      <c r="B18" s="39" t="s">
        <v>18</v>
      </c>
      <c r="C18" s="40" t="s">
        <v>19</v>
      </c>
      <c r="D18" s="40"/>
      <c r="E18" s="40"/>
      <c r="F18" s="40"/>
      <c r="G18" s="51">
        <v>371</v>
      </c>
      <c r="H18" s="52"/>
      <c r="I18" s="43">
        <v>183</v>
      </c>
      <c r="J18" s="44"/>
      <c r="K18" s="43">
        <f>+G18+O18</f>
        <v>1492</v>
      </c>
      <c r="L18" s="42"/>
      <c r="M18" s="43">
        <f>+I18+Q18</f>
        <v>521</v>
      </c>
      <c r="N18" s="44"/>
      <c r="O18" s="45">
        <v>1121</v>
      </c>
      <c r="P18" s="46"/>
      <c r="Q18" s="53">
        <v>338</v>
      </c>
      <c r="R18" s="33"/>
    </row>
    <row r="19" spans="1:18" ht="15">
      <c r="A19" s="39"/>
      <c r="B19" s="39"/>
      <c r="C19" s="40"/>
      <c r="D19" s="40"/>
      <c r="E19" s="40"/>
      <c r="F19" s="40"/>
      <c r="G19" s="54"/>
      <c r="H19" s="54"/>
      <c r="I19" s="55"/>
      <c r="J19" s="55"/>
      <c r="K19" s="56"/>
      <c r="L19" s="56"/>
      <c r="M19" s="55"/>
      <c r="N19" s="55"/>
      <c r="O19" s="57"/>
      <c r="P19" s="58"/>
      <c r="Q19" s="57"/>
      <c r="R19" s="33"/>
    </row>
    <row r="20" spans="1:18" ht="12.75">
      <c r="A20" s="39">
        <v>2</v>
      </c>
      <c r="B20" s="39" t="s">
        <v>14</v>
      </c>
      <c r="C20" s="40" t="s">
        <v>124</v>
      </c>
      <c r="D20" s="40"/>
      <c r="E20" s="40"/>
      <c r="F20" s="40"/>
      <c r="G20" s="175">
        <v>2618</v>
      </c>
      <c r="H20" s="60"/>
      <c r="I20" s="177">
        <v>2030</v>
      </c>
      <c r="J20" s="44"/>
      <c r="K20" s="175">
        <f>+G20+O20</f>
        <v>9818</v>
      </c>
      <c r="L20" s="60"/>
      <c r="M20" s="177">
        <f>+I20+Q20</f>
        <v>10484</v>
      </c>
      <c r="N20" s="62"/>
      <c r="O20" s="173">
        <f>7998-399-399</f>
        <v>7200</v>
      </c>
      <c r="P20" s="49"/>
      <c r="Q20" s="173">
        <v>8454</v>
      </c>
      <c r="R20" s="33"/>
    </row>
    <row r="21" spans="1:18" ht="12.75">
      <c r="A21" s="30"/>
      <c r="B21" s="30"/>
      <c r="C21" s="27"/>
      <c r="D21" s="27" t="s">
        <v>20</v>
      </c>
      <c r="E21" s="27"/>
      <c r="F21" s="27"/>
      <c r="G21" s="176"/>
      <c r="H21" s="44"/>
      <c r="I21" s="178"/>
      <c r="J21" s="44"/>
      <c r="K21" s="176"/>
      <c r="L21" s="44"/>
      <c r="M21" s="178"/>
      <c r="N21" s="62"/>
      <c r="O21" s="174"/>
      <c r="P21" s="49"/>
      <c r="Q21" s="174"/>
      <c r="R21" s="33"/>
    </row>
    <row r="22" spans="1:18" ht="12.75">
      <c r="A22" s="30"/>
      <c r="B22" s="30"/>
      <c r="C22" s="27"/>
      <c r="D22" s="27" t="s">
        <v>21</v>
      </c>
      <c r="E22" s="27"/>
      <c r="F22" s="27"/>
      <c r="G22" s="176"/>
      <c r="H22" s="44"/>
      <c r="I22" s="178"/>
      <c r="J22" s="44"/>
      <c r="K22" s="176"/>
      <c r="L22" s="44"/>
      <c r="M22" s="178"/>
      <c r="N22" s="62"/>
      <c r="O22" s="174"/>
      <c r="P22" s="49"/>
      <c r="Q22" s="174"/>
      <c r="R22" s="33"/>
    </row>
    <row r="23" spans="1:18" ht="12.75">
      <c r="A23" s="30"/>
      <c r="B23" s="30"/>
      <c r="C23" s="27"/>
      <c r="D23" s="27" t="s">
        <v>22</v>
      </c>
      <c r="E23" s="27"/>
      <c r="F23" s="27"/>
      <c r="G23" s="176"/>
      <c r="H23" s="44"/>
      <c r="I23" s="178"/>
      <c r="J23" s="44"/>
      <c r="K23" s="176"/>
      <c r="L23" s="44"/>
      <c r="M23" s="178"/>
      <c r="N23" s="62"/>
      <c r="O23" s="174"/>
      <c r="P23" s="49"/>
      <c r="Q23" s="174"/>
      <c r="R23" s="33"/>
    </row>
    <row r="24" spans="1:18" ht="12.75">
      <c r="A24" s="30"/>
      <c r="B24" s="30"/>
      <c r="C24" s="27"/>
      <c r="D24" s="27" t="s">
        <v>23</v>
      </c>
      <c r="E24" s="27"/>
      <c r="F24" s="27"/>
      <c r="G24" s="176"/>
      <c r="H24" s="44"/>
      <c r="I24" s="178"/>
      <c r="J24" s="44"/>
      <c r="K24" s="176"/>
      <c r="L24" s="44"/>
      <c r="M24" s="178"/>
      <c r="N24" s="62"/>
      <c r="O24" s="174"/>
      <c r="P24" s="49"/>
      <c r="Q24" s="174"/>
      <c r="R24" s="33"/>
    </row>
    <row r="25" spans="1:18" ht="12.75">
      <c r="A25" s="30"/>
      <c r="B25" s="30" t="s">
        <v>15</v>
      </c>
      <c r="C25" s="27" t="s">
        <v>125</v>
      </c>
      <c r="D25" s="27"/>
      <c r="E25" s="27"/>
      <c r="F25" s="27"/>
      <c r="G25" s="65">
        <v>-339</v>
      </c>
      <c r="H25" s="42"/>
      <c r="I25" s="64">
        <v>-306</v>
      </c>
      <c r="J25" s="44"/>
      <c r="K25" s="65">
        <f>+G25+O25</f>
        <v>-1136</v>
      </c>
      <c r="L25" s="42"/>
      <c r="M25" s="64">
        <f>+I25+Q25</f>
        <v>-914</v>
      </c>
      <c r="N25" s="62"/>
      <c r="O25" s="66">
        <v>-797</v>
      </c>
      <c r="P25" s="46"/>
      <c r="Q25" s="66">
        <v>-608</v>
      </c>
      <c r="R25" s="33">
        <f>+'[1]Cum1-4'!$K$30</f>
        <v>-1135478</v>
      </c>
    </row>
    <row r="26" spans="1:18" ht="12.75">
      <c r="A26" s="30"/>
      <c r="B26" s="30" t="s">
        <v>18</v>
      </c>
      <c r="C26" s="27" t="s">
        <v>24</v>
      </c>
      <c r="D26" s="27"/>
      <c r="E26" s="27"/>
      <c r="F26" s="27"/>
      <c r="G26" s="65">
        <v>-1026</v>
      </c>
      <c r="H26" s="42"/>
      <c r="I26" s="64">
        <v>-907</v>
      </c>
      <c r="J26" s="44"/>
      <c r="K26" s="65">
        <f>+G26+O26</f>
        <v>-3711</v>
      </c>
      <c r="L26" s="42"/>
      <c r="M26" s="64">
        <f>+I26+Q26</f>
        <v>-3148</v>
      </c>
      <c r="N26" s="62"/>
      <c r="O26" s="66">
        <f>-3483+399+399</f>
        <v>-2685</v>
      </c>
      <c r="P26" s="46"/>
      <c r="Q26" s="66">
        <v>-2241</v>
      </c>
      <c r="R26" s="33">
        <f>+'[1]Cum1-4'!$H$30</f>
        <v>-3710677</v>
      </c>
    </row>
    <row r="27" spans="1:18" ht="12.75">
      <c r="A27" s="30"/>
      <c r="B27" s="30" t="s">
        <v>25</v>
      </c>
      <c r="C27" s="27" t="s">
        <v>26</v>
      </c>
      <c r="D27" s="27"/>
      <c r="E27" s="27"/>
      <c r="F27" s="27"/>
      <c r="G27" s="67">
        <v>0</v>
      </c>
      <c r="H27" s="43"/>
      <c r="I27" s="68">
        <v>0</v>
      </c>
      <c r="J27" s="44"/>
      <c r="K27" s="67">
        <f>+G27</f>
        <v>0</v>
      </c>
      <c r="L27" s="43"/>
      <c r="M27" s="68">
        <v>0</v>
      </c>
      <c r="N27" s="44"/>
      <c r="O27" s="69">
        <v>0</v>
      </c>
      <c r="P27" s="49"/>
      <c r="Q27" s="69">
        <v>0</v>
      </c>
      <c r="R27" s="70">
        <f>+K26+3711</f>
        <v>0</v>
      </c>
    </row>
    <row r="28" spans="1:18" ht="12.75">
      <c r="A28" s="30"/>
      <c r="B28" s="30" t="s">
        <v>27</v>
      </c>
      <c r="C28" s="27" t="s">
        <v>126</v>
      </c>
      <c r="D28" s="27"/>
      <c r="E28" s="27"/>
      <c r="F28" s="27"/>
      <c r="G28" s="165">
        <f>SUM(G20:G27)</f>
        <v>1253</v>
      </c>
      <c r="H28" s="62"/>
      <c r="I28" s="165">
        <f>SUM(I20:I27)</f>
        <v>817</v>
      </c>
      <c r="J28" s="62"/>
      <c r="K28" s="165">
        <f>SUM(K20:K27)</f>
        <v>4971</v>
      </c>
      <c r="L28" s="62"/>
      <c r="M28" s="165">
        <f>SUM(M20:M27)</f>
        <v>6422</v>
      </c>
      <c r="N28" s="62"/>
      <c r="O28" s="162">
        <f>SUM(O20:O27)</f>
        <v>3718</v>
      </c>
      <c r="P28" s="49"/>
      <c r="Q28" s="162">
        <f>SUM(Q20:Q27)</f>
        <v>5605</v>
      </c>
      <c r="R28" s="33"/>
    </row>
    <row r="29" spans="1:18" ht="12.75">
      <c r="A29" s="30"/>
      <c r="B29" s="30"/>
      <c r="C29" s="27"/>
      <c r="D29" s="27" t="s">
        <v>127</v>
      </c>
      <c r="E29" s="27"/>
      <c r="F29" s="27"/>
      <c r="G29" s="165"/>
      <c r="H29" s="62"/>
      <c r="I29" s="165"/>
      <c r="J29" s="62"/>
      <c r="K29" s="165"/>
      <c r="L29" s="62"/>
      <c r="M29" s="165"/>
      <c r="N29" s="62"/>
      <c r="O29" s="162"/>
      <c r="P29" s="49"/>
      <c r="Q29" s="162"/>
      <c r="R29" s="33"/>
    </row>
    <row r="30" spans="1:18" ht="12.75">
      <c r="A30" s="30"/>
      <c r="B30" s="30"/>
      <c r="C30" s="27"/>
      <c r="D30" s="27" t="s">
        <v>28</v>
      </c>
      <c r="E30" s="27"/>
      <c r="F30" s="27"/>
      <c r="G30" s="165"/>
      <c r="H30" s="62"/>
      <c r="I30" s="165"/>
      <c r="J30" s="62"/>
      <c r="K30" s="165"/>
      <c r="L30" s="62"/>
      <c r="M30" s="165"/>
      <c r="N30" s="62"/>
      <c r="O30" s="162"/>
      <c r="P30" s="49"/>
      <c r="Q30" s="162"/>
      <c r="R30" s="33"/>
    </row>
    <row r="31" spans="1:18" ht="12.75">
      <c r="A31" s="30"/>
      <c r="B31" s="30"/>
      <c r="C31" s="27"/>
      <c r="D31" s="27" t="s">
        <v>22</v>
      </c>
      <c r="E31" s="27"/>
      <c r="F31" s="27"/>
      <c r="G31" s="165"/>
      <c r="H31" s="62"/>
      <c r="I31" s="165"/>
      <c r="J31" s="62"/>
      <c r="K31" s="165"/>
      <c r="L31" s="62"/>
      <c r="M31" s="165"/>
      <c r="N31" s="62"/>
      <c r="O31" s="162"/>
      <c r="P31" s="49"/>
      <c r="Q31" s="162"/>
      <c r="R31" s="33"/>
    </row>
    <row r="32" spans="1:18" ht="12.75">
      <c r="A32" s="30"/>
      <c r="B32" s="30"/>
      <c r="C32" s="27"/>
      <c r="D32" s="27" t="s">
        <v>23</v>
      </c>
      <c r="E32" s="27"/>
      <c r="F32" s="27"/>
      <c r="G32" s="165"/>
      <c r="H32" s="62"/>
      <c r="I32" s="165"/>
      <c r="J32" s="62"/>
      <c r="K32" s="165"/>
      <c r="L32" s="62"/>
      <c r="M32" s="165"/>
      <c r="N32" s="62"/>
      <c r="O32" s="162"/>
      <c r="P32" s="49"/>
      <c r="Q32" s="162"/>
      <c r="R32" s="33"/>
    </row>
    <row r="33" spans="1:18" ht="15">
      <c r="A33" s="30"/>
      <c r="B33" s="30" t="s">
        <v>29</v>
      </c>
      <c r="C33" s="27" t="s">
        <v>128</v>
      </c>
      <c r="D33" s="27"/>
      <c r="E33" s="27"/>
      <c r="F33" s="27"/>
      <c r="G33" s="172">
        <v>67</v>
      </c>
      <c r="H33" s="44"/>
      <c r="I33" s="172">
        <v>-4</v>
      </c>
      <c r="J33" s="44"/>
      <c r="K33" s="172">
        <f>+G33+O33</f>
        <v>121</v>
      </c>
      <c r="L33" s="44"/>
      <c r="M33" s="172">
        <f>+I33+Q33</f>
        <v>-14</v>
      </c>
      <c r="N33" s="44"/>
      <c r="O33" s="162">
        <v>54</v>
      </c>
      <c r="P33" s="71"/>
      <c r="Q33" s="162">
        <v>-10</v>
      </c>
      <c r="R33" s="33"/>
    </row>
    <row r="34" spans="1:18" ht="15">
      <c r="A34" s="30"/>
      <c r="B34" s="30"/>
      <c r="C34" s="27"/>
      <c r="D34" s="27" t="s">
        <v>129</v>
      </c>
      <c r="E34" s="27"/>
      <c r="F34" s="27"/>
      <c r="G34" s="171"/>
      <c r="H34" s="44"/>
      <c r="I34" s="171"/>
      <c r="J34" s="44"/>
      <c r="K34" s="171"/>
      <c r="L34" s="44"/>
      <c r="M34" s="171"/>
      <c r="N34" s="44"/>
      <c r="O34" s="168"/>
      <c r="P34" s="71"/>
      <c r="Q34" s="168"/>
      <c r="R34" s="33"/>
    </row>
    <row r="35" spans="1:18" ht="12.75">
      <c r="A35" s="30"/>
      <c r="B35" s="30" t="s">
        <v>30</v>
      </c>
      <c r="C35" s="27" t="s">
        <v>130</v>
      </c>
      <c r="D35" s="27"/>
      <c r="E35" s="27"/>
      <c r="F35" s="27"/>
      <c r="G35" s="165">
        <f>SUM(G28:G34)</f>
        <v>1320</v>
      </c>
      <c r="H35" s="62"/>
      <c r="I35" s="165">
        <f>SUM(I28:I34)</f>
        <v>813</v>
      </c>
      <c r="J35" s="62"/>
      <c r="K35" s="165">
        <f>SUM(K28:K34)</f>
        <v>5092</v>
      </c>
      <c r="L35" s="62"/>
      <c r="M35" s="165">
        <f>SUM(M28:M34)</f>
        <v>6408</v>
      </c>
      <c r="N35" s="62"/>
      <c r="O35" s="162">
        <f>SUM(O28:O34)</f>
        <v>3772</v>
      </c>
      <c r="P35" s="49"/>
      <c r="Q35" s="162">
        <f>SUM(Q28:Q34)</f>
        <v>5595</v>
      </c>
      <c r="R35" s="33"/>
    </row>
    <row r="36" spans="1:18" ht="12.75">
      <c r="A36" s="30"/>
      <c r="B36" s="30"/>
      <c r="C36" s="27"/>
      <c r="D36" s="27" t="s">
        <v>31</v>
      </c>
      <c r="E36" s="27"/>
      <c r="F36" s="27"/>
      <c r="G36" s="165"/>
      <c r="H36" s="62"/>
      <c r="I36" s="165"/>
      <c r="J36" s="62"/>
      <c r="K36" s="165"/>
      <c r="L36" s="62"/>
      <c r="M36" s="165"/>
      <c r="N36" s="62"/>
      <c r="O36" s="162"/>
      <c r="P36" s="49"/>
      <c r="Q36" s="162"/>
      <c r="R36" s="33"/>
    </row>
    <row r="37" spans="1:18" ht="12.75">
      <c r="A37" s="30"/>
      <c r="B37" s="30"/>
      <c r="C37" s="27"/>
      <c r="D37" s="27" t="s">
        <v>23</v>
      </c>
      <c r="E37" s="27"/>
      <c r="F37" s="27"/>
      <c r="G37" s="165"/>
      <c r="H37" s="62"/>
      <c r="I37" s="165"/>
      <c r="J37" s="62"/>
      <c r="K37" s="165"/>
      <c r="L37" s="62"/>
      <c r="M37" s="165"/>
      <c r="N37" s="62"/>
      <c r="O37" s="162"/>
      <c r="P37" s="49"/>
      <c r="Q37" s="162"/>
      <c r="R37" s="33"/>
    </row>
    <row r="38" spans="1:18" ht="15">
      <c r="A38" s="30"/>
      <c r="B38" s="30" t="s">
        <v>32</v>
      </c>
      <c r="C38" s="27" t="s">
        <v>131</v>
      </c>
      <c r="D38" s="27"/>
      <c r="E38" s="27"/>
      <c r="F38" s="27"/>
      <c r="G38" s="41">
        <v>-437</v>
      </c>
      <c r="H38" s="42"/>
      <c r="I38" s="43">
        <v>-359</v>
      </c>
      <c r="J38" s="44"/>
      <c r="K38" s="41">
        <f>+G38+O38</f>
        <v>-1793</v>
      </c>
      <c r="L38" s="42"/>
      <c r="M38" s="43">
        <f>+I38+Q38</f>
        <v>-2151</v>
      </c>
      <c r="N38" s="44"/>
      <c r="O38" s="45">
        <v>-1356</v>
      </c>
      <c r="P38" s="58"/>
      <c r="Q38" s="45">
        <v>-1792</v>
      </c>
      <c r="R38" s="33"/>
    </row>
    <row r="39" spans="1:18" ht="12.75">
      <c r="A39" s="30"/>
      <c r="B39" s="30" t="s">
        <v>34</v>
      </c>
      <c r="C39" s="30" t="s">
        <v>34</v>
      </c>
      <c r="D39" s="27" t="s">
        <v>132</v>
      </c>
      <c r="E39" s="27"/>
      <c r="F39" s="27"/>
      <c r="G39" s="172">
        <f>SUM(G35:G38)</f>
        <v>883</v>
      </c>
      <c r="H39" s="44"/>
      <c r="I39" s="172">
        <f>SUM(I35:I38)</f>
        <v>454</v>
      </c>
      <c r="J39" s="44"/>
      <c r="K39" s="172">
        <f>SUM(K35:K38)</f>
        <v>3299</v>
      </c>
      <c r="L39" s="44"/>
      <c r="M39" s="172">
        <f>SUM(M35:M38)</f>
        <v>4257</v>
      </c>
      <c r="N39" s="44"/>
      <c r="O39" s="162">
        <f>SUM(O35:O38)</f>
        <v>2416</v>
      </c>
      <c r="P39" s="49"/>
      <c r="Q39" s="162">
        <f>SUM(Q35:Q38)</f>
        <v>3803</v>
      </c>
      <c r="R39" s="33"/>
    </row>
    <row r="40" spans="1:18" ht="12.75">
      <c r="A40" s="30"/>
      <c r="B40" s="30"/>
      <c r="C40" s="30"/>
      <c r="D40" s="30"/>
      <c r="E40" s="27" t="s">
        <v>133</v>
      </c>
      <c r="F40" s="27"/>
      <c r="G40" s="172"/>
      <c r="H40" s="44"/>
      <c r="I40" s="172"/>
      <c r="J40" s="44"/>
      <c r="K40" s="172"/>
      <c r="L40" s="44"/>
      <c r="M40" s="172"/>
      <c r="N40" s="44"/>
      <c r="O40" s="162"/>
      <c r="P40" s="49"/>
      <c r="Q40" s="162"/>
      <c r="R40" s="33"/>
    </row>
    <row r="41" spans="1:18" ht="15">
      <c r="A41" s="30"/>
      <c r="B41" s="30"/>
      <c r="C41" s="30" t="s">
        <v>134</v>
      </c>
      <c r="D41" s="27" t="s">
        <v>135</v>
      </c>
      <c r="E41" s="27"/>
      <c r="F41" s="27"/>
      <c r="G41" s="42">
        <v>-25</v>
      </c>
      <c r="H41" s="42"/>
      <c r="I41" s="44">
        <v>-26</v>
      </c>
      <c r="J41" s="44"/>
      <c r="K41" s="42">
        <f>+G41+O41</f>
        <v>-96</v>
      </c>
      <c r="L41" s="42"/>
      <c r="M41" s="44">
        <f>+I41+Q41</f>
        <v>-102</v>
      </c>
      <c r="N41" s="44"/>
      <c r="O41" s="72">
        <v>-71</v>
      </c>
      <c r="P41" s="58"/>
      <c r="Q41" s="72">
        <v>-76</v>
      </c>
      <c r="R41" s="33"/>
    </row>
    <row r="42" spans="1:18" ht="12.75">
      <c r="A42" s="30"/>
      <c r="B42" s="30" t="s">
        <v>35</v>
      </c>
      <c r="C42" s="27" t="s">
        <v>136</v>
      </c>
      <c r="D42" s="27"/>
      <c r="E42" s="27"/>
      <c r="F42" s="27"/>
      <c r="G42" s="172">
        <v>0</v>
      </c>
      <c r="H42" s="44"/>
      <c r="I42" s="172">
        <v>0</v>
      </c>
      <c r="J42" s="44"/>
      <c r="K42" s="172">
        <v>0</v>
      </c>
      <c r="L42" s="44"/>
      <c r="M42" s="172">
        <v>0</v>
      </c>
      <c r="N42" s="44"/>
      <c r="O42" s="162">
        <v>0</v>
      </c>
      <c r="P42" s="49"/>
      <c r="Q42" s="162">
        <v>0</v>
      </c>
      <c r="R42" s="33"/>
    </row>
    <row r="43" spans="1:18" ht="12.75">
      <c r="A43" s="30"/>
      <c r="B43" s="30"/>
      <c r="C43" s="27"/>
      <c r="D43" s="27"/>
      <c r="E43" s="27" t="s">
        <v>137</v>
      </c>
      <c r="F43" s="27"/>
      <c r="G43" s="171"/>
      <c r="H43" s="44"/>
      <c r="I43" s="171"/>
      <c r="J43" s="44"/>
      <c r="K43" s="171"/>
      <c r="L43" s="44"/>
      <c r="M43" s="171"/>
      <c r="N43" s="44"/>
      <c r="O43" s="168"/>
      <c r="P43" s="49"/>
      <c r="Q43" s="168"/>
      <c r="R43" s="33"/>
    </row>
    <row r="44" spans="1:18" ht="12.75">
      <c r="A44" s="30"/>
      <c r="B44" s="30" t="s">
        <v>36</v>
      </c>
      <c r="C44" s="27" t="s">
        <v>138</v>
      </c>
      <c r="D44" s="27"/>
      <c r="E44" s="27"/>
      <c r="F44" s="27"/>
      <c r="G44" s="163">
        <f>SUM(G39:G43)</f>
        <v>858</v>
      </c>
      <c r="H44" s="73"/>
      <c r="I44" s="163">
        <f>SUM(I39:I43)</f>
        <v>428</v>
      </c>
      <c r="J44" s="73"/>
      <c r="K44" s="163">
        <f>SUM(K39:K43)</f>
        <v>3203</v>
      </c>
      <c r="L44" s="73"/>
      <c r="M44" s="163">
        <f>SUM(M39:M43)</f>
        <v>4155</v>
      </c>
      <c r="N44" s="73"/>
      <c r="O44" s="166">
        <f>SUM(O39:O43)</f>
        <v>2345</v>
      </c>
      <c r="P44" s="74"/>
      <c r="Q44" s="166">
        <f>SUM(Q39:Q43)</f>
        <v>3727</v>
      </c>
      <c r="R44" s="33"/>
    </row>
    <row r="45" spans="1:18" ht="12.75">
      <c r="A45" s="30"/>
      <c r="B45" s="30"/>
      <c r="C45" s="27"/>
      <c r="D45" s="27" t="s">
        <v>139</v>
      </c>
      <c r="E45" s="27"/>
      <c r="F45" s="27"/>
      <c r="G45" s="163"/>
      <c r="H45" s="73"/>
      <c r="I45" s="163"/>
      <c r="J45" s="73"/>
      <c r="K45" s="163"/>
      <c r="L45" s="73"/>
      <c r="M45" s="163"/>
      <c r="N45" s="73"/>
      <c r="O45" s="166"/>
      <c r="P45" s="74"/>
      <c r="Q45" s="166"/>
      <c r="R45" s="33"/>
    </row>
    <row r="46" spans="1:18" ht="12.75">
      <c r="A46" s="30"/>
      <c r="B46" s="30"/>
      <c r="C46" s="27"/>
      <c r="D46" s="27" t="s">
        <v>140</v>
      </c>
      <c r="E46" s="27"/>
      <c r="F46" s="27"/>
      <c r="G46" s="163"/>
      <c r="H46" s="73"/>
      <c r="I46" s="163"/>
      <c r="J46" s="73"/>
      <c r="K46" s="163"/>
      <c r="L46" s="73"/>
      <c r="M46" s="163"/>
      <c r="N46" s="73"/>
      <c r="O46" s="166"/>
      <c r="P46" s="74"/>
      <c r="Q46" s="166"/>
      <c r="R46" s="33"/>
    </row>
    <row r="47" spans="1:18" ht="12.75">
      <c r="A47" s="30"/>
      <c r="B47" s="30" t="s">
        <v>37</v>
      </c>
      <c r="C47" s="30" t="s">
        <v>34</v>
      </c>
      <c r="D47" s="75" t="s">
        <v>141</v>
      </c>
      <c r="E47" s="27"/>
      <c r="F47" s="75"/>
      <c r="G47" s="59">
        <v>0</v>
      </c>
      <c r="H47" s="60"/>
      <c r="I47" s="61">
        <v>0</v>
      </c>
      <c r="J47" s="44"/>
      <c r="K47" s="59">
        <v>0</v>
      </c>
      <c r="L47" s="60"/>
      <c r="M47" s="61">
        <v>0</v>
      </c>
      <c r="N47" s="44"/>
      <c r="O47" s="63">
        <v>0</v>
      </c>
      <c r="P47" s="49"/>
      <c r="Q47" s="63">
        <v>0</v>
      </c>
      <c r="R47" s="33"/>
    </row>
    <row r="48" spans="1:18" ht="12.75">
      <c r="A48" s="30"/>
      <c r="B48" s="30"/>
      <c r="C48" s="30" t="s">
        <v>134</v>
      </c>
      <c r="D48" s="75" t="s">
        <v>142</v>
      </c>
      <c r="E48" s="27"/>
      <c r="F48" s="75"/>
      <c r="G48" s="67">
        <v>0</v>
      </c>
      <c r="H48" s="43"/>
      <c r="I48" s="68">
        <v>0</v>
      </c>
      <c r="J48" s="44"/>
      <c r="K48" s="67">
        <v>0</v>
      </c>
      <c r="L48" s="43"/>
      <c r="M48" s="68">
        <v>0</v>
      </c>
      <c r="N48" s="44"/>
      <c r="O48" s="69">
        <v>0</v>
      </c>
      <c r="P48" s="49"/>
      <c r="Q48" s="69">
        <v>0</v>
      </c>
      <c r="R48" s="33"/>
    </row>
    <row r="49" spans="1:18" ht="12.75">
      <c r="A49" s="30"/>
      <c r="B49" s="30"/>
      <c r="C49" s="30" t="s">
        <v>143</v>
      </c>
      <c r="D49" s="76" t="s">
        <v>144</v>
      </c>
      <c r="E49" s="27"/>
      <c r="F49" s="75"/>
      <c r="G49" s="170">
        <f>SUM(G47:G48)</f>
        <v>0</v>
      </c>
      <c r="H49" s="44"/>
      <c r="I49" s="170">
        <f>SUM(I47:I48)</f>
        <v>0</v>
      </c>
      <c r="J49" s="44"/>
      <c r="K49" s="170">
        <f>SUM(K47:K48)</f>
        <v>0</v>
      </c>
      <c r="L49" s="44"/>
      <c r="M49" s="170">
        <f>SUM(M47:M48)</f>
        <v>0</v>
      </c>
      <c r="N49" s="44"/>
      <c r="O49" s="167">
        <f>SUM(O47:O48)</f>
        <v>0</v>
      </c>
      <c r="P49" s="49"/>
      <c r="Q49" s="167">
        <f>SUM(Q47:Q48)</f>
        <v>0</v>
      </c>
      <c r="R49" s="33"/>
    </row>
    <row r="50" spans="1:18" ht="12.75">
      <c r="A50" s="30"/>
      <c r="B50" s="30"/>
      <c r="C50" s="27"/>
      <c r="D50" s="75"/>
      <c r="E50" s="75" t="s">
        <v>38</v>
      </c>
      <c r="F50" s="75"/>
      <c r="G50" s="171"/>
      <c r="H50" s="44"/>
      <c r="I50" s="171"/>
      <c r="J50" s="44"/>
      <c r="K50" s="171"/>
      <c r="L50" s="44"/>
      <c r="M50" s="171"/>
      <c r="N50" s="44"/>
      <c r="O50" s="168"/>
      <c r="P50" s="49"/>
      <c r="Q50" s="168"/>
      <c r="R50" s="33"/>
    </row>
    <row r="51" spans="1:18" ht="12.75">
      <c r="A51" s="30"/>
      <c r="B51" s="30" t="s">
        <v>145</v>
      </c>
      <c r="C51" s="27" t="s">
        <v>146</v>
      </c>
      <c r="D51" s="27"/>
      <c r="E51" s="27"/>
      <c r="F51" s="27"/>
      <c r="G51" s="163">
        <f>+G44+G49</f>
        <v>858</v>
      </c>
      <c r="H51" s="73"/>
      <c r="I51" s="163">
        <f>+I44+I49</f>
        <v>428</v>
      </c>
      <c r="J51" s="73"/>
      <c r="K51" s="163">
        <f>+K44+K49</f>
        <v>3203</v>
      </c>
      <c r="L51" s="73"/>
      <c r="M51" s="163">
        <f>+M44+M49</f>
        <v>4155</v>
      </c>
      <c r="N51" s="73"/>
      <c r="O51" s="166">
        <f>+O44+O49</f>
        <v>2345</v>
      </c>
      <c r="P51" s="74"/>
      <c r="Q51" s="166">
        <f>+Q44+Q49</f>
        <v>3727</v>
      </c>
      <c r="R51" s="33"/>
    </row>
    <row r="52" spans="1:18" ht="13.5" thickBot="1">
      <c r="A52" s="30"/>
      <c r="B52" s="30"/>
      <c r="C52" s="27"/>
      <c r="D52" s="27" t="s">
        <v>140</v>
      </c>
      <c r="E52" s="27"/>
      <c r="F52" s="27"/>
      <c r="G52" s="164"/>
      <c r="H52" s="73"/>
      <c r="I52" s="164"/>
      <c r="J52" s="73"/>
      <c r="K52" s="164"/>
      <c r="L52" s="73"/>
      <c r="M52" s="164"/>
      <c r="N52" s="73"/>
      <c r="O52" s="169"/>
      <c r="P52" s="74"/>
      <c r="Q52" s="169"/>
      <c r="R52" s="33"/>
    </row>
    <row r="53" spans="1:18" ht="12.75">
      <c r="A53" s="30">
        <v>3</v>
      </c>
      <c r="B53" s="30" t="s">
        <v>14</v>
      </c>
      <c r="C53" s="77" t="s">
        <v>147</v>
      </c>
      <c r="D53" s="77"/>
      <c r="E53" s="77"/>
      <c r="F53" s="77"/>
      <c r="G53" s="165"/>
      <c r="H53" s="62"/>
      <c r="I53" s="165"/>
      <c r="J53" s="62"/>
      <c r="K53" s="165"/>
      <c r="L53" s="62"/>
      <c r="M53" s="165"/>
      <c r="N53" s="62"/>
      <c r="O53" s="162"/>
      <c r="P53" s="49"/>
      <c r="Q53" s="162"/>
      <c r="R53" s="33"/>
    </row>
    <row r="54" spans="1:18" ht="12.75">
      <c r="A54" s="30"/>
      <c r="B54" s="30"/>
      <c r="C54" s="27"/>
      <c r="D54" s="77" t="s">
        <v>148</v>
      </c>
      <c r="E54" s="77"/>
      <c r="F54" s="77"/>
      <c r="G54" s="165"/>
      <c r="H54" s="62"/>
      <c r="I54" s="165"/>
      <c r="J54" s="62"/>
      <c r="K54" s="165"/>
      <c r="L54" s="62"/>
      <c r="M54" s="165"/>
      <c r="N54" s="62"/>
      <c r="O54" s="162"/>
      <c r="P54" s="49"/>
      <c r="Q54" s="162"/>
      <c r="R54" s="33"/>
    </row>
    <row r="55" spans="1:23" ht="12.75">
      <c r="A55" s="30"/>
      <c r="B55" s="30"/>
      <c r="C55" s="78" t="s">
        <v>34</v>
      </c>
      <c r="D55" s="77" t="s">
        <v>149</v>
      </c>
      <c r="E55" s="77"/>
      <c r="F55" s="77"/>
      <c r="G55" s="79">
        <f>ROUND((+G51/+$K$95),4)*100</f>
        <v>1.73</v>
      </c>
      <c r="H55" s="80"/>
      <c r="I55" s="81">
        <f>ROUND((+I51/+$K$95),4)*100</f>
        <v>0.86</v>
      </c>
      <c r="J55" s="82"/>
      <c r="K55" s="83">
        <f>ROUND((+K51/+$G$95),4)*100</f>
        <v>6.460000000000001</v>
      </c>
      <c r="L55" s="84"/>
      <c r="M55" s="85">
        <f>ROUND((+M51/+$K$95),4)*100</f>
        <v>8.39</v>
      </c>
      <c r="N55" s="84"/>
      <c r="O55" s="86">
        <f>ROUND((+O51/+$G$95),4)*100</f>
        <v>4.73</v>
      </c>
      <c r="P55" s="87"/>
      <c r="Q55" s="88">
        <f>ROUND((+Q51/+$K$95),4)*100</f>
        <v>7.53</v>
      </c>
      <c r="R55" s="89"/>
      <c r="S55" s="90"/>
      <c r="T55" s="90"/>
      <c r="U55" s="90"/>
      <c r="V55" s="90"/>
      <c r="W55" s="90"/>
    </row>
    <row r="56" spans="1:23" ht="12.75">
      <c r="A56" s="30"/>
      <c r="B56" s="30"/>
      <c r="C56" s="27"/>
      <c r="D56" s="77"/>
      <c r="E56" s="77" t="s">
        <v>184</v>
      </c>
      <c r="F56" s="77"/>
      <c r="G56" s="80"/>
      <c r="H56" s="80"/>
      <c r="I56" s="91"/>
      <c r="J56" s="82"/>
      <c r="K56" s="84"/>
      <c r="L56" s="84"/>
      <c r="M56" s="82"/>
      <c r="N56" s="84"/>
      <c r="O56" s="92"/>
      <c r="P56" s="87"/>
      <c r="Q56" s="93"/>
      <c r="R56" s="89"/>
      <c r="S56" s="90"/>
      <c r="T56" s="90"/>
      <c r="U56" s="90"/>
      <c r="V56" s="90"/>
      <c r="W56" s="90"/>
    </row>
    <row r="57" spans="1:18" ht="12.75">
      <c r="A57" s="30"/>
      <c r="B57" s="30"/>
      <c r="C57" s="78" t="s">
        <v>134</v>
      </c>
      <c r="D57" s="77" t="s">
        <v>150</v>
      </c>
      <c r="E57" s="77"/>
      <c r="F57" s="77"/>
      <c r="G57" s="160" t="s">
        <v>17</v>
      </c>
      <c r="H57" s="84"/>
      <c r="I57" s="160" t="s">
        <v>17</v>
      </c>
      <c r="J57" s="84"/>
      <c r="K57" s="160" t="s">
        <v>17</v>
      </c>
      <c r="L57" s="84"/>
      <c r="M57" s="160" t="s">
        <v>17</v>
      </c>
      <c r="N57" s="84"/>
      <c r="O57" s="157" t="s">
        <v>17</v>
      </c>
      <c r="P57" s="87"/>
      <c r="Q57" s="157" t="s">
        <v>17</v>
      </c>
      <c r="R57" s="33"/>
    </row>
    <row r="58" spans="1:18" ht="12.75">
      <c r="A58" s="30"/>
      <c r="B58" s="30"/>
      <c r="C58" s="77"/>
      <c r="D58" s="77"/>
      <c r="E58" s="77" t="s">
        <v>184</v>
      </c>
      <c r="F58" s="77"/>
      <c r="G58" s="161"/>
      <c r="H58" s="84"/>
      <c r="I58" s="161"/>
      <c r="J58" s="84"/>
      <c r="K58" s="161"/>
      <c r="L58" s="84"/>
      <c r="M58" s="161"/>
      <c r="N58" s="84"/>
      <c r="O58" s="158"/>
      <c r="P58" s="87"/>
      <c r="Q58" s="158"/>
      <c r="R58" s="33"/>
    </row>
    <row r="59" spans="1:18" ht="12.75">
      <c r="A59" s="30"/>
      <c r="B59" s="30"/>
      <c r="C59" s="27"/>
      <c r="D59" s="27"/>
      <c r="E59" s="27"/>
      <c r="F59" s="27"/>
      <c r="G59" s="94"/>
      <c r="H59" s="94"/>
      <c r="I59" s="62"/>
      <c r="J59" s="62"/>
      <c r="K59" s="94"/>
      <c r="L59" s="94"/>
      <c r="M59" s="94"/>
      <c r="N59" s="94"/>
      <c r="O59" s="72"/>
      <c r="P59" s="46"/>
      <c r="Q59" s="72"/>
      <c r="R59" s="33"/>
    </row>
    <row r="60" spans="1:18" ht="12.75">
      <c r="A60" s="95"/>
      <c r="B60" s="30"/>
      <c r="C60" s="27"/>
      <c r="D60" s="27"/>
      <c r="E60" s="27"/>
      <c r="F60" s="27"/>
      <c r="G60" s="94"/>
      <c r="H60" s="94"/>
      <c r="I60" s="62"/>
      <c r="J60" s="62"/>
      <c r="K60" s="94"/>
      <c r="L60" s="94"/>
      <c r="M60" s="94"/>
      <c r="N60" s="94"/>
      <c r="O60" s="72"/>
      <c r="P60" s="46"/>
      <c r="Q60" s="72"/>
      <c r="R60" s="33"/>
    </row>
    <row r="61" spans="1:17" ht="12.75">
      <c r="A61" s="76"/>
      <c r="B61" s="30"/>
      <c r="C61" s="27"/>
      <c r="D61" s="27"/>
      <c r="E61" s="27"/>
      <c r="F61" s="27"/>
      <c r="G61" s="94"/>
      <c r="H61" s="94"/>
      <c r="I61" s="62"/>
      <c r="J61" s="62"/>
      <c r="K61" s="94"/>
      <c r="L61" s="94"/>
      <c r="M61" s="94"/>
      <c r="N61" s="94"/>
      <c r="O61" s="96"/>
      <c r="P61" s="96"/>
      <c r="Q61" s="96"/>
    </row>
    <row r="62" spans="1:17" ht="12.75">
      <c r="A62" s="30"/>
      <c r="B62" s="30"/>
      <c r="C62" s="27"/>
      <c r="D62" s="27"/>
      <c r="E62" s="27"/>
      <c r="F62" s="27"/>
      <c r="G62" s="94"/>
      <c r="H62" s="94"/>
      <c r="I62" s="94"/>
      <c r="J62" s="94"/>
      <c r="K62" s="94"/>
      <c r="L62" s="94"/>
      <c r="M62" s="94"/>
      <c r="N62" s="94"/>
      <c r="O62" s="96"/>
      <c r="P62" s="96"/>
      <c r="Q62" s="96"/>
    </row>
    <row r="63" spans="1:16" ht="12.75">
      <c r="A63" s="27"/>
      <c r="B63" s="156" t="s">
        <v>1</v>
      </c>
      <c r="C63" s="156"/>
      <c r="D63" s="156"/>
      <c r="E63" s="156"/>
      <c r="F63" s="156"/>
      <c r="G63" s="156"/>
      <c r="H63" s="156"/>
      <c r="I63" s="156"/>
      <c r="J63" s="156"/>
      <c r="K63" s="156"/>
      <c r="L63" s="24"/>
      <c r="M63" s="94"/>
      <c r="N63" s="94"/>
      <c r="O63" s="96"/>
      <c r="P63" s="96"/>
    </row>
    <row r="64" spans="1:14" ht="12.75">
      <c r="A64" s="27"/>
      <c r="B64" s="156" t="s">
        <v>39</v>
      </c>
      <c r="C64" s="156"/>
      <c r="D64" s="156"/>
      <c r="E64" s="156"/>
      <c r="F64" s="156"/>
      <c r="G64" s="156"/>
      <c r="H64" s="156"/>
      <c r="I64" s="156"/>
      <c r="J64" s="156"/>
      <c r="K64" s="156"/>
      <c r="L64" s="24"/>
      <c r="M64" s="94"/>
      <c r="N64" s="94"/>
    </row>
    <row r="65" spans="1:14" ht="12.75">
      <c r="A65" s="27"/>
      <c r="B65" s="159" t="s">
        <v>151</v>
      </c>
      <c r="C65" s="159"/>
      <c r="D65" s="159"/>
      <c r="E65" s="159"/>
      <c r="F65" s="159"/>
      <c r="G65" s="159"/>
      <c r="H65" s="159"/>
      <c r="I65" s="159"/>
      <c r="J65" s="159"/>
      <c r="K65" s="159"/>
      <c r="L65" s="35"/>
      <c r="M65" s="94"/>
      <c r="N65" s="94"/>
    </row>
    <row r="66" spans="1:14" ht="12.75">
      <c r="A66" s="2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4"/>
      <c r="N66" s="94"/>
    </row>
    <row r="67" spans="1:16" ht="12.75">
      <c r="A67" s="27"/>
      <c r="B67" s="27"/>
      <c r="C67" s="27"/>
      <c r="D67" s="27"/>
      <c r="E67" s="27"/>
      <c r="F67" s="27"/>
      <c r="G67" s="29" t="s">
        <v>152</v>
      </c>
      <c r="H67" s="29"/>
      <c r="I67" s="29"/>
      <c r="J67" s="29"/>
      <c r="K67" s="29" t="s">
        <v>153</v>
      </c>
      <c r="L67" s="29"/>
      <c r="M67" s="94"/>
      <c r="N67" s="94"/>
      <c r="O67" s="98" t="s">
        <v>152</v>
      </c>
      <c r="P67" s="99"/>
    </row>
    <row r="68" spans="1:16" ht="12.75">
      <c r="A68" s="27"/>
      <c r="B68" s="27"/>
      <c r="C68" s="27"/>
      <c r="D68" s="27"/>
      <c r="E68" s="27"/>
      <c r="F68" s="27"/>
      <c r="G68" s="29" t="s">
        <v>154</v>
      </c>
      <c r="H68" s="29"/>
      <c r="I68" s="29"/>
      <c r="J68" s="29"/>
      <c r="K68" s="29" t="s">
        <v>155</v>
      </c>
      <c r="L68" s="29"/>
      <c r="M68" s="94"/>
      <c r="N68" s="94"/>
      <c r="O68" s="98" t="s">
        <v>154</v>
      </c>
      <c r="P68" s="99"/>
    </row>
    <row r="69" spans="1:16" ht="12.75">
      <c r="A69" s="27"/>
      <c r="B69" s="27"/>
      <c r="C69" s="27"/>
      <c r="D69" s="27"/>
      <c r="E69" s="27"/>
      <c r="F69" s="27"/>
      <c r="G69" s="100">
        <v>37437</v>
      </c>
      <c r="H69" s="101"/>
      <c r="I69" s="102"/>
      <c r="J69" s="102"/>
      <c r="K69" s="100">
        <v>37072</v>
      </c>
      <c r="L69" s="103"/>
      <c r="M69" s="94"/>
      <c r="N69" s="94"/>
      <c r="O69" s="104" t="s">
        <v>121</v>
      </c>
      <c r="P69" s="105"/>
    </row>
    <row r="70" spans="1:16" ht="12.75">
      <c r="A70" s="27"/>
      <c r="B70" s="27"/>
      <c r="C70" s="27"/>
      <c r="D70" s="27"/>
      <c r="E70" s="27"/>
      <c r="F70" s="27"/>
      <c r="G70" s="106" t="s">
        <v>13</v>
      </c>
      <c r="H70" s="106"/>
      <c r="I70" s="106"/>
      <c r="J70" s="106"/>
      <c r="K70" s="29" t="s">
        <v>13</v>
      </c>
      <c r="L70" s="29"/>
      <c r="M70" s="94"/>
      <c r="N70" s="94"/>
      <c r="O70" s="107" t="s">
        <v>13</v>
      </c>
      <c r="P70" s="108"/>
    </row>
    <row r="71" spans="1:16" ht="12.75">
      <c r="A71" s="27"/>
      <c r="B71" s="27"/>
      <c r="C71" s="27"/>
      <c r="D71" s="27"/>
      <c r="E71" s="27"/>
      <c r="F71" s="27"/>
      <c r="G71" s="106"/>
      <c r="H71" s="106"/>
      <c r="I71" s="106"/>
      <c r="J71" s="106"/>
      <c r="K71" s="29"/>
      <c r="L71" s="29"/>
      <c r="M71" s="94"/>
      <c r="N71" s="94"/>
      <c r="O71" s="107"/>
      <c r="P71" s="108"/>
    </row>
    <row r="72" spans="1:16" ht="12.75">
      <c r="A72" s="30">
        <v>1</v>
      </c>
      <c r="B72" s="109" t="s">
        <v>156</v>
      </c>
      <c r="C72" s="110"/>
      <c r="D72" s="40"/>
      <c r="E72" s="40"/>
      <c r="F72" s="40"/>
      <c r="G72" s="42">
        <v>53533</v>
      </c>
      <c r="H72" s="42"/>
      <c r="I72" s="42"/>
      <c r="J72" s="42"/>
      <c r="K72" s="42">
        <v>47264</v>
      </c>
      <c r="L72" s="42"/>
      <c r="M72" s="94"/>
      <c r="N72" s="94"/>
      <c r="O72" s="111">
        <v>52658</v>
      </c>
      <c r="P72" s="111"/>
    </row>
    <row r="73" spans="1:17" ht="12.75">
      <c r="A73" s="30">
        <v>2</v>
      </c>
      <c r="B73" s="109" t="s">
        <v>157</v>
      </c>
      <c r="C73" s="110"/>
      <c r="D73" s="40"/>
      <c r="E73" s="40"/>
      <c r="F73" s="40"/>
      <c r="G73" s="112">
        <v>620</v>
      </c>
      <c r="H73" s="112"/>
      <c r="I73" s="42"/>
      <c r="J73" s="42"/>
      <c r="K73" s="42">
        <v>524</v>
      </c>
      <c r="L73" s="42"/>
      <c r="M73" s="94"/>
      <c r="N73" s="94"/>
      <c r="O73" s="111">
        <v>529</v>
      </c>
      <c r="P73" s="111"/>
      <c r="Q73" s="113">
        <f>+O73+G33-G137</f>
        <v>583</v>
      </c>
    </row>
    <row r="74" spans="1:16" ht="12.75">
      <c r="A74" s="30">
        <v>3</v>
      </c>
      <c r="B74" s="109" t="s">
        <v>40</v>
      </c>
      <c r="C74" s="110"/>
      <c r="D74" s="40"/>
      <c r="E74" s="40"/>
      <c r="F74" s="40"/>
      <c r="G74" s="42">
        <v>50</v>
      </c>
      <c r="H74" s="42"/>
      <c r="I74" s="42"/>
      <c r="J74" s="42"/>
      <c r="K74" s="42">
        <f>50000/1000</f>
        <v>50</v>
      </c>
      <c r="L74" s="42"/>
      <c r="M74" s="94"/>
      <c r="N74" s="94"/>
      <c r="O74" s="111">
        <v>50</v>
      </c>
      <c r="P74" s="111"/>
    </row>
    <row r="75" spans="1:16" ht="12.75">
      <c r="A75" s="30">
        <v>4</v>
      </c>
      <c r="B75" s="109" t="s">
        <v>158</v>
      </c>
      <c r="C75" s="110"/>
      <c r="D75" s="40"/>
      <c r="E75" s="40"/>
      <c r="F75" s="40"/>
      <c r="G75" s="42">
        <v>12</v>
      </c>
      <c r="H75" s="42"/>
      <c r="I75" s="42"/>
      <c r="J75" s="42"/>
      <c r="K75" s="42">
        <v>24</v>
      </c>
      <c r="L75" s="42"/>
      <c r="M75" s="94"/>
      <c r="N75" s="94"/>
      <c r="O75" s="111">
        <v>18</v>
      </c>
      <c r="P75" s="111"/>
    </row>
    <row r="76" spans="1:16" ht="12.75">
      <c r="A76" s="30">
        <v>5</v>
      </c>
      <c r="B76" s="77" t="s">
        <v>159</v>
      </c>
      <c r="C76" s="110"/>
      <c r="D76" s="27"/>
      <c r="E76" s="27"/>
      <c r="F76" s="27"/>
      <c r="G76" s="94"/>
      <c r="H76" s="94"/>
      <c r="I76" s="42"/>
      <c r="J76" s="42"/>
      <c r="K76" s="94"/>
      <c r="L76" s="94"/>
      <c r="M76" s="94"/>
      <c r="N76" s="94"/>
      <c r="O76" s="96"/>
      <c r="P76" s="96"/>
    </row>
    <row r="77" spans="1:16" ht="12.75">
      <c r="A77" s="30"/>
      <c r="B77" s="109" t="s">
        <v>160</v>
      </c>
      <c r="C77" s="110"/>
      <c r="D77" s="40"/>
      <c r="E77" s="40"/>
      <c r="F77" s="27"/>
      <c r="G77" s="114">
        <v>30257</v>
      </c>
      <c r="H77" s="42"/>
      <c r="I77" s="42"/>
      <c r="J77" s="42"/>
      <c r="K77" s="114">
        <v>31290</v>
      </c>
      <c r="L77" s="42"/>
      <c r="M77" s="94"/>
      <c r="N77" s="94"/>
      <c r="O77" s="115">
        <v>27862</v>
      </c>
      <c r="P77" s="111"/>
    </row>
    <row r="78" spans="1:16" ht="12.75">
      <c r="A78" s="30"/>
      <c r="B78" s="109" t="s">
        <v>161</v>
      </c>
      <c r="C78" s="110"/>
      <c r="D78" s="40"/>
      <c r="E78" s="40"/>
      <c r="F78" s="27"/>
      <c r="G78" s="116">
        <v>23177</v>
      </c>
      <c r="H78" s="42"/>
      <c r="I78" s="42"/>
      <c r="J78" s="42"/>
      <c r="K78" s="116">
        <v>27653</v>
      </c>
      <c r="L78" s="42"/>
      <c r="M78" s="94"/>
      <c r="N78" s="94"/>
      <c r="O78" s="117">
        <v>20390</v>
      </c>
      <c r="P78" s="111"/>
    </row>
    <row r="79" spans="1:16" ht="12.75">
      <c r="A79" s="30"/>
      <c r="B79" s="109" t="s">
        <v>162</v>
      </c>
      <c r="C79" s="110"/>
      <c r="D79" s="40"/>
      <c r="E79" s="40"/>
      <c r="F79" s="27"/>
      <c r="G79" s="116">
        <v>3308</v>
      </c>
      <c r="H79" s="42"/>
      <c r="I79" s="42"/>
      <c r="J79" s="42"/>
      <c r="K79" s="116">
        <v>4626</v>
      </c>
      <c r="L79" s="42"/>
      <c r="M79" s="94"/>
      <c r="N79" s="94"/>
      <c r="O79" s="117">
        <v>1945</v>
      </c>
      <c r="P79" s="111"/>
    </row>
    <row r="80" spans="1:16" ht="12.75">
      <c r="A80" s="30"/>
      <c r="B80" s="118" t="s">
        <v>163</v>
      </c>
      <c r="C80" s="110"/>
      <c r="D80" s="27"/>
      <c r="E80" s="119"/>
      <c r="F80" s="119"/>
      <c r="G80" s="116">
        <v>0</v>
      </c>
      <c r="H80" s="42"/>
      <c r="I80" s="42"/>
      <c r="J80" s="42"/>
      <c r="K80" s="116">
        <v>1834</v>
      </c>
      <c r="L80" s="42"/>
      <c r="M80" s="94"/>
      <c r="N80" s="94"/>
      <c r="O80" s="117">
        <v>0</v>
      </c>
      <c r="P80" s="111"/>
    </row>
    <row r="81" spans="1:16" ht="12.75">
      <c r="A81" s="30"/>
      <c r="B81" s="77" t="s">
        <v>164</v>
      </c>
      <c r="C81" s="110"/>
      <c r="D81" s="27"/>
      <c r="E81" s="27"/>
      <c r="F81" s="27"/>
      <c r="G81" s="116">
        <v>2582</v>
      </c>
      <c r="H81" s="42"/>
      <c r="I81" s="42"/>
      <c r="J81" s="42"/>
      <c r="K81" s="116">
        <v>3033</v>
      </c>
      <c r="L81" s="42"/>
      <c r="M81" s="94"/>
      <c r="N81" s="94"/>
      <c r="O81" s="117">
        <v>4451</v>
      </c>
      <c r="P81" s="111"/>
    </row>
    <row r="82" spans="1:16" ht="12.75">
      <c r="A82" s="30"/>
      <c r="B82" s="109"/>
      <c r="C82" s="110"/>
      <c r="D82" s="40"/>
      <c r="E82" s="40"/>
      <c r="F82" s="40"/>
      <c r="G82" s="120">
        <f>SUM(G77:G81)</f>
        <v>59324</v>
      </c>
      <c r="H82" s="42"/>
      <c r="I82" s="42"/>
      <c r="J82" s="42"/>
      <c r="K82" s="120">
        <f>SUM(K77:K81)</f>
        <v>68436</v>
      </c>
      <c r="L82" s="42"/>
      <c r="M82" s="94"/>
      <c r="N82" s="94"/>
      <c r="O82" s="121">
        <f>SUM(O77:O81)</f>
        <v>54648</v>
      </c>
      <c r="P82" s="111"/>
    </row>
    <row r="83" spans="1:16" ht="12.75">
      <c r="A83" s="30">
        <v>6</v>
      </c>
      <c r="B83" s="77" t="s">
        <v>41</v>
      </c>
      <c r="C83" s="110"/>
      <c r="D83" s="27"/>
      <c r="E83" s="27"/>
      <c r="F83" s="27"/>
      <c r="G83" s="116"/>
      <c r="H83" s="42"/>
      <c r="I83" s="42"/>
      <c r="J83" s="42"/>
      <c r="K83" s="116"/>
      <c r="L83" s="42"/>
      <c r="M83" s="94"/>
      <c r="N83" s="94"/>
      <c r="O83" s="117"/>
      <c r="P83" s="111"/>
    </row>
    <row r="84" spans="1:16" ht="12.75">
      <c r="A84" s="30"/>
      <c r="B84" s="77"/>
      <c r="C84" s="110" t="s">
        <v>165</v>
      </c>
      <c r="D84" s="27"/>
      <c r="E84" s="27"/>
      <c r="F84" s="27"/>
      <c r="G84" s="116">
        <v>6745</v>
      </c>
      <c r="H84" s="42"/>
      <c r="I84" s="42"/>
      <c r="J84" s="42"/>
      <c r="K84" s="116">
        <v>11481</v>
      </c>
      <c r="L84" s="42"/>
      <c r="M84" s="94"/>
      <c r="N84" s="94"/>
      <c r="O84" s="117">
        <v>4677</v>
      </c>
      <c r="P84" s="111"/>
    </row>
    <row r="85" spans="1:16" ht="12.75">
      <c r="A85" s="30"/>
      <c r="B85" s="77"/>
      <c r="C85" s="110" t="s">
        <v>166</v>
      </c>
      <c r="D85" s="27"/>
      <c r="E85" s="27"/>
      <c r="F85" s="27"/>
      <c r="G85" s="116">
        <v>1393</v>
      </c>
      <c r="H85" s="42"/>
      <c r="I85" s="42"/>
      <c r="J85" s="42"/>
      <c r="K85" s="116">
        <v>1050</v>
      </c>
      <c r="L85" s="42"/>
      <c r="M85" s="94"/>
      <c r="N85" s="94"/>
      <c r="O85" s="117">
        <v>610</v>
      </c>
      <c r="P85" s="111"/>
    </row>
    <row r="86" spans="1:16" ht="12.75">
      <c r="A86" s="30"/>
      <c r="B86" s="77"/>
      <c r="C86" s="110" t="s">
        <v>167</v>
      </c>
      <c r="D86" s="27"/>
      <c r="E86" s="27"/>
      <c r="F86" s="27"/>
      <c r="G86" s="116">
        <v>48</v>
      </c>
      <c r="H86" s="42"/>
      <c r="I86" s="42"/>
      <c r="J86" s="42"/>
      <c r="K86" s="116">
        <v>0</v>
      </c>
      <c r="L86" s="42"/>
      <c r="M86" s="94"/>
      <c r="N86" s="94"/>
      <c r="O86" s="117">
        <v>120</v>
      </c>
      <c r="P86" s="111"/>
    </row>
    <row r="87" spans="1:16" ht="12.75">
      <c r="A87" s="30"/>
      <c r="B87" s="77"/>
      <c r="C87" s="110" t="s">
        <v>168</v>
      </c>
      <c r="D87" s="27"/>
      <c r="E87" s="27"/>
      <c r="F87" s="27"/>
      <c r="G87" s="116">
        <v>549</v>
      </c>
      <c r="H87" s="42"/>
      <c r="I87" s="42"/>
      <c r="J87" s="42"/>
      <c r="K87" s="116">
        <v>141</v>
      </c>
      <c r="L87" s="42"/>
      <c r="M87" s="94"/>
      <c r="N87" s="94"/>
      <c r="O87" s="117">
        <v>120</v>
      </c>
      <c r="P87" s="111"/>
    </row>
    <row r="88" spans="1:16" ht="12.75">
      <c r="A88" s="30"/>
      <c r="B88" s="77"/>
      <c r="C88" s="110" t="s">
        <v>169</v>
      </c>
      <c r="D88" s="27"/>
      <c r="E88" s="27"/>
      <c r="F88" s="27"/>
      <c r="G88" s="116">
        <v>21693</v>
      </c>
      <c r="H88" s="42"/>
      <c r="I88" s="42"/>
      <c r="J88" s="42"/>
      <c r="K88" s="116">
        <v>21793</v>
      </c>
      <c r="L88" s="42"/>
      <c r="M88" s="94"/>
      <c r="N88" s="94"/>
      <c r="O88" s="117">
        <v>19210</v>
      </c>
      <c r="P88" s="111"/>
    </row>
    <row r="89" spans="1:16" ht="12.75">
      <c r="A89" s="30"/>
      <c r="B89" s="27"/>
      <c r="C89" s="110" t="s">
        <v>185</v>
      </c>
      <c r="D89" s="27"/>
      <c r="E89" s="27"/>
      <c r="F89" s="27"/>
      <c r="G89" s="122">
        <v>354</v>
      </c>
      <c r="H89" s="123"/>
      <c r="I89" s="42"/>
      <c r="J89" s="42"/>
      <c r="K89" s="116">
        <v>1116</v>
      </c>
      <c r="L89" s="42"/>
      <c r="M89" s="94"/>
      <c r="N89" s="94"/>
      <c r="O89" s="124">
        <v>333</v>
      </c>
      <c r="P89" s="125"/>
    </row>
    <row r="90" spans="1:16" ht="12.75">
      <c r="A90" s="30"/>
      <c r="B90" s="27"/>
      <c r="C90" s="110"/>
      <c r="D90" s="27"/>
      <c r="E90" s="27"/>
      <c r="F90" s="27"/>
      <c r="G90" s="120">
        <f>SUM(G84:G89)</f>
        <v>30782</v>
      </c>
      <c r="H90" s="42"/>
      <c r="I90" s="42"/>
      <c r="J90" s="42"/>
      <c r="K90" s="120">
        <f>SUM(K84:K89)</f>
        <v>35581</v>
      </c>
      <c r="L90" s="42"/>
      <c r="M90" s="94"/>
      <c r="N90" s="94"/>
      <c r="O90" s="121">
        <f>SUM(O84:O89)</f>
        <v>25070</v>
      </c>
      <c r="P90" s="111"/>
    </row>
    <row r="91" spans="1:16" ht="13.5" thickBot="1">
      <c r="A91" s="30">
        <v>7</v>
      </c>
      <c r="B91" s="27" t="s">
        <v>170</v>
      </c>
      <c r="C91" s="110"/>
      <c r="D91" s="27"/>
      <c r="E91" s="27"/>
      <c r="F91" s="27"/>
      <c r="G91" s="126">
        <f>+G82-G90</f>
        <v>28542</v>
      </c>
      <c r="H91" s="42"/>
      <c r="I91" s="42"/>
      <c r="J91" s="42"/>
      <c r="K91" s="127">
        <f>+K82-K90</f>
        <v>32855</v>
      </c>
      <c r="L91" s="42"/>
      <c r="M91" s="94"/>
      <c r="N91" s="94"/>
      <c r="O91" s="128">
        <f>+O82-O90</f>
        <v>29578</v>
      </c>
      <c r="P91" s="111"/>
    </row>
    <row r="92" spans="1:16" ht="13.5" thickBot="1">
      <c r="A92" s="30"/>
      <c r="B92" s="27"/>
      <c r="C92" s="110"/>
      <c r="D92" s="27"/>
      <c r="E92" s="27"/>
      <c r="F92" s="27"/>
      <c r="G92" s="127">
        <f>+G72+G73+G74+G75+G91</f>
        <v>82757</v>
      </c>
      <c r="H92" s="42"/>
      <c r="I92" s="42"/>
      <c r="J92" s="42"/>
      <c r="K92" s="129">
        <f>+K72+K73+K74+K75+K91</f>
        <v>80717</v>
      </c>
      <c r="L92" s="42"/>
      <c r="M92" s="94"/>
      <c r="N92" s="94"/>
      <c r="O92" s="130">
        <f>+O72+O73+O74+O75+O91</f>
        <v>82833</v>
      </c>
      <c r="P92" s="111"/>
    </row>
    <row r="93" spans="1:17" ht="12.75">
      <c r="A93" s="30"/>
      <c r="B93" s="27"/>
      <c r="C93" s="110"/>
      <c r="D93" s="27"/>
      <c r="E93" s="27"/>
      <c r="F93" s="27"/>
      <c r="G93" s="42"/>
      <c r="H93" s="42"/>
      <c r="I93" s="42"/>
      <c r="J93" s="42"/>
      <c r="K93" s="42"/>
      <c r="L93" s="42"/>
      <c r="M93" s="94"/>
      <c r="N93" s="94"/>
      <c r="O93" s="111"/>
      <c r="P93" s="111"/>
      <c r="Q93" s="131" t="s">
        <v>171</v>
      </c>
    </row>
    <row r="94" spans="1:17" ht="12.75">
      <c r="A94" s="30">
        <v>8</v>
      </c>
      <c r="B94" s="110" t="s">
        <v>172</v>
      </c>
      <c r="C94" s="110"/>
      <c r="D94" s="27"/>
      <c r="E94" s="27"/>
      <c r="F94" s="27"/>
      <c r="G94" s="42"/>
      <c r="H94" s="42"/>
      <c r="I94" s="42"/>
      <c r="J94" s="42"/>
      <c r="K94" s="42"/>
      <c r="L94" s="42"/>
      <c r="M94" s="94"/>
      <c r="N94" s="94"/>
      <c r="O94" s="111"/>
      <c r="P94" s="111"/>
      <c r="Q94" s="131"/>
    </row>
    <row r="95" spans="2:17" ht="12.75">
      <c r="B95" s="27" t="s">
        <v>173</v>
      </c>
      <c r="C95" s="110"/>
      <c r="D95" s="27"/>
      <c r="E95" s="27"/>
      <c r="F95" s="27"/>
      <c r="G95" s="94">
        <v>49544</v>
      </c>
      <c r="H95" s="94"/>
      <c r="I95" s="42"/>
      <c r="J95" s="42"/>
      <c r="K95" s="94">
        <v>49500</v>
      </c>
      <c r="L95" s="94"/>
      <c r="M95" s="94"/>
      <c r="N95" s="94"/>
      <c r="O95" s="96">
        <v>49510</v>
      </c>
      <c r="P95" s="96"/>
      <c r="Q95" s="113">
        <f>+O95-G95</f>
        <v>-34</v>
      </c>
    </row>
    <row r="96" spans="1:16" ht="12.75">
      <c r="A96" s="30"/>
      <c r="B96" s="27" t="s">
        <v>42</v>
      </c>
      <c r="C96" s="110"/>
      <c r="D96" s="27"/>
      <c r="E96" s="27"/>
      <c r="F96" s="27"/>
      <c r="G96" s="94"/>
      <c r="H96" s="94"/>
      <c r="I96" s="42"/>
      <c r="J96" s="42"/>
      <c r="K96" s="94"/>
      <c r="L96" s="94"/>
      <c r="M96" s="94"/>
      <c r="N96" s="94"/>
      <c r="O96" s="96"/>
      <c r="P96" s="96"/>
    </row>
    <row r="97" spans="1:16" ht="12.75">
      <c r="A97" s="30"/>
      <c r="B97" s="27"/>
      <c r="C97" s="110" t="s">
        <v>174</v>
      </c>
      <c r="D97" s="27"/>
      <c r="E97" s="27"/>
      <c r="F97" s="27"/>
      <c r="G97" s="42">
        <v>651</v>
      </c>
      <c r="H97" s="42"/>
      <c r="I97" s="42"/>
      <c r="J97" s="42"/>
      <c r="K97" s="42">
        <v>643</v>
      </c>
      <c r="L97" s="42"/>
      <c r="M97" s="94"/>
      <c r="N97" s="94"/>
      <c r="O97" s="111">
        <v>645</v>
      </c>
      <c r="P97" s="111"/>
    </row>
    <row r="98" spans="1:17" ht="12.75">
      <c r="A98" s="30"/>
      <c r="B98" s="27"/>
      <c r="C98" s="110" t="s">
        <v>175</v>
      </c>
      <c r="D98" s="27"/>
      <c r="E98" s="27"/>
      <c r="F98" s="27"/>
      <c r="G98" s="123">
        <v>26901</v>
      </c>
      <c r="H98" s="123"/>
      <c r="I98" s="42"/>
      <c r="J98" s="42"/>
      <c r="K98" s="42">
        <v>23696</v>
      </c>
      <c r="L98" s="42"/>
      <c r="M98" s="94"/>
      <c r="N98" s="94"/>
      <c r="O98" s="125">
        <v>25316</v>
      </c>
      <c r="P98" s="125"/>
      <c r="Q98" s="113">
        <f>+O98+G44</f>
        <v>26174</v>
      </c>
    </row>
    <row r="99" spans="1:17" ht="12.75">
      <c r="A99" s="30"/>
      <c r="B99" s="27"/>
      <c r="C99" s="110" t="s">
        <v>176</v>
      </c>
      <c r="D99" s="27"/>
      <c r="E99" s="27"/>
      <c r="F99" s="27"/>
      <c r="G99" s="132">
        <v>0</v>
      </c>
      <c r="H99" s="112"/>
      <c r="I99" s="42"/>
      <c r="J99" s="42"/>
      <c r="K99" s="41">
        <v>1607</v>
      </c>
      <c r="L99" s="42"/>
      <c r="M99" s="94"/>
      <c r="N99" s="94"/>
      <c r="O99" s="133">
        <v>803</v>
      </c>
      <c r="P99" s="111"/>
      <c r="Q99" s="113">
        <f>+O99-401</f>
        <v>402</v>
      </c>
    </row>
    <row r="100" spans="1:16" ht="12.75">
      <c r="A100" s="30"/>
      <c r="B100" s="27"/>
      <c r="D100" s="27"/>
      <c r="E100" s="27"/>
      <c r="F100" s="27"/>
      <c r="G100" s="42">
        <f>SUM(G95:G99)</f>
        <v>77096</v>
      </c>
      <c r="H100" s="42"/>
      <c r="I100" s="42"/>
      <c r="J100" s="42"/>
      <c r="K100" s="42">
        <f>SUM(K95:K99)</f>
        <v>75446</v>
      </c>
      <c r="L100" s="42"/>
      <c r="M100" s="94"/>
      <c r="N100" s="94"/>
      <c r="O100" s="111">
        <f>SUM(O95:O99)</f>
        <v>76274</v>
      </c>
      <c r="P100" s="111"/>
    </row>
    <row r="101" spans="1:17" ht="12.75">
      <c r="A101" s="30">
        <v>9</v>
      </c>
      <c r="B101" s="27" t="s">
        <v>43</v>
      </c>
      <c r="C101" s="110"/>
      <c r="D101" s="27"/>
      <c r="E101" s="27"/>
      <c r="F101" s="27"/>
      <c r="G101" s="112">
        <v>377</v>
      </c>
      <c r="H101" s="112"/>
      <c r="I101" s="42"/>
      <c r="J101" s="42"/>
      <c r="K101" s="42">
        <v>281</v>
      </c>
      <c r="L101" s="42"/>
      <c r="M101" s="94"/>
      <c r="N101" s="94"/>
      <c r="O101" s="111">
        <v>343</v>
      </c>
      <c r="P101" s="111"/>
      <c r="Q101" s="113">
        <f>+O101-G41</f>
        <v>368</v>
      </c>
    </row>
    <row r="102" spans="1:17" ht="12.75">
      <c r="A102" s="30">
        <v>10</v>
      </c>
      <c r="B102" s="27" t="s">
        <v>177</v>
      </c>
      <c r="C102" s="110"/>
      <c r="D102" s="27"/>
      <c r="E102" s="27"/>
      <c r="F102" s="27"/>
      <c r="G102" s="42">
        <v>1324</v>
      </c>
      <c r="H102" s="42"/>
      <c r="I102" s="42"/>
      <c r="J102" s="42"/>
      <c r="K102" s="42">
        <v>1772</v>
      </c>
      <c r="L102" s="42"/>
      <c r="M102" s="94"/>
      <c r="N102" s="94"/>
      <c r="O102" s="111">
        <v>1639</v>
      </c>
      <c r="P102" s="111"/>
      <c r="Q102" s="113">
        <f>+G102+G88</f>
        <v>23017</v>
      </c>
    </row>
    <row r="103" spans="1:16" ht="13.5" thickBot="1">
      <c r="A103" s="30">
        <v>11</v>
      </c>
      <c r="B103" s="27" t="s">
        <v>178</v>
      </c>
      <c r="C103" s="110"/>
      <c r="D103" s="27"/>
      <c r="E103" s="27"/>
      <c r="F103" s="27"/>
      <c r="G103" s="134">
        <v>3960</v>
      </c>
      <c r="H103" s="123"/>
      <c r="I103" s="42"/>
      <c r="J103" s="42"/>
      <c r="K103" s="127">
        <f>132+3086</f>
        <v>3218</v>
      </c>
      <c r="L103" s="42"/>
      <c r="M103" s="94"/>
      <c r="N103" s="94"/>
      <c r="O103" s="135">
        <f>4576+1</f>
        <v>4577</v>
      </c>
      <c r="P103" s="125"/>
    </row>
    <row r="104" spans="1:16" ht="13.5" thickBot="1">
      <c r="A104" s="30"/>
      <c r="B104" s="27"/>
      <c r="C104" s="110"/>
      <c r="D104" s="27"/>
      <c r="E104" s="27"/>
      <c r="F104" s="27"/>
      <c r="G104" s="127">
        <f>SUM(G100:G103)</f>
        <v>82757</v>
      </c>
      <c r="H104" s="42"/>
      <c r="I104" s="42"/>
      <c r="J104" s="42"/>
      <c r="K104" s="127">
        <f>SUM(K100:K103)</f>
        <v>80717</v>
      </c>
      <c r="L104" s="42"/>
      <c r="M104" s="94"/>
      <c r="N104" s="94"/>
      <c r="O104" s="130">
        <f>SUM(O100:O103)</f>
        <v>82833</v>
      </c>
      <c r="P104" s="111"/>
    </row>
    <row r="105" spans="1:16" ht="12.75">
      <c r="A105" s="30">
        <v>12</v>
      </c>
      <c r="B105" s="27" t="s">
        <v>44</v>
      </c>
      <c r="D105" s="27"/>
      <c r="E105" s="27"/>
      <c r="F105" s="27"/>
      <c r="G105" s="42">
        <f>ROUND(((+G100-G75)/+G95),4)*100</f>
        <v>155.59</v>
      </c>
      <c r="H105" s="42"/>
      <c r="I105" s="136"/>
      <c r="J105" s="136"/>
      <c r="K105" s="42">
        <f>ROUND(((+K100-K75)/+K95),4)*100</f>
        <v>152.37</v>
      </c>
      <c r="L105" s="42"/>
      <c r="M105" s="94"/>
      <c r="N105" s="94"/>
      <c r="O105" s="111">
        <f>ROUND(((+O100-O75)/+O95),4)*100</f>
        <v>154.02</v>
      </c>
      <c r="P105" s="111"/>
    </row>
    <row r="106" spans="1:16" ht="12.75">
      <c r="A106" s="30"/>
      <c r="C106" s="27"/>
      <c r="D106" s="27"/>
      <c r="E106" s="27"/>
      <c r="F106" s="27"/>
      <c r="G106" s="94"/>
      <c r="H106" s="94"/>
      <c r="I106" s="42"/>
      <c r="J106" s="42"/>
      <c r="K106" s="94"/>
      <c r="L106" s="94"/>
      <c r="M106" s="94"/>
      <c r="N106" s="94"/>
      <c r="O106" s="96"/>
      <c r="P106" s="96"/>
    </row>
    <row r="107" spans="1:16" ht="12.75">
      <c r="A107" s="90"/>
      <c r="C107" s="137" t="s">
        <v>45</v>
      </c>
      <c r="D107" s="137"/>
      <c r="E107" s="137"/>
      <c r="F107" s="137"/>
      <c r="G107" s="138">
        <f>+G92-G104</f>
        <v>0</v>
      </c>
      <c r="H107" s="138"/>
      <c r="I107" s="96"/>
      <c r="J107" s="139"/>
      <c r="K107" s="138">
        <f>+K92-K104</f>
        <v>0</v>
      </c>
      <c r="L107" s="138"/>
      <c r="M107" s="96"/>
      <c r="N107" s="96"/>
      <c r="O107" s="138">
        <f>+O92-O104</f>
        <v>0</v>
      </c>
      <c r="P107" s="138"/>
    </row>
    <row r="108" spans="7:14" ht="12.75">
      <c r="G108" s="96"/>
      <c r="H108" s="96"/>
      <c r="I108" s="96"/>
      <c r="J108" s="96"/>
      <c r="K108" s="96"/>
      <c r="L108" s="96"/>
      <c r="M108" s="96"/>
      <c r="N108" s="96"/>
    </row>
    <row r="109" spans="7:14" ht="12.75">
      <c r="G109" s="96"/>
      <c r="H109" s="96"/>
      <c r="I109" s="96"/>
      <c r="J109" s="96"/>
      <c r="K109" s="96"/>
      <c r="L109" s="96"/>
      <c r="M109" s="96"/>
      <c r="N109" s="96"/>
    </row>
    <row r="110" spans="7:14" ht="12.75">
      <c r="G110" s="96"/>
      <c r="H110" s="96"/>
      <c r="I110" s="96"/>
      <c r="J110" s="96"/>
      <c r="K110" s="96"/>
      <c r="L110" s="96"/>
      <c r="M110" s="96"/>
      <c r="N110" s="96"/>
    </row>
    <row r="111" spans="7:14" ht="12.75">
      <c r="G111" s="96"/>
      <c r="H111" s="96"/>
      <c r="I111" s="96"/>
      <c r="J111" s="96"/>
      <c r="K111" s="96"/>
      <c r="L111" s="96"/>
      <c r="M111" s="96"/>
      <c r="N111" s="96"/>
    </row>
    <row r="112" spans="7:14" ht="12.75">
      <c r="G112" s="96"/>
      <c r="H112" s="96"/>
      <c r="I112" s="96"/>
      <c r="J112" s="96"/>
      <c r="K112" s="96"/>
      <c r="L112" s="96"/>
      <c r="M112" s="96"/>
      <c r="N112" s="96"/>
    </row>
    <row r="113" ht="12.75">
      <c r="A113" s="140" t="s">
        <v>46</v>
      </c>
    </row>
    <row r="114" ht="12.75">
      <c r="A114" s="140"/>
    </row>
    <row r="115" spans="1:7" ht="12.75">
      <c r="A115" s="1">
        <v>1</v>
      </c>
      <c r="B115" s="7" t="s">
        <v>47</v>
      </c>
      <c r="C115" s="1"/>
      <c r="D115" s="1"/>
      <c r="E115" s="1"/>
      <c r="F115" s="1"/>
      <c r="G115" s="1"/>
    </row>
    <row r="116" spans="1:7" ht="12.75">
      <c r="A116" s="1"/>
      <c r="B116" s="1" t="s">
        <v>48</v>
      </c>
      <c r="C116" s="1"/>
      <c r="D116" s="1"/>
      <c r="E116" s="1"/>
      <c r="F116" s="1"/>
      <c r="G116" s="1"/>
    </row>
    <row r="117" spans="1:7" ht="12.75">
      <c r="A117" s="1"/>
      <c r="B117" s="1" t="s">
        <v>49</v>
      </c>
      <c r="C117" s="1"/>
      <c r="D117" s="1"/>
      <c r="E117" s="1"/>
      <c r="F117" s="1"/>
      <c r="G117" s="1"/>
    </row>
    <row r="118" spans="1:7" ht="12.75">
      <c r="A118" s="1"/>
      <c r="B118" s="1" t="s">
        <v>50</v>
      </c>
      <c r="C118" s="1"/>
      <c r="D118" s="1"/>
      <c r="E118" s="1"/>
      <c r="F118" s="1"/>
      <c r="G118" s="1"/>
    </row>
    <row r="119" spans="1:7" ht="12.75">
      <c r="A119" s="1"/>
      <c r="B119" s="7"/>
      <c r="C119" s="7"/>
      <c r="D119" s="7"/>
      <c r="E119" s="1"/>
      <c r="F119" s="1"/>
      <c r="G119" s="1"/>
    </row>
    <row r="120" spans="1:7" ht="12.75">
      <c r="A120" s="1">
        <v>2</v>
      </c>
      <c r="B120" s="7" t="s">
        <v>51</v>
      </c>
      <c r="C120" s="1"/>
      <c r="D120" s="1"/>
      <c r="E120" s="1"/>
      <c r="F120" s="1"/>
      <c r="G120" s="1"/>
    </row>
    <row r="121" spans="1:7" ht="12.75">
      <c r="A121" s="1"/>
      <c r="B121" s="1" t="s">
        <v>52</v>
      </c>
      <c r="C121" s="1"/>
      <c r="D121" s="1"/>
      <c r="E121" s="1"/>
      <c r="F121" s="1"/>
      <c r="G121" s="1"/>
    </row>
    <row r="122" spans="1:7" ht="12.75">
      <c r="A122" s="1"/>
      <c r="B122" s="7"/>
      <c r="C122" s="7"/>
      <c r="D122" s="7"/>
      <c r="E122" s="1"/>
      <c r="F122" s="1"/>
      <c r="G122" s="1"/>
    </row>
    <row r="123" spans="1:7" ht="12.75">
      <c r="A123" s="1">
        <v>3</v>
      </c>
      <c r="B123" s="7" t="s">
        <v>53</v>
      </c>
      <c r="C123" s="1"/>
      <c r="D123" s="1"/>
      <c r="E123" s="1"/>
      <c r="F123" s="1"/>
      <c r="G123" s="1"/>
    </row>
    <row r="124" spans="1:7" ht="12.75">
      <c r="A124" s="1"/>
      <c r="B124" s="1" t="s">
        <v>54</v>
      </c>
      <c r="C124" s="1"/>
      <c r="D124" s="1"/>
      <c r="E124" s="1"/>
      <c r="F124" s="1"/>
      <c r="G124" s="1"/>
    </row>
    <row r="125" spans="1:7" ht="12.75">
      <c r="A125" s="1"/>
      <c r="B125" s="7"/>
      <c r="C125" s="7"/>
      <c r="D125" s="7"/>
      <c r="E125" s="1"/>
      <c r="F125" s="1"/>
      <c r="G125" s="1"/>
    </row>
    <row r="126" spans="1:7" ht="12.75">
      <c r="A126" s="1">
        <v>4</v>
      </c>
      <c r="B126" s="7" t="s">
        <v>33</v>
      </c>
      <c r="C126" s="1"/>
      <c r="D126" s="1"/>
      <c r="E126" s="1"/>
      <c r="F126" s="1"/>
      <c r="G126" s="1"/>
    </row>
    <row r="127" spans="1:7" ht="12.75">
      <c r="A127" s="1"/>
      <c r="B127" s="1" t="s">
        <v>55</v>
      </c>
      <c r="C127" s="1"/>
      <c r="D127" s="1"/>
      <c r="E127" s="2"/>
      <c r="F127" s="1"/>
      <c r="G127" s="1"/>
    </row>
    <row r="128" spans="1:7" ht="12.75">
      <c r="A128" s="1"/>
      <c r="B128" s="1"/>
      <c r="C128" s="1"/>
      <c r="D128" s="1"/>
      <c r="E128" s="2"/>
      <c r="F128" s="1"/>
      <c r="G128" s="1"/>
    </row>
    <row r="129" spans="7:13" ht="12.75">
      <c r="G129" s="181" t="s">
        <v>179</v>
      </c>
      <c r="H129" s="181"/>
      <c r="I129" s="181"/>
      <c r="J129" s="29"/>
      <c r="K129" s="181" t="s">
        <v>56</v>
      </c>
      <c r="L129" s="181"/>
      <c r="M129" s="181"/>
    </row>
    <row r="130" spans="7:13" ht="12.75">
      <c r="G130" s="30" t="s">
        <v>5</v>
      </c>
      <c r="H130" s="30"/>
      <c r="I130" s="30" t="s">
        <v>6</v>
      </c>
      <c r="J130" s="30"/>
      <c r="K130" s="30" t="s">
        <v>5</v>
      </c>
      <c r="L130" s="30"/>
      <c r="M130" s="30" t="s">
        <v>6</v>
      </c>
    </row>
    <row r="131" spans="7:14" ht="12.75">
      <c r="G131" s="30" t="s">
        <v>7</v>
      </c>
      <c r="H131" s="30"/>
      <c r="I131" s="30" t="s">
        <v>8</v>
      </c>
      <c r="J131" s="30"/>
      <c r="K131" s="30" t="s">
        <v>7</v>
      </c>
      <c r="L131" s="30"/>
      <c r="M131" s="30" t="s">
        <v>8</v>
      </c>
      <c r="N131" s="90"/>
    </row>
    <row r="132" spans="7:14" ht="12.75">
      <c r="G132" s="30" t="s">
        <v>9</v>
      </c>
      <c r="H132" s="30"/>
      <c r="I132" s="30" t="s">
        <v>9</v>
      </c>
      <c r="J132" s="30"/>
      <c r="K132" s="30" t="s">
        <v>10</v>
      </c>
      <c r="L132" s="30"/>
      <c r="M132" s="30" t="s">
        <v>11</v>
      </c>
      <c r="N132" s="90"/>
    </row>
    <row r="133" spans="7:14" ht="12.75">
      <c r="G133" s="35" t="s">
        <v>180</v>
      </c>
      <c r="H133" s="35"/>
      <c r="I133" s="35" t="s">
        <v>12</v>
      </c>
      <c r="J133" s="36"/>
      <c r="K133" s="35" t="s">
        <v>180</v>
      </c>
      <c r="L133" s="35"/>
      <c r="M133" s="35" t="s">
        <v>12</v>
      </c>
      <c r="N133" s="90"/>
    </row>
    <row r="134" spans="7:14" ht="12.75">
      <c r="G134" s="30" t="s">
        <v>13</v>
      </c>
      <c r="H134" s="30"/>
      <c r="I134" s="30" t="s">
        <v>13</v>
      </c>
      <c r="J134" s="30"/>
      <c r="K134" s="30" t="s">
        <v>13</v>
      </c>
      <c r="L134" s="30"/>
      <c r="M134" s="30" t="s">
        <v>13</v>
      </c>
      <c r="N134" s="90"/>
    </row>
    <row r="135" spans="2:13" ht="12.75">
      <c r="B135" s="25" t="s">
        <v>181</v>
      </c>
      <c r="G135" s="96">
        <v>446</v>
      </c>
      <c r="H135" s="96"/>
      <c r="I135" s="113">
        <v>359</v>
      </c>
      <c r="J135" s="113"/>
      <c r="K135" s="113">
        <f>1496+G135</f>
        <v>1942</v>
      </c>
      <c r="M135" s="96">
        <v>2157</v>
      </c>
    </row>
    <row r="136" spans="2:13" ht="12.75">
      <c r="B136" s="141" t="s">
        <v>182</v>
      </c>
      <c r="G136" s="96">
        <v>-22</v>
      </c>
      <c r="H136" s="96"/>
      <c r="I136" s="113">
        <v>0</v>
      </c>
      <c r="J136" s="113"/>
      <c r="K136" s="113">
        <f>-151+G136</f>
        <v>-173</v>
      </c>
      <c r="M136" s="96">
        <v>-6</v>
      </c>
    </row>
    <row r="137" spans="2:13" ht="12.75">
      <c r="B137" s="142" t="s">
        <v>183</v>
      </c>
      <c r="G137" s="96">
        <v>13</v>
      </c>
      <c r="H137" s="96"/>
      <c r="I137" s="113">
        <v>0</v>
      </c>
      <c r="J137" s="113"/>
      <c r="K137" s="113">
        <f>11+G137</f>
        <v>24</v>
      </c>
      <c r="M137" s="96">
        <v>0</v>
      </c>
    </row>
    <row r="138" spans="2:13" ht="12.75">
      <c r="B138" s="25" t="s">
        <v>58</v>
      </c>
      <c r="G138" s="111">
        <v>0</v>
      </c>
      <c r="H138" s="111"/>
      <c r="I138" s="70">
        <v>0</v>
      </c>
      <c r="J138" s="70"/>
      <c r="K138" s="113">
        <f>0+G138</f>
        <v>0</v>
      </c>
      <c r="M138" s="96">
        <v>0</v>
      </c>
    </row>
    <row r="139" spans="7:14" ht="13.5" thickBot="1">
      <c r="G139" s="143">
        <f>SUM(G135:G138)</f>
        <v>437</v>
      </c>
      <c r="H139" s="144"/>
      <c r="I139" s="143">
        <f>SUM(I135:I138)</f>
        <v>359</v>
      </c>
      <c r="J139" s="144"/>
      <c r="K139" s="143">
        <f>SUM(K135:K138)</f>
        <v>1793</v>
      </c>
      <c r="M139" s="143">
        <f>SUM(M135:M138)</f>
        <v>2151</v>
      </c>
      <c r="N139" s="33"/>
    </row>
    <row r="140" ht="13.5" thickTop="1"/>
    <row r="141" spans="1:9" ht="15">
      <c r="A141" s="1"/>
      <c r="B141" s="1" t="s">
        <v>59</v>
      </c>
      <c r="C141" s="1"/>
      <c r="D141" s="1"/>
      <c r="E141" s="8"/>
      <c r="F141" s="8"/>
      <c r="G141" s="1"/>
      <c r="H141" s="1"/>
      <c r="I141" s="3"/>
    </row>
    <row r="142" spans="1:9" ht="15">
      <c r="A142" s="1"/>
      <c r="B142" s="1" t="s">
        <v>60</v>
      </c>
      <c r="C142" s="1"/>
      <c r="D142" s="1"/>
      <c r="E142" s="1"/>
      <c r="F142" s="8"/>
      <c r="G142" s="1"/>
      <c r="H142" s="1"/>
      <c r="I142" s="1"/>
    </row>
    <row r="143" spans="1:9" ht="12.75">
      <c r="A143" s="1"/>
      <c r="B143" s="7"/>
      <c r="C143" s="7"/>
      <c r="D143" s="7"/>
      <c r="E143" s="1"/>
      <c r="F143" s="1"/>
      <c r="G143" s="1"/>
      <c r="H143" s="1"/>
      <c r="I143" s="1"/>
    </row>
    <row r="144" spans="1:9" ht="12.75">
      <c r="A144" s="1">
        <v>5</v>
      </c>
      <c r="B144" s="7" t="s">
        <v>61</v>
      </c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 t="s">
        <v>62</v>
      </c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 t="s">
        <v>196</v>
      </c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7"/>
      <c r="C147" s="7"/>
      <c r="D147" s="7"/>
      <c r="E147" s="1"/>
      <c r="F147" s="1"/>
      <c r="G147" s="1"/>
      <c r="H147" s="1"/>
      <c r="I147" s="1"/>
    </row>
    <row r="148" spans="1:9" ht="12.75">
      <c r="A148" s="1">
        <v>6</v>
      </c>
      <c r="B148" s="7" t="s">
        <v>63</v>
      </c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 t="s">
        <v>64</v>
      </c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8" t="s">
        <v>98</v>
      </c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7"/>
      <c r="C151" s="7"/>
      <c r="D151" s="7"/>
      <c r="E151" s="1"/>
      <c r="F151" s="1"/>
      <c r="G151" s="1"/>
      <c r="H151" s="1"/>
      <c r="I151" s="1"/>
    </row>
    <row r="152" spans="1:9" ht="12.75">
      <c r="A152" s="1">
        <v>7</v>
      </c>
      <c r="B152" s="7" t="s">
        <v>96</v>
      </c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 t="s">
        <v>65</v>
      </c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 t="s">
        <v>112</v>
      </c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 t="s">
        <v>113</v>
      </c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 t="s">
        <v>190</v>
      </c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7"/>
      <c r="D157" s="7"/>
      <c r="E157" s="1"/>
      <c r="F157" s="1"/>
      <c r="G157" s="1"/>
      <c r="H157" s="1"/>
      <c r="I157" s="1"/>
    </row>
    <row r="158" spans="1:9" ht="12.75">
      <c r="A158" s="1">
        <v>8</v>
      </c>
      <c r="B158" s="7" t="s">
        <v>66</v>
      </c>
      <c r="C158" s="7"/>
      <c r="D158" s="1"/>
      <c r="E158" s="1"/>
      <c r="F158" s="1"/>
      <c r="G158" s="1"/>
      <c r="H158" s="1"/>
      <c r="I158" s="1"/>
    </row>
    <row r="159" spans="1:9" ht="12.75">
      <c r="A159" s="1"/>
      <c r="B159" s="1" t="s">
        <v>67</v>
      </c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 t="s">
        <v>68</v>
      </c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 t="s">
        <v>69</v>
      </c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 t="s">
        <v>70</v>
      </c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>
        <v>9</v>
      </c>
      <c r="B164" s="7" t="s">
        <v>72</v>
      </c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 t="s">
        <v>116</v>
      </c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 t="s">
        <v>117</v>
      </c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 t="s">
        <v>104</v>
      </c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6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3" t="s">
        <v>105</v>
      </c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3" t="s">
        <v>106</v>
      </c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6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3" t="s">
        <v>107</v>
      </c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6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E174" s="19" t="s">
        <v>108</v>
      </c>
      <c r="F174" s="19" t="s">
        <v>109</v>
      </c>
      <c r="G174" s="19" t="s">
        <v>110</v>
      </c>
      <c r="H174" s="19" t="s">
        <v>109</v>
      </c>
      <c r="I174" s="1" t="s">
        <v>187</v>
      </c>
    </row>
    <row r="175" spans="1:9" ht="12.75">
      <c r="A175" s="1"/>
      <c r="B175" s="1"/>
      <c r="C175" s="1"/>
      <c r="E175" s="20" t="s">
        <v>111</v>
      </c>
      <c r="F175" s="20" t="s">
        <v>189</v>
      </c>
      <c r="G175" s="21"/>
      <c r="H175" s="20"/>
      <c r="I175" s="155" t="s">
        <v>188</v>
      </c>
    </row>
    <row r="176" spans="1:9" ht="12.75">
      <c r="A176" s="1"/>
      <c r="B176" s="1"/>
      <c r="C176" s="1"/>
      <c r="E176" s="22"/>
      <c r="F176" s="22"/>
      <c r="G176" s="22"/>
      <c r="H176" s="22"/>
      <c r="I176" s="1"/>
    </row>
    <row r="177" spans="1:9" ht="12.75">
      <c r="A177" s="1"/>
      <c r="B177" s="1"/>
      <c r="C177" s="1"/>
      <c r="E177" s="4">
        <v>4626000</v>
      </c>
      <c r="F177" s="4">
        <v>4603000</v>
      </c>
      <c r="G177" s="4">
        <v>21000</v>
      </c>
      <c r="H177" s="4">
        <f>+F177-G177</f>
        <v>4582000</v>
      </c>
      <c r="I177" s="154">
        <v>4582000</v>
      </c>
    </row>
    <row r="178" spans="1:9" ht="12.75">
      <c r="A178" s="1"/>
      <c r="B178" s="7"/>
      <c r="C178" s="7"/>
      <c r="E178" s="7"/>
      <c r="F178" s="1"/>
      <c r="G178" s="1"/>
      <c r="H178" s="1"/>
      <c r="I178" s="1"/>
    </row>
    <row r="179" spans="1:9" ht="12.75">
      <c r="A179" s="1">
        <v>10</v>
      </c>
      <c r="B179" s="7" t="s">
        <v>73</v>
      </c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 t="s">
        <v>74</v>
      </c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 t="s">
        <v>97</v>
      </c>
      <c r="C181" s="1"/>
      <c r="D181" s="1"/>
      <c r="E181" s="1"/>
      <c r="F181" s="1"/>
      <c r="G181" s="1"/>
      <c r="H181" s="1"/>
      <c r="I181" s="1"/>
    </row>
    <row r="182" spans="1:13" ht="12.75">
      <c r="A182" s="145"/>
      <c r="G182" s="90" t="s">
        <v>13</v>
      </c>
      <c r="J182" s="90"/>
      <c r="K182" s="146"/>
      <c r="L182" s="146"/>
      <c r="M182" s="147"/>
    </row>
    <row r="183" spans="1:13" ht="12.75">
      <c r="A183" s="145"/>
      <c r="B183" s="148" t="s">
        <v>75</v>
      </c>
      <c r="F183" s="149" t="s">
        <v>76</v>
      </c>
      <c r="G183" s="96">
        <v>10136</v>
      </c>
      <c r="J183" s="96"/>
      <c r="K183" s="96"/>
      <c r="L183" s="96"/>
      <c r="M183" s="111"/>
    </row>
    <row r="184" spans="1:13" ht="12.75">
      <c r="A184" s="145"/>
      <c r="B184" s="148"/>
      <c r="F184" s="149" t="s">
        <v>77</v>
      </c>
      <c r="G184" s="96">
        <v>11557</v>
      </c>
      <c r="J184" s="96"/>
      <c r="K184" s="96"/>
      <c r="L184" s="96"/>
      <c r="M184" s="111"/>
    </row>
    <row r="185" spans="1:13" ht="15">
      <c r="A185" s="145"/>
      <c r="B185" s="148" t="s">
        <v>78</v>
      </c>
      <c r="F185" s="149" t="s">
        <v>76</v>
      </c>
      <c r="G185" s="150">
        <v>1324</v>
      </c>
      <c r="J185" s="150"/>
      <c r="K185" s="151"/>
      <c r="L185" s="151"/>
      <c r="M185" s="152"/>
    </row>
    <row r="186" spans="1:13" ht="15">
      <c r="A186" s="145"/>
      <c r="B186" s="148"/>
      <c r="C186" s="149"/>
      <c r="D186" s="149"/>
      <c r="E186" s="149"/>
      <c r="G186" s="153">
        <f>SUM(G183:G185)</f>
        <v>23017</v>
      </c>
      <c r="J186" s="153"/>
      <c r="K186" s="152"/>
      <c r="L186" s="152"/>
      <c r="M186" s="152"/>
    </row>
    <row r="187" spans="1:13" ht="12.75">
      <c r="A187" s="145"/>
      <c r="M187" s="33"/>
    </row>
    <row r="188" spans="1:7" ht="12.75">
      <c r="A188" s="1">
        <v>11</v>
      </c>
      <c r="B188" s="7" t="s">
        <v>79</v>
      </c>
      <c r="C188" s="1"/>
      <c r="D188" s="1"/>
      <c r="E188" s="1"/>
      <c r="F188" s="1"/>
      <c r="G188" s="1"/>
    </row>
    <row r="189" spans="1:7" ht="12.75">
      <c r="A189" s="1"/>
      <c r="B189" s="1" t="s">
        <v>197</v>
      </c>
      <c r="C189" s="1"/>
      <c r="D189" s="1"/>
      <c r="E189" s="1"/>
      <c r="F189" s="1"/>
      <c r="G189" s="1"/>
    </row>
    <row r="190" spans="1:7" ht="12.75">
      <c r="A190" s="1"/>
      <c r="B190" s="7"/>
      <c r="C190" s="1"/>
      <c r="D190" s="1"/>
      <c r="E190" s="1"/>
      <c r="F190" s="1"/>
      <c r="G190" s="1"/>
    </row>
    <row r="191" spans="1:7" ht="12.75">
      <c r="A191" s="1">
        <v>12</v>
      </c>
      <c r="B191" s="7" t="s">
        <v>80</v>
      </c>
      <c r="C191" s="1"/>
      <c r="D191" s="1"/>
      <c r="E191" s="1"/>
      <c r="F191" s="1"/>
      <c r="G191" s="1"/>
    </row>
    <row r="192" spans="1:7" ht="12.75">
      <c r="A192" s="1"/>
      <c r="B192" s="1" t="s">
        <v>81</v>
      </c>
      <c r="C192" s="1"/>
      <c r="D192" s="1"/>
      <c r="E192" s="1"/>
      <c r="F192" s="1"/>
      <c r="G192" s="1"/>
    </row>
    <row r="193" spans="1:7" ht="12.75">
      <c r="A193" s="1"/>
      <c r="B193" s="1" t="s">
        <v>98</v>
      </c>
      <c r="C193" s="1"/>
      <c r="D193" s="1"/>
      <c r="E193" s="1"/>
      <c r="F193" s="1"/>
      <c r="G193" s="1"/>
    </row>
    <row r="194" spans="1:7" ht="12.75">
      <c r="A194" s="1"/>
      <c r="B194" s="7"/>
      <c r="C194" s="1"/>
      <c r="D194" s="1"/>
      <c r="E194" s="1"/>
      <c r="F194" s="1"/>
      <c r="G194" s="1"/>
    </row>
    <row r="195" spans="1:7" ht="12.75">
      <c r="A195" s="1">
        <v>13</v>
      </c>
      <c r="B195" s="7" t="s">
        <v>82</v>
      </c>
      <c r="C195" s="1"/>
      <c r="D195" s="1"/>
      <c r="E195" s="1"/>
      <c r="F195" s="1"/>
      <c r="G195" s="1"/>
    </row>
    <row r="196" spans="1:7" ht="12.75">
      <c r="A196" s="1"/>
      <c r="B196" s="9" t="s">
        <v>99</v>
      </c>
      <c r="C196" s="1"/>
      <c r="D196" s="1"/>
      <c r="E196" s="1"/>
      <c r="F196" s="1"/>
      <c r="G196" s="1"/>
    </row>
    <row r="197" spans="1:7" ht="12.75">
      <c r="A197" s="1"/>
      <c r="B197" s="7"/>
      <c r="C197" s="1"/>
      <c r="D197" s="1"/>
      <c r="E197" s="1"/>
      <c r="F197" s="1"/>
      <c r="G197" s="1"/>
    </row>
    <row r="198" spans="1:7" ht="12.75">
      <c r="A198" s="1">
        <v>14</v>
      </c>
      <c r="B198" s="10" t="s">
        <v>83</v>
      </c>
      <c r="C198" s="1"/>
      <c r="D198" s="1"/>
      <c r="E198" s="1"/>
      <c r="F198" s="1"/>
      <c r="G198" s="1"/>
    </row>
    <row r="199" spans="1:7" ht="12.75">
      <c r="A199" s="1"/>
      <c r="B199" s="5" t="s">
        <v>84</v>
      </c>
      <c r="C199" s="1"/>
      <c r="D199" s="1"/>
      <c r="E199" s="1"/>
      <c r="F199" s="1"/>
      <c r="G199" s="1"/>
    </row>
    <row r="200" spans="1:7" ht="12.75">
      <c r="A200" s="1"/>
      <c r="B200" s="1" t="s">
        <v>85</v>
      </c>
      <c r="C200" s="1"/>
      <c r="D200" s="1"/>
      <c r="E200" s="1"/>
      <c r="F200" s="1"/>
      <c r="G200" s="1"/>
    </row>
    <row r="201" spans="1:7" ht="9" customHeight="1">
      <c r="A201" s="1"/>
      <c r="B201" s="7"/>
      <c r="C201" s="1"/>
      <c r="D201" s="1"/>
      <c r="E201" s="1"/>
      <c r="F201" s="1"/>
      <c r="G201" s="1"/>
    </row>
    <row r="202" spans="1:7" ht="12.75">
      <c r="A202" s="1">
        <v>15</v>
      </c>
      <c r="B202" s="7" t="s">
        <v>191</v>
      </c>
      <c r="C202" s="1"/>
      <c r="D202" s="1"/>
      <c r="E202" s="1"/>
      <c r="F202" s="1"/>
      <c r="G202" s="1"/>
    </row>
    <row r="203" spans="1:7" ht="12.75">
      <c r="A203" s="1"/>
      <c r="B203" s="1" t="s">
        <v>192</v>
      </c>
      <c r="C203" s="1"/>
      <c r="D203" s="1"/>
      <c r="E203" s="1"/>
      <c r="F203" s="1"/>
      <c r="G203" s="1"/>
    </row>
    <row r="204" spans="1:7" ht="12.75">
      <c r="A204" s="11"/>
      <c r="B204" s="11" t="s">
        <v>199</v>
      </c>
      <c r="C204" s="11"/>
      <c r="D204" s="11"/>
      <c r="E204" s="11"/>
      <c r="F204" s="1"/>
      <c r="G204" s="1"/>
    </row>
    <row r="205" spans="1:7" ht="12.75">
      <c r="A205" s="11"/>
      <c r="B205" s="11" t="s">
        <v>193</v>
      </c>
      <c r="C205" s="11"/>
      <c r="D205" s="11"/>
      <c r="E205" s="11"/>
      <c r="F205" s="1"/>
      <c r="G205" s="1"/>
    </row>
    <row r="206" spans="1:7" ht="7.5" customHeight="1">
      <c r="A206" s="11"/>
      <c r="B206" s="12"/>
      <c r="C206" s="11"/>
      <c r="D206" s="11"/>
      <c r="E206" s="11"/>
      <c r="F206" s="1"/>
      <c r="G206" s="1"/>
    </row>
    <row r="207" spans="1:13" ht="12.75">
      <c r="A207" s="11">
        <v>16</v>
      </c>
      <c r="B207" s="12" t="s">
        <v>86</v>
      </c>
      <c r="C207" s="11"/>
      <c r="D207" s="11"/>
      <c r="E207" s="11"/>
      <c r="F207" s="11"/>
      <c r="G207" s="11"/>
      <c r="H207" s="145"/>
      <c r="I207" s="145"/>
      <c r="J207" s="145"/>
      <c r="K207" s="145"/>
      <c r="L207" s="145"/>
      <c r="M207" s="145"/>
    </row>
    <row r="208" spans="1:13" ht="12.75">
      <c r="A208" s="11"/>
      <c r="B208" s="11" t="s">
        <v>114</v>
      </c>
      <c r="C208" s="11"/>
      <c r="D208" s="11"/>
      <c r="E208" s="11"/>
      <c r="F208" s="11"/>
      <c r="G208" s="11"/>
      <c r="H208" s="145"/>
      <c r="I208" s="145"/>
      <c r="J208" s="145"/>
      <c r="K208" s="145"/>
      <c r="L208" s="145"/>
      <c r="M208" s="145"/>
    </row>
    <row r="209" spans="1:13" ht="12.75">
      <c r="A209" s="11"/>
      <c r="B209" s="11" t="s">
        <v>194</v>
      </c>
      <c r="C209" s="11"/>
      <c r="D209" s="11"/>
      <c r="E209" s="11"/>
      <c r="F209" s="11"/>
      <c r="G209" s="11"/>
      <c r="H209" s="145"/>
      <c r="I209" s="145"/>
      <c r="J209" s="145"/>
      <c r="K209" s="145"/>
      <c r="L209" s="145"/>
      <c r="M209" s="145"/>
    </row>
    <row r="210" spans="1:13" ht="12.75">
      <c r="A210" s="11"/>
      <c r="B210" s="11" t="s">
        <v>115</v>
      </c>
      <c r="C210" s="11"/>
      <c r="D210" s="11"/>
      <c r="E210" s="11"/>
      <c r="F210" s="11"/>
      <c r="G210" s="11"/>
      <c r="H210" s="145"/>
      <c r="I210" s="145"/>
      <c r="J210" s="145"/>
      <c r="K210" s="145"/>
      <c r="L210" s="145"/>
      <c r="M210" s="145"/>
    </row>
    <row r="211" spans="1:13" ht="12.75">
      <c r="A211" s="11"/>
      <c r="B211" s="11" t="s">
        <v>195</v>
      </c>
      <c r="C211" s="11"/>
      <c r="D211" s="11"/>
      <c r="E211" s="11"/>
      <c r="F211" s="11"/>
      <c r="G211" s="11"/>
      <c r="H211" s="145"/>
      <c r="I211" s="145"/>
      <c r="J211" s="145"/>
      <c r="K211" s="145"/>
      <c r="L211" s="145"/>
      <c r="M211" s="145"/>
    </row>
    <row r="212" spans="1:13" ht="9" customHeight="1">
      <c r="A212" s="11"/>
      <c r="B212" s="11"/>
      <c r="C212" s="11"/>
      <c r="D212" s="11"/>
      <c r="E212" s="11"/>
      <c r="F212" s="11"/>
      <c r="G212" s="11"/>
      <c r="H212" s="145"/>
      <c r="I212" s="145"/>
      <c r="J212" s="145"/>
      <c r="K212" s="145"/>
      <c r="L212" s="145"/>
      <c r="M212" s="145"/>
    </row>
    <row r="213" spans="1:13" ht="12.75">
      <c r="A213" s="11">
        <v>17</v>
      </c>
      <c r="B213" s="12" t="s">
        <v>100</v>
      </c>
      <c r="C213" s="11"/>
      <c r="D213" s="11"/>
      <c r="E213" s="11"/>
      <c r="F213" s="11"/>
      <c r="G213" s="11"/>
      <c r="H213" s="145"/>
      <c r="I213" s="145"/>
      <c r="J213" s="145"/>
      <c r="K213" s="145"/>
      <c r="L213" s="145"/>
      <c r="M213" s="145"/>
    </row>
    <row r="214" spans="1:13" ht="12.75">
      <c r="A214" s="11"/>
      <c r="B214" s="11" t="s">
        <v>198</v>
      </c>
      <c r="C214" s="11"/>
      <c r="D214" s="11"/>
      <c r="E214" s="11"/>
      <c r="F214" s="11"/>
      <c r="G214" s="11"/>
      <c r="H214" s="145"/>
      <c r="I214" s="145"/>
      <c r="J214" s="145"/>
      <c r="K214" s="145"/>
      <c r="L214" s="145"/>
      <c r="M214" s="145"/>
    </row>
    <row r="215" spans="1:7" ht="9.75" customHeight="1">
      <c r="A215" s="11"/>
      <c r="B215" s="11"/>
      <c r="C215" s="11"/>
      <c r="D215" s="11"/>
      <c r="E215" s="11"/>
      <c r="F215" s="11"/>
      <c r="G215" s="11"/>
    </row>
    <row r="216" spans="1:7" ht="12.75">
      <c r="A216" s="11">
        <v>18</v>
      </c>
      <c r="B216" s="12" t="s">
        <v>71</v>
      </c>
      <c r="C216" s="11"/>
      <c r="D216" s="11"/>
      <c r="E216" s="11"/>
      <c r="F216" s="11"/>
      <c r="G216" s="11"/>
    </row>
    <row r="217" spans="1:7" ht="12.75">
      <c r="A217" s="11"/>
      <c r="B217" s="11" t="s">
        <v>101</v>
      </c>
      <c r="C217" s="11"/>
      <c r="D217" s="11"/>
      <c r="E217" s="11"/>
      <c r="F217" s="11"/>
      <c r="G217" s="11"/>
    </row>
    <row r="218" spans="1:7" ht="12.75">
      <c r="A218" s="11"/>
      <c r="B218" s="11"/>
      <c r="C218" s="11"/>
      <c r="D218" s="11"/>
      <c r="E218" s="11"/>
      <c r="F218" s="11"/>
      <c r="G218" s="11"/>
    </row>
    <row r="219" spans="1:7" ht="12.75">
      <c r="A219" s="11">
        <v>19</v>
      </c>
      <c r="B219" s="12" t="s">
        <v>87</v>
      </c>
      <c r="C219" s="11"/>
      <c r="D219" s="11"/>
      <c r="E219" s="11"/>
      <c r="F219" s="11"/>
      <c r="G219" s="11"/>
    </row>
    <row r="220" spans="1:7" ht="12.75">
      <c r="A220" s="11"/>
      <c r="B220" s="11" t="s">
        <v>88</v>
      </c>
      <c r="C220" s="11"/>
      <c r="D220" s="11"/>
      <c r="E220" s="11"/>
      <c r="F220" s="11"/>
      <c r="G220" s="11"/>
    </row>
    <row r="221" spans="1:7" ht="12.75">
      <c r="A221" s="1"/>
      <c r="B221" s="1" t="s">
        <v>89</v>
      </c>
      <c r="C221" s="1"/>
      <c r="D221" s="1"/>
      <c r="E221" s="1"/>
      <c r="F221" s="11"/>
      <c r="G221" s="11"/>
    </row>
    <row r="222" spans="1:7" ht="12.75" customHeight="1">
      <c r="A222" s="1"/>
      <c r="B222" s="7"/>
      <c r="C222" s="1"/>
      <c r="D222" s="1"/>
      <c r="E222" s="1"/>
      <c r="F222" s="1"/>
      <c r="G222" s="1"/>
    </row>
    <row r="223" spans="1:7" ht="12.75">
      <c r="A223" s="1">
        <v>20</v>
      </c>
      <c r="B223" s="7" t="s">
        <v>90</v>
      </c>
      <c r="C223" s="1"/>
      <c r="D223" s="1"/>
      <c r="E223" s="1"/>
      <c r="F223" s="1"/>
      <c r="G223" s="1"/>
    </row>
    <row r="224" spans="1:7" ht="12.75">
      <c r="A224" s="1"/>
      <c r="B224" s="1" t="s">
        <v>91</v>
      </c>
      <c r="C224" s="1"/>
      <c r="D224" s="1"/>
      <c r="E224" s="1"/>
      <c r="F224" s="1"/>
      <c r="G224" s="1"/>
    </row>
    <row r="225" spans="1:7" ht="13.5" customHeight="1">
      <c r="A225" s="1"/>
      <c r="B225" s="7"/>
      <c r="C225" s="1"/>
      <c r="D225" s="1"/>
      <c r="E225" s="1"/>
      <c r="F225" s="1"/>
      <c r="G225" s="1"/>
    </row>
    <row r="226" spans="1:7" ht="12.75">
      <c r="A226" s="1">
        <v>21</v>
      </c>
      <c r="B226" s="13" t="s">
        <v>92</v>
      </c>
      <c r="C226" s="1"/>
      <c r="D226" s="1"/>
      <c r="E226" s="1"/>
      <c r="F226" s="1"/>
      <c r="G226" s="1"/>
    </row>
    <row r="227" spans="1:7" ht="12.75">
      <c r="A227" s="11"/>
      <c r="B227" s="14" t="s">
        <v>103</v>
      </c>
      <c r="C227" s="15"/>
      <c r="D227" s="15"/>
      <c r="E227" s="15"/>
      <c r="F227" s="1"/>
      <c r="G227" s="1"/>
    </row>
    <row r="228" spans="1:7" ht="9.75" customHeight="1">
      <c r="A228" s="1"/>
      <c r="B228"/>
      <c r="C228" s="1"/>
      <c r="D228" s="1"/>
      <c r="E228" s="1"/>
      <c r="F228" s="1"/>
      <c r="G228" s="1"/>
    </row>
    <row r="229" spans="1:7" ht="12.75">
      <c r="A229" s="1" t="s">
        <v>93</v>
      </c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7" t="s">
        <v>186</v>
      </c>
      <c r="B233" s="1"/>
      <c r="C233" s="1"/>
      <c r="D233" s="1"/>
      <c r="E233" s="1"/>
      <c r="F233" s="1"/>
      <c r="G233" s="1"/>
    </row>
    <row r="234" spans="1:7" ht="12" customHeight="1">
      <c r="A234" s="1" t="s">
        <v>94</v>
      </c>
      <c r="B234" s="1"/>
      <c r="C234" s="1"/>
      <c r="D234" s="1"/>
      <c r="E234" s="1"/>
      <c r="F234" s="1"/>
      <c r="G234" s="1"/>
    </row>
    <row r="235" spans="1:7" ht="12.75">
      <c r="A235" s="1" t="s">
        <v>95</v>
      </c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1:7" ht="12.75">
      <c r="A237" s="9" t="s">
        <v>102</v>
      </c>
      <c r="B237" s="16"/>
      <c r="C237" s="17"/>
      <c r="D237" s="17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ht="12.75"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</sheetData>
  <mergeCells count="76">
    <mergeCell ref="G129:I129"/>
    <mergeCell ref="K129:M129"/>
    <mergeCell ref="K20:K24"/>
    <mergeCell ref="M20:M24"/>
    <mergeCell ref="G33:G34"/>
    <mergeCell ref="I33:I34"/>
    <mergeCell ref="K33:K34"/>
    <mergeCell ref="M33:M34"/>
    <mergeCell ref="G35:G37"/>
    <mergeCell ref="I35:I37"/>
    <mergeCell ref="A4:M4"/>
    <mergeCell ref="A5:M5"/>
    <mergeCell ref="A7:M7"/>
    <mergeCell ref="G9:I9"/>
    <mergeCell ref="K9:M9"/>
    <mergeCell ref="O20:O24"/>
    <mergeCell ref="Q20:Q24"/>
    <mergeCell ref="G28:G32"/>
    <mergeCell ref="I28:I32"/>
    <mergeCell ref="K28:K32"/>
    <mergeCell ref="M28:M32"/>
    <mergeCell ref="O28:O32"/>
    <mergeCell ref="Q28:Q32"/>
    <mergeCell ref="G20:G24"/>
    <mergeCell ref="I20:I24"/>
    <mergeCell ref="K35:K37"/>
    <mergeCell ref="M35:M37"/>
    <mergeCell ref="K39:K40"/>
    <mergeCell ref="M39:M40"/>
    <mergeCell ref="O33:O34"/>
    <mergeCell ref="Q33:Q34"/>
    <mergeCell ref="O35:O37"/>
    <mergeCell ref="Q35:Q37"/>
    <mergeCell ref="O39:O40"/>
    <mergeCell ref="Q39:Q40"/>
    <mergeCell ref="G42:G43"/>
    <mergeCell ref="I42:I43"/>
    <mergeCell ref="K42:K43"/>
    <mergeCell ref="M42:M43"/>
    <mergeCell ref="O42:O43"/>
    <mergeCell ref="Q42:Q43"/>
    <mergeCell ref="G39:G40"/>
    <mergeCell ref="I39:I40"/>
    <mergeCell ref="G44:G46"/>
    <mergeCell ref="I44:I46"/>
    <mergeCell ref="K44:K46"/>
    <mergeCell ref="M44:M46"/>
    <mergeCell ref="O51:O52"/>
    <mergeCell ref="Q51:Q52"/>
    <mergeCell ref="G49:G50"/>
    <mergeCell ref="I49:I50"/>
    <mergeCell ref="K49:K50"/>
    <mergeCell ref="M49:M50"/>
    <mergeCell ref="O44:O46"/>
    <mergeCell ref="Q44:Q46"/>
    <mergeCell ref="O49:O50"/>
    <mergeCell ref="Q49:Q50"/>
    <mergeCell ref="O53:O54"/>
    <mergeCell ref="Q53:Q54"/>
    <mergeCell ref="G51:G52"/>
    <mergeCell ref="I51:I52"/>
    <mergeCell ref="G53:G54"/>
    <mergeCell ref="I53:I54"/>
    <mergeCell ref="K53:K54"/>
    <mergeCell ref="M53:M54"/>
    <mergeCell ref="K51:K52"/>
    <mergeCell ref="M51:M52"/>
    <mergeCell ref="B64:K64"/>
    <mergeCell ref="O57:O58"/>
    <mergeCell ref="B65:K65"/>
    <mergeCell ref="Q57:Q58"/>
    <mergeCell ref="B63:K63"/>
    <mergeCell ref="G57:G58"/>
    <mergeCell ref="I57:I58"/>
    <mergeCell ref="K57:K58"/>
    <mergeCell ref="M57:M58"/>
  </mergeCells>
  <printOptions horizontalCentered="1"/>
  <pageMargins left="0.5" right="0.25" top="0.5" bottom="0.25" header="0.5" footer="0.25"/>
  <pageSetup horizontalDpi="300" verticalDpi="300" orientation="portrait" paperSize="9" scale="85" r:id="rId1"/>
  <rowBreaks count="3" manualBreakCount="3">
    <brk id="61" max="255" man="1"/>
    <brk id="106" max="255" man="1"/>
    <brk id="17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4.3</dc:creator>
  <cp:keywords/>
  <dc:description/>
  <cp:lastModifiedBy>cck</cp:lastModifiedBy>
  <cp:lastPrinted>2002-08-29T20:38:42Z</cp:lastPrinted>
  <dcterms:created xsi:type="dcterms:W3CDTF">2001-08-28T09:07:25Z</dcterms:created>
  <dcterms:modified xsi:type="dcterms:W3CDTF">2002-08-27T07:22:29Z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