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2006-1Q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<sst xmlns="http://schemas.openxmlformats.org/spreadsheetml/2006/main" count="52" uniqueCount="50">
  <si>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>FINANCIAL RESULT ANNOUNCEMENT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</si>
  <si>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</si>
  <si>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</si>
  <si>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</si>
  <si>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</si>
  <si>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</si>
  <si>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</si>
  <si>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</si>
  <si>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</si>
  <si>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SHORT TERM INVESTMENTS</t>
  </si>
  <si>
    <t xml:space="preserve">             CASH</t>
  </si>
  <si>
    <t>CURRENT LIABILITIES</t>
  </si>
  <si>
    <t xml:space="preserve">              SHORT TERM BORROWINGS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</si>
  <si>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</si>
  <si>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</si>
  <si>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</si>
  <si>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</si>
  <si>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</si>
  <si>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</si>
  <si>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</si>
  <si>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</si>
  <si>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</si>
  <si>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</si>
  <si>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</si>
  <si>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</si>
  <si>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</si>
  <si>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</si>
  <si>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</si>
  <si>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PRECEDING</t>
  </si>
  <si>
    <t xml:space="preserve">FINANCIAL </t>
  </si>
  <si>
    <t>YEAR END</t>
  </si>
  <si>
    <t>DIFF</t>
  </si>
  <si>
    <t>AS AT CURRENT</t>
  </si>
  <si>
    <t>FINANCIAL</t>
  </si>
  <si>
    <t>GOODWILL ON CONSOLIDATION</t>
  </si>
  <si>
    <t>OTHER LONG TERM ASSETS</t>
  </si>
  <si>
    <t>DEFERRED TAXATION</t>
  </si>
  <si>
    <t xml:space="preserve">              TRADE PAYABLES</t>
  </si>
  <si>
    <t xml:space="preserve">             TRADE RECEIVEABLES</t>
  </si>
  <si>
    <t xml:space="preserve">             OTHER RECEIVEABLE,DEPOSIT &amp; PREPAYMENT</t>
  </si>
  <si>
    <t xml:space="preserve">              AMOUNT DUE TO ASSOCIATED COMPANY</t>
  </si>
  <si>
    <t xml:space="preserve">             AMOUNT DUE FROM ASSOCIATED COMPANY</t>
  </si>
  <si>
    <t xml:space="preserve">               CURRENCY TRANSLATION RESERVE</t>
  </si>
  <si>
    <t>DEFERRED INCOME</t>
  </si>
  <si>
    <t xml:space="preserve">  TAX RECOVERABLE</t>
  </si>
  <si>
    <t xml:space="preserve">              OTHER PAYABLES, DEPOSITS &amp; ACCRUALS</t>
  </si>
  <si>
    <t>LAND HELD FOR PROPERTY DEVELOPMENT</t>
  </si>
  <si>
    <t>31/10/2005</t>
  </si>
  <si>
    <t>CONSOLIDATED BALANCE SHEET -31 Oct 2006 (UNAUDITED)</t>
  </si>
  <si>
    <t>31/01/2006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</si>
</sst>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9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0" fontId="2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43" fontId="0" fillId="0" borderId="0" xfId="15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right"/>
    </xf>
    <xf numFmtId="14" fontId="6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15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nting\My%20Documents\Ting\1g)%20Annoucem\KLSE\AuditCom\BS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3rd04"/>
      <sheetName val="BS4th04"/>
      <sheetName val="BS2005-01"/>
      <sheetName val="BS2005-02"/>
      <sheetName val="BS2005-03"/>
      <sheetName val="BS2005-04"/>
      <sheetName val="BS2005-04-AUDITED"/>
      <sheetName val="BS2006-01"/>
    </sheetNames>
    <sheetDataSet>
      <sheetData sheetId="1">
        <row r="15">
          <cell r="D15">
            <v>0</v>
          </cell>
        </row>
      </sheetData>
      <sheetData sheetId="6">
        <row r="13">
          <cell r="D13">
            <v>38727.49</v>
          </cell>
        </row>
        <row r="15">
          <cell r="D15">
            <v>2909.359</v>
          </cell>
        </row>
        <row r="19">
          <cell r="D19">
            <v>360.125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6">
          <cell r="D26">
            <v>3067.668</v>
          </cell>
        </row>
        <row r="27">
          <cell r="D27">
            <v>6720.937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10220.265</v>
          </cell>
        </row>
        <row r="31">
          <cell r="D31">
            <v>567.85</v>
          </cell>
        </row>
        <row r="32">
          <cell r="D32">
            <v>648.372</v>
          </cell>
        </row>
        <row r="35">
          <cell r="D35">
            <v>980.5229999999999</v>
          </cell>
        </row>
        <row r="36">
          <cell r="D36">
            <v>1369.297</v>
          </cell>
        </row>
        <row r="37">
          <cell r="D37">
            <v>3076.616</v>
          </cell>
        </row>
        <row r="38">
          <cell r="D38">
            <v>0</v>
          </cell>
        </row>
        <row r="39">
          <cell r="D39">
            <v>60.495</v>
          </cell>
        </row>
        <row r="40">
          <cell r="D40">
            <v>0</v>
          </cell>
        </row>
        <row r="47">
          <cell r="D47">
            <v>40612.085</v>
          </cell>
        </row>
        <row r="50">
          <cell r="D50">
            <v>252.46</v>
          </cell>
        </row>
        <row r="51">
          <cell r="D51">
            <v>2208.699</v>
          </cell>
        </row>
        <row r="52">
          <cell r="D52">
            <v>0</v>
          </cell>
        </row>
        <row r="53">
          <cell r="D53">
            <v>31.955</v>
          </cell>
        </row>
        <row r="54">
          <cell r="D54">
            <v>7085.144</v>
          </cell>
        </row>
        <row r="58">
          <cell r="D58">
            <v>447.3</v>
          </cell>
        </row>
        <row r="60">
          <cell r="D60">
            <v>4023.026</v>
          </cell>
        </row>
        <row r="62">
          <cell r="D62">
            <v>0</v>
          </cell>
        </row>
        <row r="63">
          <cell r="D63">
            <v>41.052</v>
          </cell>
        </row>
        <row r="64">
          <cell r="D64">
            <v>3033.379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75"/>
  <sheetViews>
    <sheetView tabSelected="1" zoomScale="85" zoomScaleNormal="85" workbookViewId="0" topLeftCell="A37">
      <selection activeCell="I58" sqref="I58"/>
    </sheetView>
  </sheetViews>
  <sheetFormatPr defaultColWidth="9.140625" defaultRowHeight="12.75"/>
  <cols>
    <col min="1" max="1" width="5.7109375" style="39" customWidth="1"/>
    <col min="2" max="2" width="6.7109375" style="39" customWidth="1"/>
    <col min="3" max="3" width="45.7109375" style="39" customWidth="1"/>
    <col min="4" max="4" width="17.7109375" style="47" customWidth="1"/>
    <col min="5" max="5" width="18.7109375" style="47" customWidth="1"/>
    <col min="6" max="6" width="8.7109375" style="47" customWidth="1"/>
    <col min="7" max="16384" width="9.140625" style="39" customWidth="1"/>
  </cols>
  <sheetData>
    <row r="1" spans="1:6" ht="12.75">
      <c r="A1" t="s">
        <v>0</v>
      </c>
      <c r="B1"/>
      <c r="C1"/>
      <c r="D1" s="21"/>
      <c r="E1" s="21"/>
      <c r="F1" s="21"/>
    </row>
    <row r="2" spans="1:6" ht="12.75">
      <c r="A2" t="s">
        <v>2</v>
      </c>
      <c r="B2"/>
      <c r="C2"/>
      <c r="D2" s="21"/>
      <c r="E2" s="21"/>
      <c r="F2" s="21"/>
    </row>
    <row r="3" spans="1:6" ht="12.75">
      <c r="A3" t="s">
        <v>48</v>
      </c>
      <c r="B3"/>
      <c r="C3"/>
      <c r="D3" s="21"/>
      <c r="E3" s="21"/>
      <c r="F3" s="21"/>
    </row>
    <row r="4" spans="1:6" ht="12.75">
      <c r="A4"/>
      <c r="B4"/>
      <c r="C4"/>
      <c r="D4" s="21"/>
      <c r="E4" s="21"/>
      <c r="F4" s="21"/>
    </row>
    <row r="5" spans="1:6" ht="12.75">
      <c r="A5" s="4"/>
      <c r="B5" s="4"/>
      <c r="C5" s="4"/>
      <c r="D5" s="22"/>
      <c r="E5" s="22"/>
      <c r="F5" s="22"/>
    </row>
    <row r="6" spans="1:6" ht="12.75">
      <c r="A6" s="1"/>
      <c r="B6" s="2"/>
      <c r="C6" s="11"/>
      <c r="D6" s="33" t="s">
        <v>32</v>
      </c>
      <c r="E6" s="34" t="s">
        <v>28</v>
      </c>
      <c r="F6" s="23"/>
    </row>
    <row r="7" spans="1:6" ht="12.75">
      <c r="A7" s="3"/>
      <c r="B7" s="4"/>
      <c r="C7" s="12"/>
      <c r="D7" s="10" t="s">
        <v>33</v>
      </c>
      <c r="E7" s="7" t="s">
        <v>29</v>
      </c>
      <c r="F7" s="24"/>
    </row>
    <row r="8" spans="1:6" ht="12.75">
      <c r="A8" s="3"/>
      <c r="B8" s="4"/>
      <c r="C8" s="12"/>
      <c r="D8" s="10" t="s">
        <v>30</v>
      </c>
      <c r="E8" s="7" t="s">
        <v>30</v>
      </c>
      <c r="F8" s="24" t="s">
        <v>31</v>
      </c>
    </row>
    <row r="9" spans="1:6" ht="12.75">
      <c r="A9" s="42"/>
      <c r="B9" s="43"/>
      <c r="C9" s="44"/>
      <c r="D9" s="51" t="s">
        <v>49</v>
      </c>
      <c r="E9" s="46" t="s">
        <v>47</v>
      </c>
      <c r="F9" s="45"/>
    </row>
    <row r="10" spans="1:6" ht="12.75">
      <c r="A10" s="3"/>
      <c r="B10" s="4"/>
      <c r="C10" s="12"/>
      <c r="D10" s="10" t="s">
        <v>1</v>
      </c>
      <c r="E10" s="7" t="s">
        <v>1</v>
      </c>
      <c r="F10" s="24"/>
    </row>
    <row r="11" spans="1:6" ht="12.75">
      <c r="A11" s="5"/>
      <c r="B11" s="6"/>
      <c r="C11" s="13"/>
      <c r="D11" s="35"/>
      <c r="E11" s="36"/>
      <c r="F11" s="25"/>
    </row>
    <row r="12" spans="1:6" ht="12.75">
      <c r="A12" s="3"/>
      <c r="B12" s="4"/>
      <c r="C12" s="12"/>
      <c r="D12" s="26"/>
      <c r="E12" s="23"/>
      <c r="F12" s="23"/>
    </row>
    <row r="13" spans="1:6" ht="12.75">
      <c r="A13" s="3">
        <v>1</v>
      </c>
      <c r="B13" s="4" t="s">
        <v>3</v>
      </c>
      <c r="C13" s="12"/>
      <c r="D13" s="15">
        <f>38012588.03/1000</f>
        <v>38012.58803</v>
      </c>
      <c r="E13" s="27">
        <f>+'[1]BS2005-04-AUDITED'!D13</f>
        <v>38727.49</v>
      </c>
      <c r="F13" s="27">
        <f>+D13-E13</f>
        <v>-714.901969999999</v>
      </c>
    </row>
    <row r="14" spans="1:6" ht="12.75">
      <c r="A14" s="3"/>
      <c r="B14" s="4"/>
      <c r="C14" s="12"/>
      <c r="D14" s="15"/>
      <c r="E14" s="27"/>
      <c r="F14" s="27"/>
    </row>
    <row r="15" spans="1:6" ht="12.75">
      <c r="A15" s="3">
        <v>2</v>
      </c>
      <c r="B15" s="4" t="s">
        <v>46</v>
      </c>
      <c r="C15" s="12"/>
      <c r="D15" s="15">
        <f>2909165.34/1000</f>
        <v>2909.16534</v>
      </c>
      <c r="E15" s="27">
        <f>+'[1]BS2005-04-AUDITED'!D15</f>
        <v>2909.359</v>
      </c>
      <c r="F15" s="27">
        <f>+D15-E15</f>
        <v>-0.1936599999999089</v>
      </c>
    </row>
    <row r="16" spans="1:6" ht="12.75">
      <c r="A16" s="3"/>
      <c r="B16" s="4"/>
      <c r="C16" s="12"/>
      <c r="D16" s="15"/>
      <c r="E16" s="27"/>
      <c r="F16" s="27"/>
    </row>
    <row r="17" spans="1:6" ht="12.75">
      <c r="A17" s="3">
        <v>3</v>
      </c>
      <c r="B17" s="4" t="s">
        <v>4</v>
      </c>
      <c r="C17" s="12"/>
      <c r="D17" s="15">
        <v>0</v>
      </c>
      <c r="E17" s="27">
        <f>+'[1]BS4th04'!D15</f>
        <v>0</v>
      </c>
      <c r="F17" s="27">
        <f>+D17-E17</f>
        <v>0</v>
      </c>
    </row>
    <row r="18" spans="1:6" ht="12.75">
      <c r="A18" s="3"/>
      <c r="B18" s="4"/>
      <c r="C18" s="12"/>
      <c r="D18" s="15"/>
      <c r="E18" s="27"/>
      <c r="F18" s="27"/>
    </row>
    <row r="19" spans="1:6" ht="12.75">
      <c r="A19" s="3">
        <v>4</v>
      </c>
      <c r="B19" s="4" t="s">
        <v>5</v>
      </c>
      <c r="C19" s="12"/>
      <c r="D19" s="15">
        <f>360125/1000</f>
        <v>360.125</v>
      </c>
      <c r="E19" s="27">
        <f>+'[1]BS2005-04-AUDITED'!D19</f>
        <v>360.125</v>
      </c>
      <c r="F19" s="27">
        <f>+D19-E19</f>
        <v>0</v>
      </c>
    </row>
    <row r="20" spans="1:6" ht="12.75">
      <c r="A20" s="3"/>
      <c r="B20" s="4"/>
      <c r="C20" s="12"/>
      <c r="D20" s="15"/>
      <c r="E20" s="27"/>
      <c r="F20" s="27"/>
    </row>
    <row r="21" spans="1:6" ht="12.75">
      <c r="A21" s="3">
        <v>5</v>
      </c>
      <c r="B21" s="4" t="s">
        <v>34</v>
      </c>
      <c r="C21" s="12"/>
      <c r="D21" s="15">
        <v>0</v>
      </c>
      <c r="E21" s="27">
        <f>+'[1]BS2005-04-AUDITED'!D21</f>
        <v>0</v>
      </c>
      <c r="F21" s="27">
        <f>+D21-E21</f>
        <v>0</v>
      </c>
    </row>
    <row r="22" spans="1:6" ht="12.75">
      <c r="A22" s="3">
        <v>6</v>
      </c>
      <c r="B22" s="4" t="s">
        <v>6</v>
      </c>
      <c r="C22" s="12"/>
      <c r="D22" s="15">
        <v>0</v>
      </c>
      <c r="E22" s="27">
        <f>+'[1]BS2005-04-AUDITED'!D22</f>
        <v>0</v>
      </c>
      <c r="F22" s="27">
        <f>+D22-E22</f>
        <v>0</v>
      </c>
    </row>
    <row r="23" spans="1:6" ht="12.75">
      <c r="A23" s="3">
        <v>7</v>
      </c>
      <c r="B23" s="4" t="s">
        <v>35</v>
      </c>
      <c r="C23" s="12"/>
      <c r="D23" s="15">
        <v>0</v>
      </c>
      <c r="E23" s="27">
        <f>+'[1]BS2005-04-AUDITED'!D23</f>
        <v>0</v>
      </c>
      <c r="F23" s="27">
        <f>+D23-E23</f>
        <v>0</v>
      </c>
    </row>
    <row r="24" spans="1:6" ht="12.75">
      <c r="A24" s="3"/>
      <c r="B24" s="4"/>
      <c r="C24" s="12"/>
      <c r="D24" s="15"/>
      <c r="E24" s="27"/>
      <c r="F24" s="27"/>
    </row>
    <row r="25" spans="1:6" ht="12.75">
      <c r="A25" s="3">
        <v>8</v>
      </c>
      <c r="B25" s="4" t="s">
        <v>7</v>
      </c>
      <c r="C25" s="12"/>
      <c r="D25" s="15"/>
      <c r="E25" s="27"/>
      <c r="F25" s="27"/>
    </row>
    <row r="26" spans="1:6" ht="12.75">
      <c r="A26" s="3"/>
      <c r="B26" s="4" t="s">
        <v>8</v>
      </c>
      <c r="C26" s="12"/>
      <c r="D26" s="15">
        <f>3687822.94/1000</f>
        <v>3687.82294</v>
      </c>
      <c r="E26" s="27">
        <f>+'[1]BS2005-04-AUDITED'!D26</f>
        <v>3067.668</v>
      </c>
      <c r="F26" s="27">
        <f aca="true" t="shared" si="0" ref="F26:F32">+D26-E26</f>
        <v>620.1549399999999</v>
      </c>
    </row>
    <row r="27" spans="1:6" ht="12.75">
      <c r="A27" s="3"/>
      <c r="B27" s="4" t="s">
        <v>38</v>
      </c>
      <c r="C27" s="12"/>
      <c r="D27" s="15">
        <f>7033180.79/1000</f>
        <v>7033.18079</v>
      </c>
      <c r="E27" s="27">
        <f>+'[1]BS2005-04-AUDITED'!D27</f>
        <v>6720.937</v>
      </c>
      <c r="F27" s="27">
        <f t="shared" si="0"/>
        <v>312.24379000000044</v>
      </c>
    </row>
    <row r="28" spans="1:6" ht="12.75">
      <c r="A28" s="3"/>
      <c r="B28" s="4" t="s">
        <v>9</v>
      </c>
      <c r="C28" s="12"/>
      <c r="D28" s="15">
        <v>0</v>
      </c>
      <c r="E28" s="27">
        <f>+'[1]BS2005-04-AUDITED'!D28</f>
        <v>0</v>
      </c>
      <c r="F28" s="27">
        <f t="shared" si="0"/>
        <v>0</v>
      </c>
    </row>
    <row r="29" spans="1:6" ht="12.75">
      <c r="A29" s="3"/>
      <c r="B29" s="12" t="s">
        <v>41</v>
      </c>
      <c r="C29" s="12"/>
      <c r="D29" s="15">
        <v>0</v>
      </c>
      <c r="E29" s="38">
        <f>+'[1]BS2005-04-AUDITED'!D29</f>
        <v>0</v>
      </c>
      <c r="F29" s="27">
        <f t="shared" si="0"/>
        <v>0</v>
      </c>
    </row>
    <row r="30" spans="1:6" ht="12.75">
      <c r="A30" s="3"/>
      <c r="B30" s="4" t="s">
        <v>10</v>
      </c>
      <c r="C30" s="12"/>
      <c r="D30" s="15">
        <f>7106609.62/1000+2386623/1000</f>
        <v>9493.23262</v>
      </c>
      <c r="E30" s="38">
        <f>+'[1]BS2005-04-AUDITED'!D30</f>
        <v>10220.265</v>
      </c>
      <c r="F30" s="27">
        <f t="shared" si="0"/>
        <v>-727.0323799999987</v>
      </c>
    </row>
    <row r="31" spans="1:6" ht="12.75">
      <c r="A31" s="3"/>
      <c r="B31" s="4"/>
      <c r="C31" s="12" t="s">
        <v>44</v>
      </c>
      <c r="D31" s="15">
        <f>543973.46/1000</f>
        <v>543.9734599999999</v>
      </c>
      <c r="E31" s="38">
        <f>+'[1]BS2005-04-AUDITED'!D31</f>
        <v>567.85</v>
      </c>
      <c r="F31" s="27">
        <f t="shared" si="0"/>
        <v>-23.87654000000009</v>
      </c>
    </row>
    <row r="32" spans="1:6" ht="12.75">
      <c r="A32" s="3"/>
      <c r="B32" s="4" t="s">
        <v>39</v>
      </c>
      <c r="C32" s="12"/>
      <c r="D32" s="16">
        <f>626655.83/1000</f>
        <v>626.6558299999999</v>
      </c>
      <c r="E32" s="37">
        <f>+'[1]BS2005-04-AUDITED'!D32</f>
        <v>648.372</v>
      </c>
      <c r="F32" s="28">
        <f t="shared" si="0"/>
        <v>-21.716170000000034</v>
      </c>
    </row>
    <row r="33" spans="1:6" ht="12.75">
      <c r="A33" s="3"/>
      <c r="B33" s="4"/>
      <c r="C33" s="14"/>
      <c r="D33" s="15">
        <f>SUM(D26:D32)</f>
        <v>21384.86564</v>
      </c>
      <c r="E33" s="27">
        <f>SUM(E26:E32)</f>
        <v>21225.091999999997</v>
      </c>
      <c r="F33" s="27">
        <f>SUM(F26:F32)</f>
        <v>159.77364000000148</v>
      </c>
    </row>
    <row r="34" spans="1:6" ht="12.75">
      <c r="A34" s="3">
        <v>9</v>
      </c>
      <c r="B34" s="4" t="s">
        <v>11</v>
      </c>
      <c r="C34" s="12"/>
      <c r="D34" s="15"/>
      <c r="E34" s="27"/>
      <c r="F34" s="27"/>
    </row>
    <row r="35" spans="1:6" ht="12.75">
      <c r="A35" s="3"/>
      <c r="B35" s="4" t="s">
        <v>12</v>
      </c>
      <c r="C35" s="12"/>
      <c r="D35" s="20">
        <f>(113901.32+73544.42+599834.74)/1000+302831.87/1000</f>
        <v>1090.1123499999999</v>
      </c>
      <c r="E35" s="38">
        <f>+'[1]BS2005-04-AUDITED'!D35</f>
        <v>980.5229999999999</v>
      </c>
      <c r="F35" s="27">
        <f aca="true" t="shared" si="1" ref="F35:F40">+D35-E35</f>
        <v>109.58934999999997</v>
      </c>
    </row>
    <row r="36" spans="1:6" ht="12.75">
      <c r="A36" s="3"/>
      <c r="B36" s="4" t="s">
        <v>37</v>
      </c>
      <c r="C36" s="12"/>
      <c r="D36" s="15">
        <f>2376582.87/1000</f>
        <v>2376.58287</v>
      </c>
      <c r="E36" s="38">
        <f>+'[1]BS2005-04-AUDITED'!D36</f>
        <v>1369.297</v>
      </c>
      <c r="F36" s="27">
        <f t="shared" si="1"/>
        <v>1007.2858700000002</v>
      </c>
    </row>
    <row r="37" spans="1:6" ht="12.75">
      <c r="A37" s="3"/>
      <c r="B37" s="4" t="s">
        <v>45</v>
      </c>
      <c r="C37" s="12"/>
      <c r="D37" s="15">
        <f>2351477.48/1000-D35+302831.87/1000</f>
        <v>1564.1970000000001</v>
      </c>
      <c r="E37" s="38">
        <f>+'[1]BS2005-04-AUDITED'!D37</f>
        <v>3076.616</v>
      </c>
      <c r="F37" s="27">
        <f t="shared" si="1"/>
        <v>-1512.4189999999999</v>
      </c>
    </row>
    <row r="38" spans="1:6" ht="12.75">
      <c r="A38" s="3"/>
      <c r="B38" s="4" t="s">
        <v>40</v>
      </c>
      <c r="C38" s="12"/>
      <c r="D38" s="20">
        <v>0</v>
      </c>
      <c r="E38" s="38">
        <f>+'[1]BS2005-04-AUDITED'!D38</f>
        <v>0</v>
      </c>
      <c r="F38" s="27">
        <f t="shared" si="1"/>
        <v>0</v>
      </c>
    </row>
    <row r="39" spans="1:6" ht="12.75">
      <c r="A39" s="3"/>
      <c r="B39" s="4" t="s">
        <v>13</v>
      </c>
      <c r="C39" s="12"/>
      <c r="D39" s="15">
        <f>69593.97/1000</f>
        <v>69.59397</v>
      </c>
      <c r="E39" s="38">
        <f>+'[1]BS2005-04-AUDITED'!D39</f>
        <v>60.495</v>
      </c>
      <c r="F39" s="27">
        <f t="shared" si="1"/>
        <v>9.098970000000001</v>
      </c>
    </row>
    <row r="40" spans="1:6" ht="12.75">
      <c r="A40" s="3"/>
      <c r="B40" s="4" t="s">
        <v>14</v>
      </c>
      <c r="C40" s="12"/>
      <c r="D40" s="16">
        <v>0</v>
      </c>
      <c r="E40" s="37">
        <f>+'[1]BS2005-04-AUDITED'!D40</f>
        <v>0</v>
      </c>
      <c r="F40" s="28">
        <f t="shared" si="1"/>
        <v>0</v>
      </c>
    </row>
    <row r="41" spans="1:6" ht="12.75">
      <c r="A41" s="3"/>
      <c r="B41" s="4"/>
      <c r="C41" s="12"/>
      <c r="D41" s="15">
        <f>SUM(D35:D40)</f>
        <v>5100.48619</v>
      </c>
      <c r="E41" s="27">
        <f>SUM(E35:E40)</f>
        <v>5486.931</v>
      </c>
      <c r="F41" s="27">
        <f>SUM(F35:F40)</f>
        <v>-386.44480999999973</v>
      </c>
    </row>
    <row r="42" spans="1:6" ht="12.75">
      <c r="A42" s="3">
        <v>10</v>
      </c>
      <c r="B42" s="9" t="s">
        <v>15</v>
      </c>
      <c r="C42" s="12"/>
      <c r="D42" s="15">
        <f>+D33-D41</f>
        <v>16284.37945</v>
      </c>
      <c r="E42" s="27">
        <f>+E33-E41</f>
        <v>15738.160999999996</v>
      </c>
      <c r="F42" s="27">
        <f>+F33-F41</f>
        <v>546.2184500000012</v>
      </c>
    </row>
    <row r="43" spans="1:6" ht="13.5" thickBot="1">
      <c r="A43" s="3"/>
      <c r="B43" s="4"/>
      <c r="C43" s="12"/>
      <c r="D43" s="17">
        <f>+D42+D21+D22+D23+D19+D17+D13+D15</f>
        <v>57566.25782</v>
      </c>
      <c r="E43" s="29">
        <f>+E42+E21+E22+E23+E19+E17+E13+E15</f>
        <v>57735.134999999995</v>
      </c>
      <c r="F43" s="29">
        <f>+F42+F21+F22+F23+F19+F17+F13</f>
        <v>-168.68351999999777</v>
      </c>
    </row>
    <row r="44" spans="1:6" ht="13.5" thickTop="1">
      <c r="A44" s="3"/>
      <c r="B44" s="4"/>
      <c r="C44" s="12"/>
      <c r="D44" s="18"/>
      <c r="E44" s="30"/>
      <c r="F44" s="30"/>
    </row>
    <row r="45" spans="1:6" ht="12.75">
      <c r="A45" s="3">
        <v>11</v>
      </c>
      <c r="B45" s="4" t="s">
        <v>16</v>
      </c>
      <c r="C45" s="12"/>
      <c r="D45" s="19"/>
      <c r="E45" s="31"/>
      <c r="F45" s="31"/>
    </row>
    <row r="46" spans="1:6" ht="12.75">
      <c r="A46" s="3"/>
      <c r="B46" s="4"/>
      <c r="C46" s="12"/>
      <c r="D46" s="15"/>
      <c r="E46" s="27"/>
      <c r="F46" s="27"/>
    </row>
    <row r="47" spans="1:6" ht="12.75">
      <c r="A47" s="3"/>
      <c r="B47" s="4" t="s">
        <v>17</v>
      </c>
      <c r="C47" s="12"/>
      <c r="D47" s="15">
        <f>40612085/1000</f>
        <v>40612.085</v>
      </c>
      <c r="E47" s="38">
        <f>+'[1]BS2005-04-AUDITED'!D47</f>
        <v>40612.085</v>
      </c>
      <c r="F47" s="27">
        <f>+D47-E47</f>
        <v>0</v>
      </c>
    </row>
    <row r="48" spans="1:6" ht="12.75">
      <c r="A48" s="3"/>
      <c r="B48" s="4"/>
      <c r="C48" s="12"/>
      <c r="D48" s="15"/>
      <c r="E48" s="27"/>
      <c r="F48" s="27"/>
    </row>
    <row r="49" spans="1:6" ht="12.75">
      <c r="A49" s="3">
        <v>12</v>
      </c>
      <c r="B49" s="4" t="s">
        <v>18</v>
      </c>
      <c r="C49" s="12"/>
      <c r="D49" s="15"/>
      <c r="E49" s="27"/>
      <c r="F49" s="27"/>
    </row>
    <row r="50" spans="1:6" ht="12.75">
      <c r="A50" s="3"/>
      <c r="B50" s="4" t="s">
        <v>19</v>
      </c>
      <c r="C50" s="12"/>
      <c r="D50" s="15">
        <f>252460/1000</f>
        <v>252.46</v>
      </c>
      <c r="E50" s="38">
        <f>+'[1]BS2005-04-AUDITED'!D50</f>
        <v>252.46</v>
      </c>
      <c r="F50" s="27">
        <f>+D50-E50</f>
        <v>0</v>
      </c>
    </row>
    <row r="51" spans="1:6" ht="12.75">
      <c r="A51" s="3"/>
      <c r="B51" s="4" t="s">
        <v>20</v>
      </c>
      <c r="C51" s="12"/>
      <c r="D51" s="15">
        <f>2208699/1000</f>
        <v>2208.699</v>
      </c>
      <c r="E51" s="38">
        <f>+'[1]BS2005-04-AUDITED'!D51</f>
        <v>2208.699</v>
      </c>
      <c r="F51" s="27">
        <f>+D51-E51</f>
        <v>0</v>
      </c>
    </row>
    <row r="52" spans="1:6" ht="12.75">
      <c r="A52" s="3"/>
      <c r="B52" s="4" t="s">
        <v>21</v>
      </c>
      <c r="C52" s="12"/>
      <c r="D52" s="15">
        <v>0</v>
      </c>
      <c r="E52" s="38">
        <f>+'[1]BS2005-04-AUDITED'!D52</f>
        <v>0</v>
      </c>
      <c r="F52" s="27">
        <f>+D52-E52</f>
        <v>0</v>
      </c>
    </row>
    <row r="53" spans="1:6" ht="12.75">
      <c r="A53" s="3"/>
      <c r="B53" s="4" t="s">
        <v>42</v>
      </c>
      <c r="C53" s="12"/>
      <c r="D53" s="15">
        <f>107695.12/1000</f>
        <v>107.69511999999999</v>
      </c>
      <c r="E53" s="38">
        <f>+'[1]BS2005-04-AUDITED'!D53</f>
        <v>31.955</v>
      </c>
      <c r="F53" s="27">
        <f>+D53-E53</f>
        <v>75.74011999999999</v>
      </c>
    </row>
    <row r="54" spans="1:6" ht="12.75">
      <c r="A54" s="3"/>
      <c r="B54" s="4" t="s">
        <v>22</v>
      </c>
      <c r="C54" s="12"/>
      <c r="D54" s="15">
        <f>6979474.34/1000</f>
        <v>6979.47434</v>
      </c>
      <c r="E54" s="38">
        <f>+'[1]BS2005-04-AUDITED'!D54</f>
        <v>7085.144</v>
      </c>
      <c r="F54" s="27">
        <f>+D54-E54</f>
        <v>-105.66966000000048</v>
      </c>
    </row>
    <row r="55" spans="1:6" ht="12.75">
      <c r="A55" s="3"/>
      <c r="B55" s="4" t="s">
        <v>23</v>
      </c>
      <c r="C55" s="12"/>
      <c r="D55" s="16"/>
      <c r="E55" s="28"/>
      <c r="F55" s="28"/>
    </row>
    <row r="56" spans="1:6" ht="12.75">
      <c r="A56" s="3"/>
      <c r="B56" s="4"/>
      <c r="C56" s="12"/>
      <c r="D56" s="15">
        <f>SUM(D47:D55)</f>
        <v>50160.413459999996</v>
      </c>
      <c r="E56" s="27">
        <f>SUM(E47:E55)</f>
        <v>50190.343</v>
      </c>
      <c r="F56" s="27">
        <f>SUM(F47:F55)</f>
        <v>-29.929540000000486</v>
      </c>
    </row>
    <row r="57" spans="1:6" ht="12.75">
      <c r="A57" s="3"/>
      <c r="B57" s="4"/>
      <c r="C57" s="12"/>
      <c r="D57" s="15"/>
      <c r="E57" s="27"/>
      <c r="F57" s="27"/>
    </row>
    <row r="58" spans="1:6" ht="12.75">
      <c r="A58" s="3">
        <v>13</v>
      </c>
      <c r="B58" s="4" t="s">
        <v>24</v>
      </c>
      <c r="C58" s="12"/>
      <c r="D58" s="15">
        <f>422374.82/1000</f>
        <v>422.37482</v>
      </c>
      <c r="E58" s="38">
        <f>+'[1]BS2005-04-AUDITED'!D58</f>
        <v>447.3</v>
      </c>
      <c r="F58" s="27">
        <f>+D58-E58</f>
        <v>-24.92518000000001</v>
      </c>
    </row>
    <row r="59" spans="1:6" ht="12.75">
      <c r="A59" s="3"/>
      <c r="B59" s="4"/>
      <c r="C59" s="12"/>
      <c r="D59" s="15"/>
      <c r="E59" s="27"/>
      <c r="F59" s="27"/>
    </row>
    <row r="60" spans="1:6" ht="12.75">
      <c r="A60" s="3">
        <v>14</v>
      </c>
      <c r="B60" s="4" t="s">
        <v>25</v>
      </c>
      <c r="C60" s="12"/>
      <c r="D60" s="20">
        <f>170455.61/1000+3742314.25/1000</f>
        <v>3912.76986</v>
      </c>
      <c r="E60" s="38">
        <f>+'[1]BS2005-04-AUDITED'!D60</f>
        <v>4023.026</v>
      </c>
      <c r="F60" s="27">
        <f>+D60-E60</f>
        <v>-110.25613999999996</v>
      </c>
    </row>
    <row r="61" spans="1:6" ht="12.75">
      <c r="A61" s="3"/>
      <c r="B61" s="4"/>
      <c r="C61" s="12"/>
      <c r="D61" s="20"/>
      <c r="E61" s="27"/>
      <c r="F61" s="27"/>
    </row>
    <row r="62" spans="1:6" ht="12.75">
      <c r="A62" s="3">
        <v>15</v>
      </c>
      <c r="B62" s="4" t="s">
        <v>26</v>
      </c>
      <c r="C62" s="12"/>
      <c r="D62" s="20">
        <v>0</v>
      </c>
      <c r="E62" s="38">
        <f>+'[1]BS2005-04-AUDITED'!D62</f>
        <v>0</v>
      </c>
      <c r="F62" s="27">
        <f>+D62-E62</f>
        <v>0</v>
      </c>
    </row>
    <row r="63" spans="1:6" ht="12.75">
      <c r="A63" s="3">
        <v>16</v>
      </c>
      <c r="B63" s="4" t="s">
        <v>43</v>
      </c>
      <c r="C63" s="12"/>
      <c r="D63" s="15">
        <f>37320.76/1000</f>
        <v>37.32076</v>
      </c>
      <c r="E63" s="38">
        <f>+'[1]BS2005-04-AUDITED'!D63</f>
        <v>41.052</v>
      </c>
      <c r="F63" s="27">
        <f>+D63-E63</f>
        <v>-3.7312399999999997</v>
      </c>
    </row>
    <row r="64" spans="1:6" ht="12.75">
      <c r="A64" s="3">
        <v>17</v>
      </c>
      <c r="B64" s="4" t="s">
        <v>36</v>
      </c>
      <c r="C64" s="12"/>
      <c r="D64" s="15">
        <f>3033378.49/1000</f>
        <v>3033.37849</v>
      </c>
      <c r="E64" s="37">
        <f>+'[1]BS2005-04-AUDITED'!D64</f>
        <v>3033.379</v>
      </c>
      <c r="F64" s="37">
        <f>+D64-E64</f>
        <v>-0.0005099999998492422</v>
      </c>
    </row>
    <row r="65" spans="1:6" ht="13.5" thickBot="1">
      <c r="A65" s="5"/>
      <c r="B65" s="6"/>
      <c r="C65" s="13"/>
      <c r="D65" s="17">
        <f>SUM(D56:D64)</f>
        <v>57566.25739</v>
      </c>
      <c r="E65" s="29">
        <f>SUM(E56:E64)</f>
        <v>57735.100000000006</v>
      </c>
      <c r="F65" s="29">
        <f>+F56+F58+F60+F62+F64+F63</f>
        <v>-168.84261000000032</v>
      </c>
    </row>
    <row r="66" spans="1:6" ht="13.5" thickTop="1">
      <c r="A66" s="4"/>
      <c r="B66" s="4"/>
      <c r="C66" s="4"/>
      <c r="D66" s="40"/>
      <c r="E66" s="40"/>
      <c r="F66" s="22"/>
    </row>
    <row r="67" spans="1:6" ht="12.75">
      <c r="A67" s="4">
        <v>18</v>
      </c>
      <c r="B67" s="9" t="s">
        <v>27</v>
      </c>
      <c r="C67" s="4"/>
      <c r="D67" s="8">
        <f>(+D56-D22)/D47*100</f>
        <v>123.5110520920066</v>
      </c>
      <c r="E67" s="32">
        <f>(+E56-E22)/E47*100</f>
        <v>123.58474823442333</v>
      </c>
      <c r="F67" s="41"/>
    </row>
    <row r="68" spans="3:5" ht="12.75">
      <c r="C68" s="43"/>
      <c r="D68" s="49"/>
      <c r="E68" s="49"/>
    </row>
    <row r="69" spans="3:5" ht="12.75">
      <c r="C69" s="43"/>
      <c r="D69" s="49"/>
      <c r="E69" s="48"/>
    </row>
    <row r="70" spans="3:5" ht="12.75">
      <c r="C70" s="43"/>
      <c r="D70" s="49"/>
      <c r="E70" s="49"/>
    </row>
    <row r="71" spans="3:5" ht="12.75">
      <c r="C71" s="43"/>
      <c r="D71" s="49"/>
      <c r="E71" s="49"/>
    </row>
    <row r="72" spans="3:5" ht="12.75">
      <c r="C72" s="43"/>
      <c r="D72" s="49"/>
      <c r="E72" s="49"/>
    </row>
    <row r="73" spans="3:5" ht="12.75">
      <c r="C73" s="43"/>
      <c r="D73" s="48"/>
      <c r="E73" s="49"/>
    </row>
    <row r="74" spans="3:5" ht="12.75">
      <c r="C74" s="43"/>
      <c r="E74" s="49"/>
    </row>
    <row r="75" spans="3:5" ht="12.75">
      <c r="C75" s="50"/>
      <c r="E75" s="48"/>
    </row>
  </sheetData>
  <printOptions/>
  <pageMargins left="0.75" right="0.75" top="0.74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2006-03-22T01:40:42Z</cp:lastPrinted>
  <dcterms:created xsi:type="dcterms:W3CDTF">1999-11-12T03:10:13Z</dcterms:created>
  <dcterms:modified xsi:type="dcterms:W3CDTF">2006-03-24T05:59:41Z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