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2005-4Q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<sst xmlns="http://schemas.openxmlformats.org/spreadsheetml/2006/main" count="50" uniqueCount="48">
  <si>
    <t>FINANCIAL RESULT ANNOUNCEMENT</t>
  </si>
  <si>
    <t>RM' 000</t>
  </si>
  <si>
    <t>COMPANY NAME : KUMPULAN H&amp;L HIGH-TECH BERHAD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</si>
  <si>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</si>
  <si>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</si>
  <si>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</si>
  <si>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</si>
  <si>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</si>
  <si>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       STOCKS</t>
  </si>
  <si>
    <t xml:space="preserve">             SHORT TERM INVESTMENTS</t>
  </si>
  <si>
    <t xml:space="preserve">             CASH</t>
  </si>
  <si>
    <t>CURRENT LIABILITIES</t>
  </si>
  <si>
    <t xml:space="preserve">              SHORT TERM BORROWINGS</t>
  </si>
  <si>
    <t xml:space="preserve">              PROVISION FOR TAXATION</t>
  </si>
  <si>
    <t xml:space="preserve">              PROPOSED DIVIDEND</t>
  </si>
  <si>
    <t>NET CURRENT ASSETS OR CURRENT LIABILITIES</t>
  </si>
  <si>
    <t>SHAREHOLDERS' FUND</t>
  </si>
  <si>
    <t>SHARE CAPITAL</t>
  </si>
  <si>
    <t>RESERVES</t>
  </si>
  <si>
    <t xml:space="preserve">               SHARE PREMIUM</t>
  </si>
  <si>
    <t xml:space="preserve">               REVALUATION RESERVE</t>
  </si>
  <si>
    <t xml:space="preserve">               CAPITAL RESERVE</t>
  </si>
  <si>
    <t xml:space="preserve">               RETAINED PROFIT</t>
  </si>
  <si>
    <t xml:space="preserve">               OTHERS</t>
  </si>
  <si>
    <t>MINORITY INTEREST</t>
  </si>
  <si>
    <t>LONG TERM BORROWINGS</t>
  </si>
  <si>
    <t>OTHER LONG TERM LIABILITIES</t>
  </si>
  <si>
    <t>AS AT PRECEDING</t>
  </si>
  <si>
    <t xml:space="preserve">FINANCIAL </t>
  </si>
  <si>
    <t>YEAR END</t>
  </si>
  <si>
    <t>DIFF</t>
  </si>
  <si>
    <t>AS AT CURRENT</t>
  </si>
  <si>
    <t>FINANCIAL</t>
  </si>
  <si>
    <t>GOODWILL ON CONSOLIDATION</t>
  </si>
  <si>
    <t>OTHER LONG TERM ASSETS</t>
  </si>
  <si>
    <t>DEFERRED TAXATION</t>
  </si>
  <si>
    <t xml:space="preserve">              TRADE PAYABLES</t>
  </si>
  <si>
    <t xml:space="preserve">             TRADE RECEIVEABLES</t>
  </si>
  <si>
    <t xml:space="preserve">             OTHER RECEIVEABLE,DEPOSIT &amp; PREPAYMENT</t>
  </si>
  <si>
    <t xml:space="preserve">              AMOUNT DUE TO ASSOCIATED COMPANY</t>
  </si>
  <si>
    <t xml:space="preserve">             AMOUNT DUE FROM ASSOCIATED COMPANY</t>
  </si>
  <si>
    <t xml:space="preserve">               CURRENCY TRANSLATION RESERVE</t>
  </si>
  <si>
    <t>DEFERRED INCOME</t>
  </si>
  <si>
    <t>31/10/2004</t>
  </si>
  <si>
    <t>CONSOLIDATED BALANCE SHEET -31 Oct 2005</t>
  </si>
  <si>
    <t xml:space="preserve">              OTHER PAYABLES, DEPOSITS &amp; ACCRUALS</t>
  </si>
  <si>
    <t>LAND HELD FOR PROPERTY DEVELOPMENT</t>
  </si>
  <si>
    <t>31/10/2005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</si>
</sst>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41" fontId="0" fillId="0" borderId="9" xfId="0" applyNumberFormat="1" applyBorder="1" applyAlignment="1">
      <alignment horizontal="right"/>
    </xf>
    <xf numFmtId="41" fontId="0" fillId="0" borderId="10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12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1" fontId="0" fillId="0" borderId="8" xfId="0" applyNumberFormat="1" applyBorder="1" applyAlignment="1">
      <alignment horizontal="right"/>
    </xf>
    <xf numFmtId="41" fontId="0" fillId="0" borderId="6" xfId="0" applyNumberFormat="1" applyBorder="1" applyAlignment="1">
      <alignment horizontal="right"/>
    </xf>
    <xf numFmtId="41" fontId="0" fillId="0" borderId="0" xfId="0" applyNumberFormat="1" applyFont="1" applyBorder="1" applyAlignment="1">
      <alignment/>
    </xf>
    <xf numFmtId="43" fontId="0" fillId="0" borderId="0" xfId="15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right"/>
    </xf>
    <xf numFmtId="14" fontId="6" fillId="0" borderId="6" xfId="0" applyNumberFormat="1" applyFont="1" applyBorder="1" applyAlignment="1">
      <alignment horizontal="center"/>
    </xf>
    <xf numFmtId="41" fontId="0" fillId="0" borderId="6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6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4" fontId="2" fillId="0" borderId="3" xfId="0" applyNumberFormat="1" applyFont="1" applyBorder="1" applyAlignment="1" quotePrefix="1">
      <alignment horizontal="center"/>
    </xf>
    <xf numFmtId="0" fontId="0" fillId="0" borderId="4" xfId="0" applyBorder="1" applyAlignment="1">
      <alignment horizontal="center"/>
    </xf>
    <xf numFmtId="41" fontId="0" fillId="0" borderId="13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7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nting\My%20Documents\Ting\1g)%20Annoucem\KLSE\AuditCom\BS-2005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3rd04"/>
      <sheetName val="BS4th04"/>
      <sheetName val="BS2005-01"/>
      <sheetName val="BS2005-02"/>
      <sheetName val="BS2005-03"/>
      <sheetName val="BS2005-04"/>
      <sheetName val="OP"/>
    </sheetNames>
    <sheetDataSet>
      <sheetData sheetId="1">
        <row r="13">
          <cell r="D13">
            <v>28633.77165</v>
          </cell>
        </row>
        <row r="15">
          <cell r="D15">
            <v>0</v>
          </cell>
        </row>
        <row r="17">
          <cell r="D17">
            <v>469.68495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4">
          <cell r="D24">
            <v>3884.80389</v>
          </cell>
        </row>
        <row r="25">
          <cell r="D25">
            <v>5994.758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15663.78878</v>
          </cell>
        </row>
        <row r="29">
          <cell r="D29">
            <v>321.15572</v>
          </cell>
        </row>
        <row r="30">
          <cell r="D30">
            <v>4093.141</v>
          </cell>
        </row>
        <row r="33">
          <cell r="D33">
            <v>169.016</v>
          </cell>
        </row>
        <row r="34">
          <cell r="D34">
            <v>1286.01449</v>
          </cell>
        </row>
        <row r="35">
          <cell r="D35">
            <v>1490.096</v>
          </cell>
        </row>
        <row r="36">
          <cell r="D36">
            <v>0</v>
          </cell>
        </row>
        <row r="37">
          <cell r="D37">
            <v>0.09536</v>
          </cell>
        </row>
        <row r="38">
          <cell r="D38">
            <v>0</v>
          </cell>
        </row>
        <row r="45">
          <cell r="D45">
            <v>40612.085</v>
          </cell>
        </row>
        <row r="48">
          <cell r="D48">
            <v>252.46</v>
          </cell>
        </row>
        <row r="49">
          <cell r="D49">
            <v>2219.9254100000003</v>
          </cell>
        </row>
        <row r="50">
          <cell r="D50">
            <v>0</v>
          </cell>
        </row>
        <row r="51">
          <cell r="D51">
            <v>15.24552</v>
          </cell>
        </row>
        <row r="52">
          <cell r="D52">
            <v>9192.42485</v>
          </cell>
        </row>
        <row r="56">
          <cell r="D56">
            <v>430.166</v>
          </cell>
        </row>
        <row r="58">
          <cell r="D58">
            <v>331.87838</v>
          </cell>
        </row>
        <row r="60">
          <cell r="D60">
            <v>0</v>
          </cell>
        </row>
        <row r="61">
          <cell r="D61">
            <v>55.980760000000004</v>
          </cell>
        </row>
        <row r="62">
          <cell r="D62">
            <v>3005.71753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workbookViewId="0" topLeftCell="A50">
      <selection activeCell="D57" sqref="D57"/>
    </sheetView>
  </sheetViews>
  <sheetFormatPr defaultColWidth="9.140625" defaultRowHeight="12.75"/>
  <cols>
    <col min="2" max="2" width="53.57421875" style="0" bestFit="1" customWidth="1"/>
    <col min="3" max="3" width="15.8515625" style="0" bestFit="1" customWidth="1"/>
    <col min="4" max="4" width="18.140625" style="0" bestFit="1" customWidth="1"/>
  </cols>
  <sheetData>
    <row r="1" spans="1:5" ht="12.75">
      <c r="A1" t="s">
        <v>0</v>
      </c>
      <c r="C1" s="9"/>
      <c r="D1" s="9"/>
      <c r="E1" s="9"/>
    </row>
    <row r="2" spans="1:5" ht="12.75">
      <c r="A2" t="s">
        <v>2</v>
      </c>
      <c r="C2" s="9"/>
      <c r="D2" s="9"/>
      <c r="E2" s="9"/>
    </row>
    <row r="3" spans="1:5" ht="12.75">
      <c r="A3" t="s">
        <v>44</v>
      </c>
      <c r="C3" s="9"/>
      <c r="D3" s="9"/>
      <c r="E3" s="9"/>
    </row>
    <row r="4" spans="3:5" ht="12.75">
      <c r="C4" s="9"/>
      <c r="D4" s="9"/>
      <c r="E4" s="9"/>
    </row>
    <row r="5" spans="1:5" ht="12.75">
      <c r="A5" s="4"/>
      <c r="B5" s="4"/>
      <c r="C5" s="10"/>
      <c r="D5" s="10"/>
      <c r="E5" s="10"/>
    </row>
    <row r="6" spans="1:5" ht="12.75">
      <c r="A6" s="1"/>
      <c r="B6" s="2"/>
      <c r="C6" s="32" t="s">
        <v>31</v>
      </c>
      <c r="D6" s="19" t="s">
        <v>27</v>
      </c>
      <c r="E6" s="11"/>
    </row>
    <row r="7" spans="1:5" ht="12.75">
      <c r="A7" s="3"/>
      <c r="B7" s="4"/>
      <c r="C7" s="33" t="s">
        <v>32</v>
      </c>
      <c r="D7" s="7" t="s">
        <v>28</v>
      </c>
      <c r="E7" s="12"/>
    </row>
    <row r="8" spans="1:5" ht="12.75">
      <c r="A8" s="3"/>
      <c r="B8" s="4"/>
      <c r="C8" s="33" t="s">
        <v>29</v>
      </c>
      <c r="D8" s="7" t="s">
        <v>29</v>
      </c>
      <c r="E8" s="12" t="s">
        <v>30</v>
      </c>
    </row>
    <row r="9" spans="1:5" ht="12.75">
      <c r="A9" s="25"/>
      <c r="B9" s="26"/>
      <c r="C9" s="34" t="s">
        <v>47</v>
      </c>
      <c r="D9" s="28" t="s">
        <v>43</v>
      </c>
      <c r="E9" s="27"/>
    </row>
    <row r="10" spans="1:5" ht="12.75">
      <c r="A10" s="3"/>
      <c r="B10" s="4"/>
      <c r="C10" s="33" t="s">
        <v>1</v>
      </c>
      <c r="D10" s="7" t="s">
        <v>1</v>
      </c>
      <c r="E10" s="12"/>
    </row>
    <row r="11" spans="1:5" ht="12.75">
      <c r="A11" s="5"/>
      <c r="B11" s="6"/>
      <c r="C11" s="35"/>
      <c r="D11" s="20"/>
      <c r="E11" s="13"/>
    </row>
    <row r="12" spans="1:5" ht="12.75">
      <c r="A12" s="3"/>
      <c r="B12" s="4"/>
      <c r="C12" s="11"/>
      <c r="D12" s="11"/>
      <c r="E12" s="11"/>
    </row>
    <row r="13" spans="1:5" ht="12.75">
      <c r="A13" s="3">
        <v>1</v>
      </c>
      <c r="B13" s="4" t="s">
        <v>3</v>
      </c>
      <c r="C13" s="29">
        <f>38727490/1000</f>
        <v>38727.49</v>
      </c>
      <c r="D13" s="14">
        <f>+'[1]BS4th04'!D13</f>
        <v>28633.77165</v>
      </c>
      <c r="E13" s="14">
        <f>+C13-D13</f>
        <v>10093.71835</v>
      </c>
    </row>
    <row r="14" spans="1:5" ht="12.75">
      <c r="A14" s="3"/>
      <c r="B14" s="4"/>
      <c r="C14" s="29"/>
      <c r="D14" s="14"/>
      <c r="E14" s="14"/>
    </row>
    <row r="15" spans="1:5" ht="12.75">
      <c r="A15" s="3">
        <v>2</v>
      </c>
      <c r="B15" s="4" t="s">
        <v>46</v>
      </c>
      <c r="C15" s="29">
        <f>2909359/1000</f>
        <v>2909.359</v>
      </c>
      <c r="D15" s="14">
        <v>0</v>
      </c>
      <c r="E15" s="14">
        <f>+C15-D15</f>
        <v>2909.359</v>
      </c>
    </row>
    <row r="16" spans="1:5" ht="12.75">
      <c r="A16" s="3"/>
      <c r="B16" s="4"/>
      <c r="C16" s="29"/>
      <c r="D16" s="14"/>
      <c r="E16" s="14"/>
    </row>
    <row r="17" spans="1:5" ht="12.75">
      <c r="A17" s="3">
        <v>3</v>
      </c>
      <c r="B17" s="4" t="s">
        <v>4</v>
      </c>
      <c r="C17" s="29">
        <v>0</v>
      </c>
      <c r="D17" s="14">
        <f>+'[1]BS4th04'!D15</f>
        <v>0</v>
      </c>
      <c r="E17" s="14">
        <f>+C17-D17</f>
        <v>0</v>
      </c>
    </row>
    <row r="18" spans="1:5" ht="12.75">
      <c r="A18" s="3"/>
      <c r="B18" s="4"/>
      <c r="C18" s="29"/>
      <c r="D18" s="14"/>
      <c r="E18" s="14"/>
    </row>
    <row r="19" spans="1:5" ht="12.75">
      <c r="A19" s="3">
        <v>4</v>
      </c>
      <c r="B19" s="4" t="s">
        <v>5</v>
      </c>
      <c r="C19" s="29">
        <f>331385/1000</f>
        <v>331.385</v>
      </c>
      <c r="D19" s="14">
        <f>+'[1]BS4th04'!D17</f>
        <v>469.68495</v>
      </c>
      <c r="E19" s="14">
        <f>+C19-D19</f>
        <v>-138.29995000000002</v>
      </c>
    </row>
    <row r="20" spans="1:5" ht="12.75">
      <c r="A20" s="3"/>
      <c r="B20" s="4"/>
      <c r="C20" s="29"/>
      <c r="D20" s="14"/>
      <c r="E20" s="14"/>
    </row>
    <row r="21" spans="1:5" ht="12.75">
      <c r="A21" s="3">
        <v>5</v>
      </c>
      <c r="B21" s="4" t="s">
        <v>33</v>
      </c>
      <c r="C21" s="29">
        <v>0</v>
      </c>
      <c r="D21" s="14">
        <f>+'[1]BS4th04'!D19</f>
        <v>0</v>
      </c>
      <c r="E21" s="14">
        <f>+C21-D21</f>
        <v>0</v>
      </c>
    </row>
    <row r="22" spans="1:5" ht="12.75">
      <c r="A22" s="3">
        <v>6</v>
      </c>
      <c r="B22" s="4" t="s">
        <v>6</v>
      </c>
      <c r="C22" s="29">
        <v>0</v>
      </c>
      <c r="D22" s="14">
        <f>+'[1]BS4th04'!D20</f>
        <v>0</v>
      </c>
      <c r="E22" s="14">
        <f>+C22-D22</f>
        <v>0</v>
      </c>
    </row>
    <row r="23" spans="1:5" ht="12.75">
      <c r="A23" s="3">
        <v>7</v>
      </c>
      <c r="B23" s="4" t="s">
        <v>34</v>
      </c>
      <c r="C23" s="29">
        <v>0</v>
      </c>
      <c r="D23" s="14">
        <f>+'[1]BS4th04'!D21</f>
        <v>0</v>
      </c>
      <c r="E23" s="14">
        <f>+C23-D23</f>
        <v>0</v>
      </c>
    </row>
    <row r="24" spans="1:5" ht="12.75">
      <c r="A24" s="3"/>
      <c r="B24" s="4"/>
      <c r="C24" s="29"/>
      <c r="D24" s="14"/>
      <c r="E24" s="14"/>
    </row>
    <row r="25" spans="1:5" ht="12.75">
      <c r="A25" s="3">
        <v>8</v>
      </c>
      <c r="B25" s="4" t="s">
        <v>7</v>
      </c>
      <c r="C25" s="29"/>
      <c r="D25" s="14"/>
      <c r="E25" s="14"/>
    </row>
    <row r="26" spans="1:5" ht="12.75">
      <c r="A26" s="3"/>
      <c r="B26" s="4" t="s">
        <v>8</v>
      </c>
      <c r="C26" s="29">
        <f>3067668/1000</f>
        <v>3067.668</v>
      </c>
      <c r="D26" s="22">
        <f>+'[1]BS4th04'!D24</f>
        <v>3884.80389</v>
      </c>
      <c r="E26" s="14">
        <f aca="true" t="shared" si="0" ref="E26:E32">+C26-D26</f>
        <v>-817.13589</v>
      </c>
    </row>
    <row r="27" spans="1:5" ht="12.75">
      <c r="A27" s="3"/>
      <c r="B27" s="4" t="s">
        <v>37</v>
      </c>
      <c r="C27" s="29">
        <f>6720937/1000</f>
        <v>6720.937</v>
      </c>
      <c r="D27" s="22">
        <f>+'[1]BS4th04'!D25</f>
        <v>5994.758</v>
      </c>
      <c r="E27" s="14">
        <f t="shared" si="0"/>
        <v>726.1790000000001</v>
      </c>
    </row>
    <row r="28" spans="1:5" ht="12.75">
      <c r="A28" s="3"/>
      <c r="B28" s="4" t="s">
        <v>9</v>
      </c>
      <c r="C28" s="29">
        <v>0</v>
      </c>
      <c r="D28" s="22">
        <f>+'[1]BS4th04'!D26</f>
        <v>0</v>
      </c>
      <c r="E28" s="14">
        <f t="shared" si="0"/>
        <v>0</v>
      </c>
    </row>
    <row r="29" spans="1:5" ht="12.75">
      <c r="A29" s="3"/>
      <c r="B29" s="4" t="s">
        <v>40</v>
      </c>
      <c r="C29" s="29">
        <v>0</v>
      </c>
      <c r="D29" s="22">
        <f>+'[1]BS4th04'!D27</f>
        <v>0</v>
      </c>
      <c r="E29" s="14">
        <f t="shared" si="0"/>
        <v>0</v>
      </c>
    </row>
    <row r="30" spans="1:5" ht="12.75">
      <c r="A30" s="3"/>
      <c r="B30" s="4" t="s">
        <v>10</v>
      </c>
      <c r="C30" s="29">
        <f>10027464/1000</f>
        <v>10027.464</v>
      </c>
      <c r="D30" s="22">
        <f>+'[1]BS4th04'!D28</f>
        <v>15663.78878</v>
      </c>
      <c r="E30" s="14">
        <f t="shared" si="0"/>
        <v>-5636.324780000001</v>
      </c>
    </row>
    <row r="31" spans="1:5" ht="12.75">
      <c r="A31" s="3"/>
      <c r="B31" s="4"/>
      <c r="C31" s="29">
        <f>545850/1000</f>
        <v>545.85</v>
      </c>
      <c r="D31" s="22">
        <f>+'[1]BS4th04'!D29</f>
        <v>321.15572</v>
      </c>
      <c r="E31" s="14">
        <f t="shared" si="0"/>
        <v>224.69428000000005</v>
      </c>
    </row>
    <row r="32" spans="1:5" ht="12.75">
      <c r="A32" s="3"/>
      <c r="B32" s="4" t="s">
        <v>38</v>
      </c>
      <c r="C32" s="30">
        <f>648372/1000</f>
        <v>648.372</v>
      </c>
      <c r="D32" s="21">
        <f>+'[1]BS4th04'!D30</f>
        <v>4093.141</v>
      </c>
      <c r="E32" s="15">
        <f t="shared" si="0"/>
        <v>-3444.7690000000002</v>
      </c>
    </row>
    <row r="33" spans="1:5" ht="12.75">
      <c r="A33" s="3"/>
      <c r="B33" s="4"/>
      <c r="C33" s="29">
        <f>SUM(C26:C32)</f>
        <v>21010.290999999997</v>
      </c>
      <c r="D33" s="14">
        <f>SUM(D26:D32)</f>
        <v>29957.64739</v>
      </c>
      <c r="E33" s="14">
        <f>SUM(E26:E32)</f>
        <v>-8947.35639</v>
      </c>
    </row>
    <row r="34" spans="1:5" ht="12.75">
      <c r="A34" s="3">
        <v>9</v>
      </c>
      <c r="B34" s="4" t="s">
        <v>11</v>
      </c>
      <c r="C34" s="29"/>
      <c r="D34" s="14"/>
      <c r="E34" s="14"/>
    </row>
    <row r="35" spans="1:5" ht="12.75">
      <c r="A35" s="3"/>
      <c r="B35" s="4" t="s">
        <v>12</v>
      </c>
      <c r="C35" s="31">
        <f>787722/1000</f>
        <v>787.722</v>
      </c>
      <c r="D35" s="22">
        <f>+'[1]BS4th04'!D33</f>
        <v>169.016</v>
      </c>
      <c r="E35" s="14">
        <f aca="true" t="shared" si="1" ref="E35:E40">+C35-D35</f>
        <v>618.706</v>
      </c>
    </row>
    <row r="36" spans="1:5" ht="12.75">
      <c r="A36" s="3"/>
      <c r="B36" s="4" t="s">
        <v>36</v>
      </c>
      <c r="C36" s="29">
        <f>1369297/1000</f>
        <v>1369.297</v>
      </c>
      <c r="D36" s="22">
        <f>+'[1]BS4th04'!D34</f>
        <v>1286.01449</v>
      </c>
      <c r="E36" s="14">
        <f t="shared" si="1"/>
        <v>83.28251</v>
      </c>
    </row>
    <row r="37" spans="1:5" ht="12.75">
      <c r="A37" s="3"/>
      <c r="B37" s="4" t="s">
        <v>45</v>
      </c>
      <c r="C37" s="29">
        <f>3076616/1000</f>
        <v>3076.616</v>
      </c>
      <c r="D37" s="22">
        <f>+'[1]BS4th04'!D35</f>
        <v>1490.096</v>
      </c>
      <c r="E37" s="14">
        <f t="shared" si="1"/>
        <v>1586.52</v>
      </c>
    </row>
    <row r="38" spans="1:5" ht="12.75">
      <c r="A38" s="3"/>
      <c r="B38" s="4" t="s">
        <v>39</v>
      </c>
      <c r="C38" s="31">
        <v>0</v>
      </c>
      <c r="D38" s="22">
        <f>+'[1]BS4th04'!D36</f>
        <v>0</v>
      </c>
      <c r="E38" s="14">
        <f t="shared" si="1"/>
        <v>0</v>
      </c>
    </row>
    <row r="39" spans="1:5" ht="12.75">
      <c r="A39" s="3"/>
      <c r="B39" s="4" t="s">
        <v>13</v>
      </c>
      <c r="C39" s="29">
        <f>60495/1000</f>
        <v>60.495</v>
      </c>
      <c r="D39" s="22">
        <f>+'[1]BS4th04'!D37</f>
        <v>0.09536</v>
      </c>
      <c r="E39" s="14">
        <f t="shared" si="1"/>
        <v>60.39964</v>
      </c>
    </row>
    <row r="40" spans="1:5" ht="12.75">
      <c r="A40" s="3"/>
      <c r="B40" s="4" t="s">
        <v>14</v>
      </c>
      <c r="C40" s="30">
        <v>0</v>
      </c>
      <c r="D40" s="21">
        <f>+'[1]BS4th04'!D38</f>
        <v>0</v>
      </c>
      <c r="E40" s="15">
        <f t="shared" si="1"/>
        <v>0</v>
      </c>
    </row>
    <row r="41" spans="1:5" ht="12.75">
      <c r="A41" s="3"/>
      <c r="B41" s="4"/>
      <c r="C41" s="29">
        <f>SUM(C35:C40)</f>
        <v>5294.13</v>
      </c>
      <c r="D41" s="14">
        <f>SUM(D35:D40)</f>
        <v>2945.22185</v>
      </c>
      <c r="E41" s="14">
        <f>SUM(E35:E40)</f>
        <v>2348.90815</v>
      </c>
    </row>
    <row r="42" spans="1:5" ht="12.75">
      <c r="A42" s="3">
        <v>10</v>
      </c>
      <c r="B42" s="8" t="s">
        <v>15</v>
      </c>
      <c r="C42" s="29">
        <f>+C33-C41</f>
        <v>15716.160999999996</v>
      </c>
      <c r="D42" s="14">
        <f>+D33-D41</f>
        <v>27012.425539999997</v>
      </c>
      <c r="E42" s="14">
        <f>+E33-E41</f>
        <v>-11296.26454</v>
      </c>
    </row>
    <row r="43" spans="1:5" ht="13.5" thickBot="1">
      <c r="A43" s="3"/>
      <c r="B43" s="4"/>
      <c r="C43" s="36">
        <f>+C42+C21+C22+C23+C19+C17+C13+C15</f>
        <v>57684.39499999999</v>
      </c>
      <c r="D43" s="16">
        <f>+D42+D21+D22+D23+D19+D17+D13</f>
        <v>56115.882139999994</v>
      </c>
      <c r="E43" s="16">
        <f>+E42+E21+E22+E23+E19+E17+E13</f>
        <v>-1340.8461400000015</v>
      </c>
    </row>
    <row r="44" spans="1:5" ht="13.5" thickTop="1">
      <c r="A44" s="3"/>
      <c r="B44" s="4"/>
      <c r="C44" s="37"/>
      <c r="D44" s="17"/>
      <c r="E44" s="17"/>
    </row>
    <row r="45" spans="1:5" ht="12.75">
      <c r="A45" s="3">
        <v>11</v>
      </c>
      <c r="B45" s="4" t="s">
        <v>16</v>
      </c>
      <c r="C45" s="38"/>
      <c r="D45" s="18"/>
      <c r="E45" s="18"/>
    </row>
    <row r="46" spans="1:5" ht="12.75">
      <c r="A46" s="3"/>
      <c r="B46" s="4"/>
      <c r="C46" s="29"/>
      <c r="D46" s="14"/>
      <c r="E46" s="14"/>
    </row>
    <row r="47" spans="1:5" ht="12.75">
      <c r="A47" s="3"/>
      <c r="B47" s="4" t="s">
        <v>17</v>
      </c>
      <c r="C47" s="29">
        <f>40612085/1000</f>
        <v>40612.085</v>
      </c>
      <c r="D47" s="22">
        <f>+'[1]BS4th04'!D45</f>
        <v>40612.085</v>
      </c>
      <c r="E47" s="14">
        <f>+C47-D47</f>
        <v>0</v>
      </c>
    </row>
    <row r="48" spans="1:5" ht="12.75">
      <c r="A48" s="3"/>
      <c r="B48" s="4"/>
      <c r="C48" s="29"/>
      <c r="D48" s="14"/>
      <c r="E48" s="14"/>
    </row>
    <row r="49" spans="1:5" ht="12.75">
      <c r="A49" s="3">
        <v>12</v>
      </c>
      <c r="B49" s="4" t="s">
        <v>18</v>
      </c>
      <c r="C49" s="29"/>
      <c r="D49" s="14"/>
      <c r="E49" s="14"/>
    </row>
    <row r="50" spans="1:5" ht="12.75">
      <c r="A50" s="3"/>
      <c r="B50" s="4" t="s">
        <v>19</v>
      </c>
      <c r="C50" s="29">
        <f>252460/1000</f>
        <v>252.46</v>
      </c>
      <c r="D50" s="22">
        <f>+'[1]BS4th04'!D48</f>
        <v>252.46</v>
      </c>
      <c r="E50" s="14">
        <f>+C50-D50</f>
        <v>0</v>
      </c>
    </row>
    <row r="51" spans="1:5" ht="12.75">
      <c r="A51" s="3"/>
      <c r="B51" s="4" t="s">
        <v>20</v>
      </c>
      <c r="C51" s="29">
        <f>2219925/1000</f>
        <v>2219.925</v>
      </c>
      <c r="D51" s="22">
        <f>+'[1]BS4th04'!D49</f>
        <v>2219.9254100000003</v>
      </c>
      <c r="E51" s="14">
        <f>+C51-D51</f>
        <v>-0.0004100000001017179</v>
      </c>
    </row>
    <row r="52" spans="1:5" ht="12.75">
      <c r="A52" s="3"/>
      <c r="B52" s="4" t="s">
        <v>21</v>
      </c>
      <c r="C52" s="29">
        <v>0</v>
      </c>
      <c r="D52" s="22">
        <f>+'[1]BS4th04'!D50</f>
        <v>0</v>
      </c>
      <c r="E52" s="14">
        <f>+C52-D52</f>
        <v>0</v>
      </c>
    </row>
    <row r="53" spans="1:5" ht="12.75">
      <c r="A53" s="3"/>
      <c r="B53" s="4" t="s">
        <v>41</v>
      </c>
      <c r="C53" s="29">
        <f>31955/1000</f>
        <v>31.955</v>
      </c>
      <c r="D53" s="22">
        <f>+'[1]BS4th04'!D51</f>
        <v>15.24552</v>
      </c>
      <c r="E53" s="14">
        <f>+C53-D53</f>
        <v>16.70948</v>
      </c>
    </row>
    <row r="54" spans="1:5" ht="12.75">
      <c r="A54" s="3"/>
      <c r="B54" s="4" t="s">
        <v>22</v>
      </c>
      <c r="C54" s="29">
        <f>7034404/1000</f>
        <v>7034.404</v>
      </c>
      <c r="D54" s="22">
        <f>+'[1]BS4th04'!D52</f>
        <v>9192.42485</v>
      </c>
      <c r="E54" s="14">
        <f>+C54-D54</f>
        <v>-2158.020849999999</v>
      </c>
    </row>
    <row r="55" spans="1:5" ht="12.75">
      <c r="A55" s="3"/>
      <c r="B55" s="4" t="s">
        <v>23</v>
      </c>
      <c r="C55" s="30"/>
      <c r="D55" s="15"/>
      <c r="E55" s="15"/>
    </row>
    <row r="56" spans="1:5" ht="12.75">
      <c r="A56" s="3"/>
      <c r="B56" s="4"/>
      <c r="C56" s="29">
        <f>SUM(C47:C55)</f>
        <v>50150.829000000005</v>
      </c>
      <c r="D56" s="14">
        <f>SUM(D47:D55)</f>
        <v>52292.14078</v>
      </c>
      <c r="E56" s="14">
        <f>SUM(E47:E55)</f>
        <v>-2141.311779999999</v>
      </c>
    </row>
    <row r="57" spans="1:5" ht="12.75">
      <c r="A57" s="3"/>
      <c r="B57" s="4"/>
      <c r="C57" s="29"/>
      <c r="D57" s="14"/>
      <c r="E57" s="14"/>
    </row>
    <row r="58" spans="1:5" ht="12.75">
      <c r="A58" s="3">
        <v>13</v>
      </c>
      <c r="B58" s="4" t="s">
        <v>24</v>
      </c>
      <c r="C58" s="29">
        <f>447300/1000</f>
        <v>447.3</v>
      </c>
      <c r="D58" s="22">
        <f>+'[1]BS4th04'!D56</f>
        <v>430.166</v>
      </c>
      <c r="E58" s="14">
        <f>+C58-D58</f>
        <v>17.134000000000015</v>
      </c>
    </row>
    <row r="59" spans="1:5" ht="12.75">
      <c r="A59" s="3"/>
      <c r="B59" s="4"/>
      <c r="C59" s="29"/>
      <c r="D59" s="14"/>
      <c r="E59" s="14"/>
    </row>
    <row r="60" spans="1:5" ht="12.75">
      <c r="A60" s="3">
        <v>14</v>
      </c>
      <c r="B60" s="4" t="s">
        <v>25</v>
      </c>
      <c r="C60" s="31">
        <f>3874026/1000+149</f>
        <v>4023.026</v>
      </c>
      <c r="D60" s="22">
        <f>+'[1]BS4th04'!D58</f>
        <v>331.87838</v>
      </c>
      <c r="E60" s="14">
        <f>+C60-D60</f>
        <v>3691.1476199999997</v>
      </c>
    </row>
    <row r="61" spans="1:5" ht="12.75">
      <c r="A61" s="3"/>
      <c r="B61" s="4"/>
      <c r="C61" s="29"/>
      <c r="D61" s="14"/>
      <c r="E61" s="14"/>
    </row>
    <row r="62" spans="1:5" ht="12.75">
      <c r="A62" s="3">
        <v>15</v>
      </c>
      <c r="B62" s="4" t="s">
        <v>26</v>
      </c>
      <c r="C62" s="29">
        <v>0</v>
      </c>
      <c r="D62" s="22">
        <f>+'[1]BS4th04'!D60</f>
        <v>0</v>
      </c>
      <c r="E62" s="14">
        <f>+C62-D62</f>
        <v>0</v>
      </c>
    </row>
    <row r="63" spans="1:5" ht="12.75">
      <c r="A63" s="3">
        <v>16</v>
      </c>
      <c r="B63" s="4" t="s">
        <v>42</v>
      </c>
      <c r="C63" s="29">
        <f>41052/1000</f>
        <v>41.052</v>
      </c>
      <c r="D63" s="22">
        <f>+'[1]BS4th04'!D61</f>
        <v>55.980760000000004</v>
      </c>
      <c r="E63" s="14">
        <f>+C63-D63</f>
        <v>-14.928760000000004</v>
      </c>
    </row>
    <row r="64" spans="1:5" ht="12.75">
      <c r="A64" s="3">
        <v>17</v>
      </c>
      <c r="B64" s="4" t="s">
        <v>35</v>
      </c>
      <c r="C64" s="29">
        <f>3022153/1000</f>
        <v>3022.153</v>
      </c>
      <c r="D64" s="21">
        <f>+'[1]BS4th04'!D62</f>
        <v>3005.71753</v>
      </c>
      <c r="E64" s="21">
        <f>+C64-D64</f>
        <v>16.435469999999896</v>
      </c>
    </row>
    <row r="65" spans="1:5" ht="13.5" thickBot="1">
      <c r="A65" s="5"/>
      <c r="B65" s="6"/>
      <c r="C65" s="36">
        <f>SUM(C56:C64)</f>
        <v>57684.36000000001</v>
      </c>
      <c r="D65" s="16">
        <f>SUM(D56:D64)</f>
        <v>56115.88345</v>
      </c>
      <c r="E65" s="16">
        <f>+E56+E58+E60+E62+E64+E63</f>
        <v>1568.4765500000005</v>
      </c>
    </row>
    <row r="66" spans="1:5" ht="13.5" thickTop="1">
      <c r="A66" s="4"/>
      <c r="B66" s="4"/>
      <c r="C66" s="23">
        <f>+C43-C65</f>
        <v>0.03499999998166459</v>
      </c>
      <c r="D66" s="24"/>
      <c r="E66" s="10"/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 </cp:lastModifiedBy>
  <cp:lastPrinted>2005-12-27T03:44:48Z</cp:lastPrinted>
  <dcterms:created xsi:type="dcterms:W3CDTF">1999-11-12T03:10:13Z</dcterms:created>
  <dcterms:modified xsi:type="dcterms:W3CDTF">2005-12-27T06:51:14Z</dcterms:modified>
  <cp:category/>
  <cp:version/>
  <cp:contentType/>
  <cp:contentStatus/>
</cp:coreProperties>
</file>