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2005-3Q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<sst xmlns="http://schemas.openxmlformats.org/spreadsheetml/2006/main" count="52" uniqueCount="50">
  <si>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>FINANCIAL RESULT ANNOUNCEMENT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</si>
  <si>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</si>
  <si>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</si>
  <si>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</si>
  <si>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</si>
  <si>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</si>
  <si>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</si>
  <si>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</si>
  <si>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</si>
  <si>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SHORT TERM INVESTMENTS</t>
  </si>
  <si>
    <t xml:space="preserve">             CASH</t>
  </si>
  <si>
    <t>CURRENT LIABILITIES</t>
  </si>
  <si>
    <t xml:space="preserve">              SHORT TERM BORROWINGS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</si>
  <si>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</si>
  <si>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</si>
  <si>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</si>
  <si>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</si>
  <si>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</si>
  <si>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</si>
  <si>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</si>
  <si>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</si>
  <si>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</si>
  <si>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</si>
  <si>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</si>
  <si>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</si>
  <si>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</si>
  <si>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</si>
  <si>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</si>
  <si>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PRECEDING</t>
  </si>
  <si>
    <t xml:space="preserve">FINANCIAL </t>
  </si>
  <si>
    <t>YEAR END</t>
  </si>
  <si>
    <t>DIFF</t>
  </si>
  <si>
    <t>AS AT CURRENT</t>
  </si>
  <si>
    <t>FINANCIAL</t>
  </si>
  <si>
    <t>GOODWILL ON CONSOLIDATION</t>
  </si>
  <si>
    <t>OTHER LONG TERM ASSETS</t>
  </si>
  <si>
    <t>DEFERRED TAXATION</t>
  </si>
  <si>
    <t xml:space="preserve">              TRADE PAYABLES</t>
  </si>
  <si>
    <t xml:space="preserve">             TRADE RECEIVEABLES</t>
  </si>
  <si>
    <t xml:space="preserve">             OTHER RECEIVEABLE,DEPOSIT &amp; PREPAYMENT</t>
  </si>
  <si>
    <t xml:space="preserve">              AMOUNT DUE TO ASSOCIATED COMPANY</t>
  </si>
  <si>
    <t xml:space="preserve">             AMOUNT DUE FROM ASSOCIATED COMPANY</t>
  </si>
  <si>
    <t xml:space="preserve">               CURRENCY TRANSLATION RESERVE</t>
  </si>
  <si>
    <t>DEFERRED INCOME</t>
  </si>
  <si>
    <t>31/10/2004</t>
  </si>
  <si>
    <t>CONSOLIDATED BALANCE SHEET -31 Oct 2005</t>
  </si>
  <si>
    <t xml:space="preserve">              OTHER PAYABLES, DEPOSITS &amp; ACCRUALS</t>
  </si>
  <si>
    <t>31/07/2005</t>
  </si>
  <si>
    <t>LAND HELD FOR PROPERTY DEVELOPMENT</t>
  </si>
  <si>
    <t xml:space="preserve">             TAX RECOVERABLE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</si>
</sst>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9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1" fontId="0" fillId="0" borderId="11" xfId="0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43" fontId="0" fillId="0" borderId="0" xfId="15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14" fontId="6" fillId="0" borderId="6" xfId="0" applyNumberFormat="1" applyFont="1" applyBorder="1" applyAlignment="1">
      <alignment horizontal="center"/>
    </xf>
    <xf numFmtId="41" fontId="0" fillId="0" borderId="6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6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nting\My%20Documents\Ting\1g)%20Annoucem\KLSE\AuditCom\BS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3rd04"/>
      <sheetName val="BS4th04"/>
      <sheetName val="BS2005-01"/>
      <sheetName val="BS2005-02"/>
      <sheetName val="BS2005-03"/>
      <sheetName val="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85" zoomScaleNormal="85" workbookViewId="0" topLeftCell="A7">
      <selection activeCell="D44" sqref="D44"/>
    </sheetView>
  </sheetViews>
  <sheetFormatPr defaultColWidth="9.140625" defaultRowHeight="12.75"/>
  <cols>
    <col min="2" max="2" width="53.57421875" style="0" bestFit="1" customWidth="1"/>
    <col min="3" max="3" width="0" style="0" hidden="1" customWidth="1"/>
    <col min="4" max="4" width="15.8515625" style="0" bestFit="1" customWidth="1"/>
    <col min="5" max="5" width="18.140625" style="0" bestFit="1" customWidth="1"/>
    <col min="6" max="6" width="8.7109375" style="0" bestFit="1" customWidth="1"/>
  </cols>
  <sheetData>
    <row r="1" spans="1:6" ht="12.75">
      <c r="A1" t="s">
        <v>0</v>
      </c>
      <c r="D1" s="14"/>
      <c r="E1" s="14"/>
      <c r="F1" s="14"/>
    </row>
    <row r="2" spans="1:6" ht="12.75">
      <c r="A2" t="s">
        <v>2</v>
      </c>
      <c r="D2" s="14"/>
      <c r="E2" s="14"/>
      <c r="F2" s="14"/>
    </row>
    <row r="3" spans="1:6" ht="12.75">
      <c r="A3" t="s">
        <v>45</v>
      </c>
      <c r="D3" s="14"/>
      <c r="E3" s="14"/>
      <c r="F3" s="14"/>
    </row>
    <row r="4" spans="4:6" ht="12.75">
      <c r="D4" s="14"/>
      <c r="E4" s="14"/>
      <c r="F4" s="14"/>
    </row>
    <row r="5" spans="1:6" ht="12.75">
      <c r="A5" s="4"/>
      <c r="B5" s="4"/>
      <c r="C5" s="4"/>
      <c r="D5" s="15"/>
      <c r="E5" s="15"/>
      <c r="F5" s="15"/>
    </row>
    <row r="6" spans="1:6" ht="12.75">
      <c r="A6" s="1"/>
      <c r="B6" s="2"/>
      <c r="C6" s="10"/>
      <c r="D6" s="39" t="s">
        <v>32</v>
      </c>
      <c r="E6" s="25" t="s">
        <v>28</v>
      </c>
      <c r="F6" s="16"/>
    </row>
    <row r="7" spans="1:6" ht="12.75">
      <c r="A7" s="3"/>
      <c r="B7" s="4"/>
      <c r="C7" s="11"/>
      <c r="D7" s="40" t="s">
        <v>33</v>
      </c>
      <c r="E7" s="7" t="s">
        <v>29</v>
      </c>
      <c r="F7" s="17"/>
    </row>
    <row r="8" spans="1:6" ht="12.75">
      <c r="A8" s="3"/>
      <c r="B8" s="4"/>
      <c r="C8" s="11"/>
      <c r="D8" s="40" t="s">
        <v>30</v>
      </c>
      <c r="E8" s="7" t="s">
        <v>30</v>
      </c>
      <c r="F8" s="17" t="s">
        <v>31</v>
      </c>
    </row>
    <row r="9" spans="1:6" ht="12.75">
      <c r="A9" s="31"/>
      <c r="B9" s="32"/>
      <c r="C9" s="33"/>
      <c r="D9" s="41" t="s">
        <v>47</v>
      </c>
      <c r="E9" s="35" t="s">
        <v>44</v>
      </c>
      <c r="F9" s="34"/>
    </row>
    <row r="10" spans="1:6" ht="12.75">
      <c r="A10" s="3"/>
      <c r="B10" s="4"/>
      <c r="C10" s="11"/>
      <c r="D10" s="40" t="s">
        <v>1</v>
      </c>
      <c r="E10" s="7" t="s">
        <v>1</v>
      </c>
      <c r="F10" s="17"/>
    </row>
    <row r="11" spans="1:6" ht="12.75">
      <c r="A11" s="5"/>
      <c r="B11" s="6"/>
      <c r="C11" s="12"/>
      <c r="D11" s="42"/>
      <c r="E11" s="26"/>
      <c r="F11" s="18"/>
    </row>
    <row r="12" spans="1:6" ht="12.75">
      <c r="A12" s="3"/>
      <c r="B12" s="4"/>
      <c r="C12" s="11"/>
      <c r="D12" s="16"/>
      <c r="E12" s="16"/>
      <c r="F12" s="16"/>
    </row>
    <row r="13" spans="1:6" ht="12.75">
      <c r="A13" s="3">
        <v>1</v>
      </c>
      <c r="B13" s="4" t="s">
        <v>3</v>
      </c>
      <c r="C13" s="11"/>
      <c r="D13" s="36">
        <f>41309580.98/1000</f>
        <v>41309.58098</v>
      </c>
      <c r="E13" s="19">
        <v>28633.77165</v>
      </c>
      <c r="F13" s="19">
        <f>+D13-E13</f>
        <v>12675.80933</v>
      </c>
    </row>
    <row r="14" spans="1:6" ht="12.75">
      <c r="A14" s="3"/>
      <c r="B14" s="4"/>
      <c r="C14" s="11"/>
      <c r="D14" s="36"/>
      <c r="E14" s="19"/>
      <c r="F14" s="19"/>
    </row>
    <row r="15" spans="1:6" ht="12.75">
      <c r="A15" s="3">
        <v>2</v>
      </c>
      <c r="B15" s="4" t="s">
        <v>48</v>
      </c>
      <c r="C15" s="11"/>
      <c r="D15" s="36">
        <f>3200000/1000</f>
        <v>3200</v>
      </c>
      <c r="E15" s="19">
        <v>0</v>
      </c>
      <c r="F15" s="19">
        <f>+D15-E15</f>
        <v>3200</v>
      </c>
    </row>
    <row r="16" spans="1:6" ht="12.75">
      <c r="A16" s="3"/>
      <c r="B16" s="4"/>
      <c r="C16" s="11"/>
      <c r="D16" s="36"/>
      <c r="E16" s="19"/>
      <c r="F16" s="19"/>
    </row>
    <row r="17" spans="1:6" ht="12.75">
      <c r="A17" s="3">
        <v>3</v>
      </c>
      <c r="B17" s="4" t="s">
        <v>4</v>
      </c>
      <c r="C17" s="11"/>
      <c r="D17" s="36">
        <v>0</v>
      </c>
      <c r="E17" s="19">
        <v>0</v>
      </c>
      <c r="F17" s="19">
        <f>+D17-E17</f>
        <v>0</v>
      </c>
    </row>
    <row r="18" spans="1:6" ht="12.75">
      <c r="A18" s="3"/>
      <c r="B18" s="4"/>
      <c r="C18" s="11"/>
      <c r="D18" s="36"/>
      <c r="E18" s="19"/>
      <c r="F18" s="19"/>
    </row>
    <row r="19" spans="1:6" ht="12.75">
      <c r="A19" s="3">
        <v>4</v>
      </c>
      <c r="B19" s="4" t="s">
        <v>5</v>
      </c>
      <c r="C19" s="11"/>
      <c r="D19" s="36">
        <f>331385/1000</f>
        <v>331.385</v>
      </c>
      <c r="E19" s="19">
        <v>469.68495</v>
      </c>
      <c r="F19" s="19">
        <f>+D19-E19</f>
        <v>-138.29995000000002</v>
      </c>
    </row>
    <row r="20" spans="1:6" ht="12.75">
      <c r="A20" s="3"/>
      <c r="B20" s="4"/>
      <c r="C20" s="11"/>
      <c r="D20" s="36"/>
      <c r="E20" s="19"/>
      <c r="F20" s="19"/>
    </row>
    <row r="21" spans="1:6" ht="12.75">
      <c r="A21" s="3">
        <v>5</v>
      </c>
      <c r="B21" s="4" t="s">
        <v>34</v>
      </c>
      <c r="C21" s="11"/>
      <c r="D21" s="36">
        <v>0</v>
      </c>
      <c r="E21" s="19">
        <v>0</v>
      </c>
      <c r="F21" s="19">
        <f>+D21-E21</f>
        <v>0</v>
      </c>
    </row>
    <row r="22" spans="1:6" ht="12.75">
      <c r="A22" s="3">
        <v>6</v>
      </c>
      <c r="B22" s="4" t="s">
        <v>6</v>
      </c>
      <c r="C22" s="11"/>
      <c r="D22" s="36">
        <v>0</v>
      </c>
      <c r="E22" s="19">
        <v>0</v>
      </c>
      <c r="F22" s="19">
        <f>+D22-E22</f>
        <v>0</v>
      </c>
    </row>
    <row r="23" spans="1:6" ht="12.75">
      <c r="A23" s="3">
        <v>7</v>
      </c>
      <c r="B23" s="4" t="s">
        <v>35</v>
      </c>
      <c r="C23" s="11"/>
      <c r="D23" s="36">
        <v>0</v>
      </c>
      <c r="E23" s="19">
        <v>0</v>
      </c>
      <c r="F23" s="19">
        <f>+D23-E23</f>
        <v>0</v>
      </c>
    </row>
    <row r="24" spans="1:6" ht="12.75">
      <c r="A24" s="3"/>
      <c r="B24" s="4"/>
      <c r="C24" s="11"/>
      <c r="D24" s="36"/>
      <c r="E24" s="19"/>
      <c r="F24" s="19"/>
    </row>
    <row r="25" spans="1:6" ht="12.75">
      <c r="A25" s="3">
        <v>8</v>
      </c>
      <c r="B25" s="4" t="s">
        <v>7</v>
      </c>
      <c r="C25" s="11"/>
      <c r="D25" s="36"/>
      <c r="E25" s="19"/>
      <c r="F25" s="19"/>
    </row>
    <row r="26" spans="1:6" ht="12.75">
      <c r="A26" s="3"/>
      <c r="B26" s="4" t="s">
        <v>8</v>
      </c>
      <c r="C26" s="11"/>
      <c r="D26" s="36">
        <f>3304688.41/1000</f>
        <v>3304.68841</v>
      </c>
      <c r="E26" s="28">
        <v>3884.80389</v>
      </c>
      <c r="F26" s="19">
        <f aca="true" t="shared" si="0" ref="F26:F32">+D26-E26</f>
        <v>-580.1154799999999</v>
      </c>
    </row>
    <row r="27" spans="1:6" ht="12.75">
      <c r="A27" s="3"/>
      <c r="B27" s="4" t="s">
        <v>38</v>
      </c>
      <c r="C27" s="11"/>
      <c r="D27" s="36">
        <f>5955860.87/1000</f>
        <v>5955.86087</v>
      </c>
      <c r="E27" s="28">
        <v>5994.758</v>
      </c>
      <c r="F27" s="19">
        <f t="shared" si="0"/>
        <v>-38.89712999999938</v>
      </c>
    </row>
    <row r="28" spans="1:6" ht="12.75">
      <c r="A28" s="3"/>
      <c r="B28" s="4" t="s">
        <v>9</v>
      </c>
      <c r="C28" s="11"/>
      <c r="D28" s="36">
        <v>0</v>
      </c>
      <c r="E28" s="28">
        <v>0</v>
      </c>
      <c r="F28" s="19">
        <f t="shared" si="0"/>
        <v>0</v>
      </c>
    </row>
    <row r="29" spans="1:6" ht="12.75">
      <c r="A29" s="3"/>
      <c r="B29" s="11" t="s">
        <v>41</v>
      </c>
      <c r="C29" s="11"/>
      <c r="D29" s="36">
        <v>0</v>
      </c>
      <c r="E29" s="28">
        <v>0</v>
      </c>
      <c r="F29" s="19">
        <f t="shared" si="0"/>
        <v>0</v>
      </c>
    </row>
    <row r="30" spans="1:6" ht="12.75">
      <c r="A30" s="3"/>
      <c r="B30" s="4" t="s">
        <v>10</v>
      </c>
      <c r="C30" s="11"/>
      <c r="D30" s="36">
        <f>+(8516056.55+1420498.76)/1000</f>
        <v>9936.55531</v>
      </c>
      <c r="E30" s="28">
        <v>15663.78878</v>
      </c>
      <c r="F30" s="19">
        <f t="shared" si="0"/>
        <v>-5727.233470000001</v>
      </c>
    </row>
    <row r="31" spans="1:6" ht="12.75">
      <c r="A31" s="3"/>
      <c r="B31" s="11" t="s">
        <v>49</v>
      </c>
      <c r="C31" s="11"/>
      <c r="D31" s="36">
        <f>567887.12/1000</f>
        <v>567.88712</v>
      </c>
      <c r="E31" s="28">
        <v>321.15572</v>
      </c>
      <c r="F31" s="19">
        <f t="shared" si="0"/>
        <v>246.7314</v>
      </c>
    </row>
    <row r="32" spans="1:6" ht="12.75">
      <c r="A32" s="3"/>
      <c r="B32" s="4" t="s">
        <v>39</v>
      </c>
      <c r="C32" s="11"/>
      <c r="D32" s="37">
        <f>502068.84/1000</f>
        <v>502.06884</v>
      </c>
      <c r="E32" s="27">
        <v>4093.141</v>
      </c>
      <c r="F32" s="20">
        <f t="shared" si="0"/>
        <v>-3591.07216</v>
      </c>
    </row>
    <row r="33" spans="1:6" ht="12.75">
      <c r="A33" s="3"/>
      <c r="B33" s="4"/>
      <c r="C33" s="13"/>
      <c r="D33" s="36">
        <f>SUM(D26:D32)</f>
        <v>20267.060550000002</v>
      </c>
      <c r="E33" s="19">
        <f>SUM(E26:E32)</f>
        <v>29957.64739</v>
      </c>
      <c r="F33" s="19">
        <f>SUM(F26:F32)</f>
        <v>-9690.586840000002</v>
      </c>
    </row>
    <row r="34" spans="1:6" ht="12.75">
      <c r="A34" s="3">
        <v>9</v>
      </c>
      <c r="B34" s="4" t="s">
        <v>11</v>
      </c>
      <c r="C34" s="11"/>
      <c r="D34" s="36"/>
      <c r="E34" s="19"/>
      <c r="F34" s="19"/>
    </row>
    <row r="35" spans="1:6" ht="12.75">
      <c r="A35" s="3"/>
      <c r="B35" s="4" t="s">
        <v>12</v>
      </c>
      <c r="C35" s="11"/>
      <c r="D35" s="38">
        <f>803987/1000</f>
        <v>803.987</v>
      </c>
      <c r="E35" s="28">
        <v>169.016</v>
      </c>
      <c r="F35" s="19">
        <f aca="true" t="shared" si="1" ref="F35:F40">+D35-E35</f>
        <v>634.971</v>
      </c>
    </row>
    <row r="36" spans="1:6" ht="12.75">
      <c r="A36" s="3"/>
      <c r="B36" s="4" t="s">
        <v>37</v>
      </c>
      <c r="C36" s="11"/>
      <c r="D36" s="36">
        <f>1088403.74/1000</f>
        <v>1088.40374</v>
      </c>
      <c r="E36" s="28">
        <v>1286.01449</v>
      </c>
      <c r="F36" s="19">
        <f t="shared" si="1"/>
        <v>-197.61075000000005</v>
      </c>
    </row>
    <row r="37" spans="1:6" ht="12.75">
      <c r="A37" s="3"/>
      <c r="B37" s="4" t="s">
        <v>46</v>
      </c>
      <c r="C37" s="11"/>
      <c r="D37" s="36">
        <f>4051796.6/1000-D35</f>
        <v>3247.8096</v>
      </c>
      <c r="E37" s="28">
        <v>1490.096</v>
      </c>
      <c r="F37" s="19">
        <f t="shared" si="1"/>
        <v>1757.7136</v>
      </c>
    </row>
    <row r="38" spans="1:6" ht="12.75">
      <c r="A38" s="3"/>
      <c r="B38" s="4" t="s">
        <v>40</v>
      </c>
      <c r="C38" s="11"/>
      <c r="D38" s="38">
        <v>0</v>
      </c>
      <c r="E38" s="28">
        <v>0</v>
      </c>
      <c r="F38" s="19">
        <f t="shared" si="1"/>
        <v>0</v>
      </c>
    </row>
    <row r="39" spans="1:6" ht="12.75">
      <c r="A39" s="3"/>
      <c r="B39" s="4" t="s">
        <v>13</v>
      </c>
      <c r="C39" s="11"/>
      <c r="D39" s="36">
        <f>82864.6/1000</f>
        <v>82.86460000000001</v>
      </c>
      <c r="E39" s="28">
        <v>0.09536</v>
      </c>
      <c r="F39" s="19">
        <f t="shared" si="1"/>
        <v>82.76924000000001</v>
      </c>
    </row>
    <row r="40" spans="1:6" ht="12.75">
      <c r="A40" s="3"/>
      <c r="B40" s="4" t="s">
        <v>14</v>
      </c>
      <c r="C40" s="11"/>
      <c r="D40" s="37">
        <v>0</v>
      </c>
      <c r="E40" s="27">
        <v>0</v>
      </c>
      <c r="F40" s="20">
        <f t="shared" si="1"/>
        <v>0</v>
      </c>
    </row>
    <row r="41" spans="1:6" ht="12.75">
      <c r="A41" s="3"/>
      <c r="B41" s="4"/>
      <c r="C41" s="11"/>
      <c r="D41" s="36">
        <f>SUM(D35:D40)</f>
        <v>5223.064939999999</v>
      </c>
      <c r="E41" s="19">
        <f>SUM(E35:E40)</f>
        <v>2945.22185</v>
      </c>
      <c r="F41" s="19">
        <f>SUM(F35:F40)</f>
        <v>2277.84309</v>
      </c>
    </row>
    <row r="42" spans="1:6" ht="12.75">
      <c r="A42" s="3">
        <v>10</v>
      </c>
      <c r="B42" s="9" t="s">
        <v>15</v>
      </c>
      <c r="C42" s="11"/>
      <c r="D42" s="36">
        <f>+D33-D41</f>
        <v>15043.995610000002</v>
      </c>
      <c r="E42" s="19">
        <f>+E33-E41</f>
        <v>27012.425539999997</v>
      </c>
      <c r="F42" s="19">
        <f>+F33-F41</f>
        <v>-11968.429930000002</v>
      </c>
    </row>
    <row r="43" spans="1:6" ht="13.5" thickBot="1">
      <c r="A43" s="3"/>
      <c r="B43" s="4"/>
      <c r="C43" s="11"/>
      <c r="D43" s="43">
        <f>+D42+D21+D22+D23+D19+D17+D13+D15</f>
        <v>59884.96159</v>
      </c>
      <c r="E43" s="21">
        <f>+E42+E21+E22+E23+E19+E17+E13</f>
        <v>56115.882139999994</v>
      </c>
      <c r="F43" s="21">
        <f>+F42+F21+F22+F23+F19+F17+F13</f>
        <v>569.0794499999975</v>
      </c>
    </row>
    <row r="44" spans="1:6" ht="13.5" thickTop="1">
      <c r="A44" s="3"/>
      <c r="B44" s="4"/>
      <c r="C44" s="11"/>
      <c r="D44" s="44"/>
      <c r="E44" s="22"/>
      <c r="F44" s="22"/>
    </row>
    <row r="45" spans="1:6" ht="12.75">
      <c r="A45" s="3">
        <v>11</v>
      </c>
      <c r="B45" s="4" t="s">
        <v>16</v>
      </c>
      <c r="C45" s="11"/>
      <c r="D45" s="45"/>
      <c r="E45" s="23"/>
      <c r="F45" s="23"/>
    </row>
    <row r="46" spans="1:6" ht="12.75">
      <c r="A46" s="3"/>
      <c r="B46" s="4"/>
      <c r="C46" s="11"/>
      <c r="D46" s="36"/>
      <c r="E46" s="19"/>
      <c r="F46" s="19"/>
    </row>
    <row r="47" spans="1:6" ht="12.75">
      <c r="A47" s="3"/>
      <c r="B47" s="4" t="s">
        <v>17</v>
      </c>
      <c r="C47" s="11"/>
      <c r="D47" s="36">
        <f>40612085/1000</f>
        <v>40612.085</v>
      </c>
      <c r="E47" s="28">
        <v>40612.085</v>
      </c>
      <c r="F47" s="19">
        <f>+D47-E47</f>
        <v>0</v>
      </c>
    </row>
    <row r="48" spans="1:6" ht="12.75">
      <c r="A48" s="3"/>
      <c r="B48" s="4"/>
      <c r="C48" s="11"/>
      <c r="D48" s="36"/>
      <c r="E48" s="19"/>
      <c r="F48" s="19"/>
    </row>
    <row r="49" spans="1:6" ht="12.75">
      <c r="A49" s="3">
        <v>12</v>
      </c>
      <c r="B49" s="4" t="s">
        <v>18</v>
      </c>
      <c r="C49" s="11"/>
      <c r="D49" s="36"/>
      <c r="E49" s="19"/>
      <c r="F49" s="19"/>
    </row>
    <row r="50" spans="1:6" ht="12.75">
      <c r="A50" s="3"/>
      <c r="B50" s="4" t="s">
        <v>19</v>
      </c>
      <c r="C50" s="11"/>
      <c r="D50" s="36">
        <f>252460/1000</f>
        <v>252.46</v>
      </c>
      <c r="E50" s="28">
        <v>252.46</v>
      </c>
      <c r="F50" s="19">
        <f>+D50-E50</f>
        <v>0</v>
      </c>
    </row>
    <row r="51" spans="1:6" ht="12.75">
      <c r="A51" s="3"/>
      <c r="B51" s="4" t="s">
        <v>20</v>
      </c>
      <c r="C51" s="11"/>
      <c r="D51" s="36">
        <f>4149637.69/1000</f>
        <v>4149.63769</v>
      </c>
      <c r="E51" s="28">
        <v>2219.9254100000003</v>
      </c>
      <c r="F51" s="19">
        <f>+D51-E51</f>
        <v>1929.7122799999993</v>
      </c>
    </row>
    <row r="52" spans="1:6" ht="12.75">
      <c r="A52" s="3"/>
      <c r="B52" s="4" t="s">
        <v>21</v>
      </c>
      <c r="C52" s="11"/>
      <c r="D52" s="36">
        <v>0</v>
      </c>
      <c r="E52" s="28">
        <v>0</v>
      </c>
      <c r="F52" s="19">
        <f>+D52-E52</f>
        <v>0</v>
      </c>
    </row>
    <row r="53" spans="1:6" ht="12.75">
      <c r="A53" s="3"/>
      <c r="B53" s="4" t="s">
        <v>42</v>
      </c>
      <c r="C53" s="11"/>
      <c r="D53" s="36">
        <f>362.77/1000</f>
        <v>0.36277</v>
      </c>
      <c r="E53" s="28">
        <v>15.24552</v>
      </c>
      <c r="F53" s="19">
        <f>+D53-E53</f>
        <v>-14.882750000000001</v>
      </c>
    </row>
    <row r="54" spans="1:6" ht="12.75">
      <c r="A54" s="3"/>
      <c r="B54" s="4" t="s">
        <v>22</v>
      </c>
      <c r="C54" s="11"/>
      <c r="D54" s="36">
        <f>7146645.36/1000</f>
        <v>7146.64536</v>
      </c>
      <c r="E54" s="28">
        <v>9192.42485</v>
      </c>
      <c r="F54" s="19">
        <f>+D54-E54</f>
        <v>-2045.779489999999</v>
      </c>
    </row>
    <row r="55" spans="1:6" ht="12.75">
      <c r="A55" s="3"/>
      <c r="B55" s="4" t="s">
        <v>23</v>
      </c>
      <c r="C55" s="11"/>
      <c r="D55" s="37"/>
      <c r="E55" s="20"/>
      <c r="F55" s="20"/>
    </row>
    <row r="56" spans="1:6" ht="12.75">
      <c r="A56" s="3"/>
      <c r="B56" s="4"/>
      <c r="C56" s="11"/>
      <c r="D56" s="36">
        <f>SUM(D47:D55)</f>
        <v>52161.19082</v>
      </c>
      <c r="E56" s="19">
        <f>SUM(E47:E55)</f>
        <v>52292.14078</v>
      </c>
      <c r="F56" s="19">
        <f>SUM(F47:F55)</f>
        <v>-130.9499599999997</v>
      </c>
    </row>
    <row r="57" spans="1:6" ht="12.75">
      <c r="A57" s="3"/>
      <c r="B57" s="4"/>
      <c r="C57" s="11"/>
      <c r="D57" s="36"/>
      <c r="E57" s="19"/>
      <c r="F57" s="19"/>
    </row>
    <row r="58" spans="1:6" ht="12.75">
      <c r="A58" s="3">
        <v>13</v>
      </c>
      <c r="B58" s="4" t="s">
        <v>24</v>
      </c>
      <c r="C58" s="11"/>
      <c r="D58" s="36">
        <f>366002.78/1000</f>
        <v>366.00278000000003</v>
      </c>
      <c r="E58" s="28">
        <v>430.166</v>
      </c>
      <c r="F58" s="19">
        <f>+D58-E58</f>
        <v>-64.16321999999997</v>
      </c>
    </row>
    <row r="59" spans="1:6" ht="12.75">
      <c r="A59" s="3"/>
      <c r="B59" s="4"/>
      <c r="C59" s="11"/>
      <c r="D59" s="36"/>
      <c r="E59" s="19"/>
      <c r="F59" s="19"/>
    </row>
    <row r="60" spans="1:6" ht="12.75">
      <c r="A60" s="3">
        <v>14</v>
      </c>
      <c r="B60" s="4" t="s">
        <v>25</v>
      </c>
      <c r="C60" s="11"/>
      <c r="D60" s="38">
        <f>+(180239.5+4025461.92)/1000</f>
        <v>4205.70142</v>
      </c>
      <c r="E60" s="28">
        <v>331.87838</v>
      </c>
      <c r="F60" s="19">
        <f>+D60-E60</f>
        <v>3873.82304</v>
      </c>
    </row>
    <row r="61" spans="1:6" ht="12.75">
      <c r="A61" s="3"/>
      <c r="B61" s="4"/>
      <c r="C61" s="11"/>
      <c r="D61" s="36"/>
      <c r="E61" s="19"/>
      <c r="F61" s="19"/>
    </row>
    <row r="62" spans="1:6" ht="12.75">
      <c r="A62" s="3">
        <v>15</v>
      </c>
      <c r="B62" s="4" t="s">
        <v>26</v>
      </c>
      <c r="C62" s="11"/>
      <c r="D62" s="36">
        <v>0</v>
      </c>
      <c r="E62" s="28">
        <v>0</v>
      </c>
      <c r="F62" s="19">
        <f>+D62-E62</f>
        <v>0</v>
      </c>
    </row>
    <row r="63" spans="1:6" ht="12.75">
      <c r="A63" s="3">
        <v>16</v>
      </c>
      <c r="B63" s="4" t="s">
        <v>43</v>
      </c>
      <c r="C63" s="11"/>
      <c r="D63" s="36">
        <f>44784.76/1000</f>
        <v>44.78476</v>
      </c>
      <c r="E63" s="28">
        <v>55.980760000000004</v>
      </c>
      <c r="F63" s="19">
        <f>+D63-E63</f>
        <v>-11.196000000000005</v>
      </c>
    </row>
    <row r="64" spans="1:6" ht="12.75">
      <c r="A64" s="3">
        <v>17</v>
      </c>
      <c r="B64" s="4" t="s">
        <v>36</v>
      </c>
      <c r="C64" s="11"/>
      <c r="D64" s="36">
        <f>3107281.81/1000</f>
        <v>3107.28181</v>
      </c>
      <c r="E64" s="27">
        <v>3005.71753</v>
      </c>
      <c r="F64" s="27">
        <f>+D64-E64</f>
        <v>101.56428000000005</v>
      </c>
    </row>
    <row r="65" spans="1:6" ht="13.5" thickBot="1">
      <c r="A65" s="5"/>
      <c r="B65" s="6"/>
      <c r="C65" s="12"/>
      <c r="D65" s="43">
        <f>SUM(D56:D64)</f>
        <v>59884.961590000006</v>
      </c>
      <c r="E65" s="21">
        <f>SUM(E56:E64)</f>
        <v>56115.88345</v>
      </c>
      <c r="F65" s="21">
        <f>+F56+F58+F60+F62+F64+F63</f>
        <v>3769.0781400000005</v>
      </c>
    </row>
    <row r="66" spans="1:6" ht="13.5" thickTop="1">
      <c r="A66" s="4"/>
      <c r="B66" s="4"/>
      <c r="C66" s="4"/>
      <c r="D66" s="29">
        <f>+D43-D65</f>
        <v>0</v>
      </c>
      <c r="E66" s="30"/>
      <c r="F66" s="15"/>
    </row>
    <row r="67" spans="1:6" ht="12.75">
      <c r="A67" s="4">
        <v>18</v>
      </c>
      <c r="B67" s="9" t="s">
        <v>27</v>
      </c>
      <c r="C67" s="4"/>
      <c r="D67" s="8">
        <f>(+D56-D22)/D47*100</f>
        <v>128.43760870686646</v>
      </c>
      <c r="E67" s="24">
        <f>(+E56-E22)/E47*100</f>
        <v>128.7600495763761</v>
      </c>
      <c r="F67" s="24"/>
    </row>
    <row r="68" spans="1:6" ht="12.75">
      <c r="A68" s="4"/>
      <c r="B68" s="4"/>
      <c r="C68" s="4"/>
      <c r="D68" s="4"/>
      <c r="E68" s="15"/>
      <c r="F68" s="15"/>
    </row>
  </sheetData>
  <printOptions/>
  <pageMargins left="1.12" right="0.93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2005-09-21T06:29:29Z</cp:lastPrinted>
  <dcterms:created xsi:type="dcterms:W3CDTF">1999-11-12T03:10:13Z</dcterms:created>
  <dcterms:modified xsi:type="dcterms:W3CDTF">2005-09-21T07:06:13Z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