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S2005-2Q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<sst xmlns="http://schemas.openxmlformats.org/spreadsheetml/2006/main" count="51" uniqueCount="49">
  <si>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FINANCIAL RESULT ANNOUNCEMENT</t>
  </si>
  <si>
    <t>RM' 000</t>
  </si>
  <si>
    <t>COMPANY NAME : KUMPULAN H&amp;L HIGH-TECH BERHAD</t>
  </si>
  <si>
    <t>FIXED ASSETS</t>
  </si>
  <si>
    <t>INVESTMENT IN ASSOCIATED COMPANIES</t>
  </si>
  <si>
    <t>LONG TERM INVESTMENTS</t>
  </si>
  <si>
    <t>INTANGIBLE ASSETS</t>
  </si>
  <si>
    <t>CURRENT ASSETS</t>
  </si>
  <si>
    <t xml:space="preserve">             STOCKS</t>
  </si>
  <si>
    <t xml:space="preserve">             SHORT TERM INVESTMENTS</t>
  </si>
  <si>
    <t xml:space="preserve">             CASH</t>
  </si>
  <si>
    <t>CURRENT LIABILITIES</t>
  </si>
  <si>
    <t xml:space="preserve">              SHORT TERM BORROWINGS</t>
  </si>
  <si>
    <t xml:space="preserve">              PROVISION FOR TAXATION</t>
  </si>
  <si>
    <t xml:space="preserve">              PROPOSED DIVIDEND</t>
  </si>
  <si>
    <t>NET CURRENT ASSETS OR CURRENT LIABILITIES</t>
  </si>
  <si>
    <t>SHAREHOLDERS' FUND</t>
  </si>
  <si>
    <t>SHARE CAPITAL</t>
  </si>
  <si>
    <t>RESERVES</t>
  </si>
  <si>
    <t xml:space="preserve">               SHARE PREMIUM</t>
  </si>
  <si>
    <t xml:space="preserve">               REVALUATION RESERVE</t>
  </si>
  <si>
    <t xml:space="preserve">               CAPITAL RESERVE</t>
  </si>
  <si>
    <t xml:space="preserve">               RETAINED PROFIT</t>
  </si>
  <si>
    <t xml:space="preserve">               OTHERS</t>
  </si>
  <si>
    <t>MINORITY INTEREST</t>
  </si>
  <si>
    <t>LONG TERM BORROWINGS</t>
  </si>
  <si>
    <t>OTHER LONG TERM LIABILITIES</t>
  </si>
  <si>
    <t>NET TANGIBLE ASSETS PER SHARE( SEN)</t>
  </si>
  <si>
    <t>AS AT PRECEDING</t>
  </si>
  <si>
    <t xml:space="preserve">FINANCIAL </t>
  </si>
  <si>
    <t>YEAR END</t>
  </si>
  <si>
    <t>DIFF</t>
  </si>
  <si>
    <t>AS AT CURRENT</t>
  </si>
  <si>
    <t>FINANCIAL</t>
  </si>
  <si>
    <t>GOODWILL ON CONSOLIDATION</t>
  </si>
  <si>
    <t>OTHER LONG TERM ASSETS</t>
  </si>
  <si>
    <t>DEFERRED TAXATION</t>
  </si>
  <si>
    <t xml:space="preserve">              TRADE PAYABLES</t>
  </si>
  <si>
    <t xml:space="preserve">             TRADE RECEIVEABLES</t>
  </si>
  <si>
    <t xml:space="preserve">             OTHER RECEIVEABLE,DEPOSIT &amp; PREPAYMENT</t>
  </si>
  <si>
    <t xml:space="preserve">              AMOUNT DUE TO ASSOCIATED COMPANY</t>
  </si>
  <si>
    <t xml:space="preserve">             AMOUNT DUE FROM ASSOCIATED COMPANY</t>
  </si>
  <si>
    <t xml:space="preserve">               CURRENCY TRANSLATION RESERVE</t>
  </si>
  <si>
    <t>DEFERRED INCOME</t>
  </si>
  <si>
    <t xml:space="preserve">  TAX RECOVERABLE</t>
  </si>
  <si>
    <t>31/10/2004</t>
  </si>
  <si>
    <t>30/04/2005</t>
  </si>
  <si>
    <t xml:space="preserve">              OTHER PAYABLES, DEPOSITS &amp; ACCRUALS</t>
  </si>
  <si>
    <t>CONSOLIDATED BALANCE SHEET -30 APRIL 2005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</si>
</sst>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_);_(* \(#,##0.0\);_(* &quot;-&quot;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_);_(* \(#,##0.00000\);_(* &quot;-&quot;?????_);_(@_)"/>
  </numFmts>
  <fonts count="7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1" fontId="0" fillId="0" borderId="8" xfId="0" applyNumberFormat="1" applyBorder="1" applyAlignment="1">
      <alignment/>
    </xf>
    <xf numFmtId="41" fontId="0" fillId="0" borderId="9" xfId="0" applyNumberFormat="1" applyBorder="1" applyAlignment="1">
      <alignment/>
    </xf>
    <xf numFmtId="41" fontId="0" fillId="0" borderId="10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0" fillId="0" borderId="8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7" xfId="0" applyBorder="1" applyAlignment="1">
      <alignment horizontal="right"/>
    </xf>
    <xf numFmtId="41" fontId="0" fillId="0" borderId="8" xfId="0" applyNumberFormat="1" applyBorder="1" applyAlignment="1">
      <alignment horizontal="right"/>
    </xf>
    <xf numFmtId="41" fontId="0" fillId="0" borderId="9" xfId="0" applyNumberFormat="1" applyBorder="1" applyAlignment="1">
      <alignment horizontal="right"/>
    </xf>
    <xf numFmtId="41" fontId="0" fillId="0" borderId="10" xfId="0" applyNumberFormat="1" applyBorder="1" applyAlignment="1">
      <alignment horizontal="right"/>
    </xf>
    <xf numFmtId="41" fontId="0" fillId="0" borderId="0" xfId="0" applyNumberFormat="1" applyBorder="1" applyAlignment="1">
      <alignment horizontal="right"/>
    </xf>
    <xf numFmtId="41" fontId="0" fillId="0" borderId="7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41" fontId="0" fillId="0" borderId="12" xfId="0" applyNumberFormat="1" applyBorder="1" applyAlignment="1">
      <alignment horizontal="right"/>
    </xf>
    <xf numFmtId="41" fontId="0" fillId="0" borderId="6" xfId="0" applyNumberFormat="1" applyBorder="1" applyAlignment="1">
      <alignment horizontal="right"/>
    </xf>
    <xf numFmtId="41" fontId="0" fillId="0" borderId="0" xfId="0" applyNumberFormat="1" applyFont="1" applyBorder="1" applyAlignment="1">
      <alignment/>
    </xf>
    <xf numFmtId="43" fontId="0" fillId="0" borderId="0" xfId="15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/>
    </xf>
    <xf numFmtId="14" fontId="2" fillId="0" borderId="0" xfId="0" applyNumberFormat="1" applyFont="1" applyBorder="1" applyAlignment="1" quotePrefix="1">
      <alignment horizontal="center"/>
    </xf>
    <xf numFmtId="0" fontId="2" fillId="0" borderId="6" xfId="0" applyFont="1" applyBorder="1" applyAlignment="1">
      <alignment horizontal="right"/>
    </xf>
    <xf numFmtId="14" fontId="6" fillId="0" borderId="6" xfId="0" applyNumberFormat="1" applyFont="1" applyBorder="1" applyAlignment="1">
      <alignment horizontal="center"/>
    </xf>
    <xf numFmtId="41" fontId="0" fillId="0" borderId="6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6" xfId="0" applyNumberFormat="1" applyFill="1" applyBorder="1" applyAlignment="1">
      <alignment/>
    </xf>
    <xf numFmtId="41" fontId="0" fillId="0" borderId="2" xfId="0" applyNumberFormat="1" applyBorder="1" applyAlignment="1">
      <alignment/>
    </xf>
    <xf numFmtId="41" fontId="0" fillId="0" borderId="5" xfId="0" applyNumberFormat="1" applyBorder="1" applyAlignment="1">
      <alignment/>
    </xf>
    <xf numFmtId="41" fontId="0" fillId="0" borderId="11" xfId="0" applyNumberForma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="85" zoomScaleNormal="85" workbookViewId="0" topLeftCell="A1">
      <selection activeCell="A4" sqref="A4"/>
    </sheetView>
  </sheetViews>
  <sheetFormatPr defaultColWidth="9.140625" defaultRowHeight="12.75"/>
  <cols>
    <col min="1" max="1" width="3.8515625" style="0" customWidth="1"/>
    <col min="2" max="2" width="53.57421875" style="0" bestFit="1" customWidth="1"/>
    <col min="4" max="4" width="16.7109375" style="0" customWidth="1"/>
    <col min="5" max="5" width="18.140625" style="0" bestFit="1" customWidth="1"/>
    <col min="6" max="6" width="7.7109375" style="0" bestFit="1" customWidth="1"/>
  </cols>
  <sheetData>
    <row r="1" spans="1:6" ht="12.75">
      <c r="A1" t="s">
        <v>0</v>
      </c>
      <c r="D1" s="19"/>
      <c r="E1" s="19"/>
      <c r="F1" s="19"/>
    </row>
    <row r="2" spans="1:6" ht="12.75">
      <c r="A2" t="s">
        <v>2</v>
      </c>
      <c r="D2" s="19"/>
      <c r="E2" s="19"/>
      <c r="F2" s="19"/>
    </row>
    <row r="3" spans="1:6" ht="12.75">
      <c r="A3" t="s">
        <v>48</v>
      </c>
      <c r="D3" s="19"/>
      <c r="E3" s="19"/>
      <c r="F3" s="19"/>
    </row>
    <row r="4" spans="4:6" ht="12.75">
      <c r="D4" s="19"/>
      <c r="E4" s="19"/>
      <c r="F4" s="19"/>
    </row>
    <row r="5" spans="1:6" ht="12.75">
      <c r="A5" s="4"/>
      <c r="B5" s="4"/>
      <c r="C5" s="4"/>
      <c r="D5" s="20"/>
      <c r="E5" s="20"/>
      <c r="F5" s="20"/>
    </row>
    <row r="6" spans="1:6" ht="12.75">
      <c r="A6" s="1"/>
      <c r="B6" s="2"/>
      <c r="C6" s="11"/>
      <c r="D6" s="31" t="s">
        <v>32</v>
      </c>
      <c r="E6" s="32" t="s">
        <v>28</v>
      </c>
      <c r="F6" s="21"/>
    </row>
    <row r="7" spans="1:6" ht="12.75">
      <c r="A7" s="3"/>
      <c r="B7" s="4"/>
      <c r="C7" s="12"/>
      <c r="D7" s="10" t="s">
        <v>33</v>
      </c>
      <c r="E7" s="7" t="s">
        <v>29</v>
      </c>
      <c r="F7" s="22"/>
    </row>
    <row r="8" spans="1:6" ht="12.75">
      <c r="A8" s="3"/>
      <c r="B8" s="4"/>
      <c r="C8" s="12"/>
      <c r="D8" s="10" t="s">
        <v>30</v>
      </c>
      <c r="E8" s="7" t="s">
        <v>30</v>
      </c>
      <c r="F8" s="22" t="s">
        <v>31</v>
      </c>
    </row>
    <row r="9" spans="1:6" ht="12.75">
      <c r="A9" s="39"/>
      <c r="B9" s="40"/>
      <c r="C9" s="41"/>
      <c r="D9" s="42" t="s">
        <v>46</v>
      </c>
      <c r="E9" s="44" t="s">
        <v>45</v>
      </c>
      <c r="F9" s="43"/>
    </row>
    <row r="10" spans="1:6" ht="12.75">
      <c r="A10" s="3"/>
      <c r="B10" s="4"/>
      <c r="C10" s="12"/>
      <c r="D10" s="10" t="s">
        <v>1</v>
      </c>
      <c r="E10" s="7" t="s">
        <v>1</v>
      </c>
      <c r="F10" s="22"/>
    </row>
    <row r="11" spans="1:6" ht="12.75">
      <c r="A11" s="5"/>
      <c r="B11" s="6"/>
      <c r="C11" s="13"/>
      <c r="D11" s="33"/>
      <c r="E11" s="34"/>
      <c r="F11" s="23"/>
    </row>
    <row r="12" spans="1:6" ht="12.75">
      <c r="A12" s="3"/>
      <c r="B12" s="4"/>
      <c r="C12" s="12"/>
      <c r="D12" s="24"/>
      <c r="E12" s="21"/>
      <c r="F12" s="21"/>
    </row>
    <row r="13" spans="1:6" ht="12.75">
      <c r="A13" s="3">
        <v>1</v>
      </c>
      <c r="B13" s="4" t="s">
        <v>3</v>
      </c>
      <c r="C13" s="12"/>
      <c r="D13" s="14">
        <f>42233753.38/1000</f>
        <v>42233.75338</v>
      </c>
      <c r="E13" s="25">
        <v>28633.77165</v>
      </c>
      <c r="F13" s="25">
        <f>+D13-E13</f>
        <v>13599.981730000003</v>
      </c>
    </row>
    <row r="14" spans="1:6" ht="12.75">
      <c r="A14" s="3"/>
      <c r="B14" s="4"/>
      <c r="C14" s="12"/>
      <c r="D14" s="14"/>
      <c r="E14" s="25"/>
      <c r="F14" s="25"/>
    </row>
    <row r="15" spans="1:6" ht="12.75">
      <c r="A15" s="3">
        <v>2</v>
      </c>
      <c r="B15" s="4" t="s">
        <v>4</v>
      </c>
      <c r="C15" s="12"/>
      <c r="D15" s="14">
        <v>0</v>
      </c>
      <c r="E15" s="25">
        <v>0</v>
      </c>
      <c r="F15" s="25">
        <f>+D15-E15</f>
        <v>0</v>
      </c>
    </row>
    <row r="16" spans="1:6" ht="12.75">
      <c r="A16" s="3"/>
      <c r="B16" s="4"/>
      <c r="C16" s="12"/>
      <c r="D16" s="14"/>
      <c r="E16" s="25"/>
      <c r="F16" s="25"/>
    </row>
    <row r="17" spans="1:6" ht="12.75">
      <c r="A17" s="3">
        <v>3</v>
      </c>
      <c r="B17" s="4" t="s">
        <v>5</v>
      </c>
      <c r="C17" s="12"/>
      <c r="D17" s="14">
        <f>324895.08/1000</f>
        <v>324.89508</v>
      </c>
      <c r="E17" s="25">
        <v>469.68495</v>
      </c>
      <c r="F17" s="25">
        <f>+D17-E17</f>
        <v>-144.78987</v>
      </c>
    </row>
    <row r="18" spans="1:6" ht="12.75">
      <c r="A18" s="3"/>
      <c r="B18" s="4"/>
      <c r="C18" s="12"/>
      <c r="D18" s="14"/>
      <c r="E18" s="25"/>
      <c r="F18" s="25"/>
    </row>
    <row r="19" spans="1:6" ht="12.75">
      <c r="A19" s="3">
        <v>4</v>
      </c>
      <c r="B19" s="4" t="s">
        <v>34</v>
      </c>
      <c r="C19" s="12"/>
      <c r="D19" s="14">
        <v>0</v>
      </c>
      <c r="E19" s="25">
        <v>0</v>
      </c>
      <c r="F19" s="25">
        <f>+D19-E19</f>
        <v>0</v>
      </c>
    </row>
    <row r="20" spans="1:6" ht="12.75">
      <c r="A20" s="3">
        <v>5</v>
      </c>
      <c r="B20" s="4" t="s">
        <v>6</v>
      </c>
      <c r="C20" s="12"/>
      <c r="D20" s="14">
        <v>0</v>
      </c>
      <c r="E20" s="25">
        <v>0</v>
      </c>
      <c r="F20" s="25">
        <f>+D20-E20</f>
        <v>0</v>
      </c>
    </row>
    <row r="21" spans="1:6" ht="12.75">
      <c r="A21" s="3">
        <v>6</v>
      </c>
      <c r="B21" s="4" t="s">
        <v>35</v>
      </c>
      <c r="C21" s="12"/>
      <c r="D21" s="14">
        <v>0</v>
      </c>
      <c r="E21" s="25">
        <v>0</v>
      </c>
      <c r="F21" s="25">
        <f>+D21-E21</f>
        <v>0</v>
      </c>
    </row>
    <row r="22" spans="1:6" ht="12.75">
      <c r="A22" s="3"/>
      <c r="B22" s="4"/>
      <c r="C22" s="12"/>
      <c r="D22" s="14"/>
      <c r="E22" s="25"/>
      <c r="F22" s="25"/>
    </row>
    <row r="23" spans="1:6" ht="12.75">
      <c r="A23" s="3">
        <v>7</v>
      </c>
      <c r="B23" s="4" t="s">
        <v>7</v>
      </c>
      <c r="C23" s="12"/>
      <c r="D23" s="14"/>
      <c r="E23" s="25"/>
      <c r="F23" s="25"/>
    </row>
    <row r="24" spans="1:6" ht="12.75">
      <c r="A24" s="3"/>
      <c r="B24" s="4" t="s">
        <v>8</v>
      </c>
      <c r="C24" s="12"/>
      <c r="D24" s="14">
        <f>3745746.7/1000</f>
        <v>3745.7467</v>
      </c>
      <c r="E24" s="36">
        <v>3884.80389</v>
      </c>
      <c r="F24" s="25">
        <f aca="true" t="shared" si="0" ref="F24:F30">+D24-E24</f>
        <v>-139.05719</v>
      </c>
    </row>
    <row r="25" spans="1:6" ht="12.75">
      <c r="A25" s="3"/>
      <c r="B25" s="4" t="s">
        <v>38</v>
      </c>
      <c r="C25" s="12"/>
      <c r="D25" s="14">
        <f>6222165.6/1000</f>
        <v>6222.165599999999</v>
      </c>
      <c r="E25" s="36">
        <v>5994.758</v>
      </c>
      <c r="F25" s="25">
        <f t="shared" si="0"/>
        <v>227.40759999999955</v>
      </c>
    </row>
    <row r="26" spans="1:6" ht="12.75">
      <c r="A26" s="3"/>
      <c r="B26" s="4" t="s">
        <v>9</v>
      </c>
      <c r="C26" s="4"/>
      <c r="D26" s="45">
        <v>0</v>
      </c>
      <c r="E26" s="36">
        <v>0</v>
      </c>
      <c r="F26" s="25">
        <f t="shared" si="0"/>
        <v>0</v>
      </c>
    </row>
    <row r="27" spans="1:6" ht="12.75">
      <c r="A27" s="3"/>
      <c r="B27" s="4" t="s">
        <v>41</v>
      </c>
      <c r="C27" s="4"/>
      <c r="D27" s="45">
        <v>0</v>
      </c>
      <c r="E27" s="36">
        <v>0</v>
      </c>
      <c r="F27" s="25">
        <f t="shared" si="0"/>
        <v>0</v>
      </c>
    </row>
    <row r="28" spans="1:6" ht="12.75">
      <c r="A28" s="3"/>
      <c r="B28" s="4" t="s">
        <v>10</v>
      </c>
      <c r="C28" s="4"/>
      <c r="D28" s="45">
        <f>+(8471615.06+778236.4)/1000</f>
        <v>9249.851460000002</v>
      </c>
      <c r="E28" s="36">
        <v>15663.78878</v>
      </c>
      <c r="F28" s="25">
        <f t="shared" si="0"/>
        <v>-6413.937319999999</v>
      </c>
    </row>
    <row r="29" spans="1:6" ht="12.75">
      <c r="A29" s="3"/>
      <c r="B29" s="4" t="s">
        <v>44</v>
      </c>
      <c r="D29" s="45">
        <f>459085.87/1000</f>
        <v>459.08587</v>
      </c>
      <c r="E29" s="36">
        <v>321.15572</v>
      </c>
      <c r="F29" s="25">
        <f t="shared" si="0"/>
        <v>137.93015000000003</v>
      </c>
    </row>
    <row r="30" spans="1:6" ht="12.75">
      <c r="A30" s="3"/>
      <c r="B30" s="4" t="s">
        <v>39</v>
      </c>
      <c r="C30" s="4"/>
      <c r="D30" s="46">
        <f>1988821.97/1000</f>
        <v>1988.82197</v>
      </c>
      <c r="E30" s="35">
        <v>4093.141</v>
      </c>
      <c r="F30" s="26">
        <f t="shared" si="0"/>
        <v>-2104.31903</v>
      </c>
    </row>
    <row r="31" spans="1:6" ht="12.75">
      <c r="A31" s="3"/>
      <c r="B31" s="4"/>
      <c r="C31" s="9"/>
      <c r="D31" s="45">
        <f>SUM(D24:D30)</f>
        <v>21665.6716</v>
      </c>
      <c r="E31" s="25">
        <f>SUM(E24:E30)</f>
        <v>29957.64739</v>
      </c>
      <c r="F31" s="25">
        <f>SUM(F24:F30)</f>
        <v>-8291.97579</v>
      </c>
    </row>
    <row r="32" spans="1:6" ht="12.75">
      <c r="A32" s="3">
        <v>8</v>
      </c>
      <c r="B32" s="4" t="s">
        <v>11</v>
      </c>
      <c r="C32" s="4"/>
      <c r="D32" s="45"/>
      <c r="E32" s="25"/>
      <c r="F32" s="25"/>
    </row>
    <row r="33" spans="1:6" ht="12.75">
      <c r="A33" s="3"/>
      <c r="B33" s="4" t="s">
        <v>12</v>
      </c>
      <c r="C33" s="4"/>
      <c r="D33" s="47">
        <f>819010/1000</f>
        <v>819.01</v>
      </c>
      <c r="E33" s="36">
        <v>169.016</v>
      </c>
      <c r="F33" s="25">
        <f aca="true" t="shared" si="1" ref="F33:F38">+D33-E33</f>
        <v>649.994</v>
      </c>
    </row>
    <row r="34" spans="1:6" ht="12.75">
      <c r="A34" s="3"/>
      <c r="B34" s="4" t="s">
        <v>37</v>
      </c>
      <c r="C34" s="4"/>
      <c r="D34" s="45">
        <f>1172014.67/1000</f>
        <v>1172.01467</v>
      </c>
      <c r="E34" s="36">
        <v>1286.01449</v>
      </c>
      <c r="F34" s="25">
        <f t="shared" si="1"/>
        <v>-113.99982</v>
      </c>
    </row>
    <row r="35" spans="1:6" ht="12.75">
      <c r="A35" s="3"/>
      <c r="B35" s="4" t="s">
        <v>47</v>
      </c>
      <c r="C35" s="12"/>
      <c r="D35" s="14">
        <f>2598761.96/1000-D33</f>
        <v>1779.7519599999998</v>
      </c>
      <c r="E35" s="36">
        <v>1490.096</v>
      </c>
      <c r="F35" s="25">
        <f t="shared" si="1"/>
        <v>289.6559599999998</v>
      </c>
    </row>
    <row r="36" spans="1:6" ht="12.75">
      <c r="A36" s="3"/>
      <c r="B36" s="4" t="s">
        <v>40</v>
      </c>
      <c r="C36" s="12"/>
      <c r="D36" s="18">
        <v>0</v>
      </c>
      <c r="E36" s="36">
        <v>0</v>
      </c>
      <c r="F36" s="25">
        <f t="shared" si="1"/>
        <v>0</v>
      </c>
    </row>
    <row r="37" spans="1:6" ht="12.75">
      <c r="A37" s="3"/>
      <c r="B37" s="4" t="s">
        <v>13</v>
      </c>
      <c r="C37" s="12"/>
      <c r="D37" s="14">
        <f>93173.6/1000</f>
        <v>93.17360000000001</v>
      </c>
      <c r="E37" s="36">
        <v>0.09536</v>
      </c>
      <c r="F37" s="25">
        <f t="shared" si="1"/>
        <v>93.07824000000001</v>
      </c>
    </row>
    <row r="38" spans="1:6" ht="12.75">
      <c r="A38" s="3"/>
      <c r="B38" s="4" t="s">
        <v>14</v>
      </c>
      <c r="C38" s="12"/>
      <c r="D38" s="15">
        <v>0</v>
      </c>
      <c r="E38" s="35">
        <v>0</v>
      </c>
      <c r="F38" s="26">
        <f t="shared" si="1"/>
        <v>0</v>
      </c>
    </row>
    <row r="39" spans="1:6" ht="12.75">
      <c r="A39" s="3"/>
      <c r="B39" s="4"/>
      <c r="C39" s="12"/>
      <c r="D39" s="14">
        <f>SUM(D33:D38)</f>
        <v>3863.95023</v>
      </c>
      <c r="E39" s="25">
        <f>SUM(E33:E38)</f>
        <v>2945.22185</v>
      </c>
      <c r="F39" s="25">
        <f>SUM(F33:F38)</f>
        <v>918.7283799999999</v>
      </c>
    </row>
    <row r="40" spans="1:6" ht="12.75">
      <c r="A40" s="3">
        <v>9</v>
      </c>
      <c r="B40" s="9" t="s">
        <v>15</v>
      </c>
      <c r="C40" s="12"/>
      <c r="D40" s="14">
        <f>+D31-D39</f>
        <v>17801.721370000003</v>
      </c>
      <c r="E40" s="25">
        <f>+E31-E39</f>
        <v>27012.425539999997</v>
      </c>
      <c r="F40" s="25">
        <f>+F31-F39</f>
        <v>-9210.70417</v>
      </c>
    </row>
    <row r="41" spans="1:6" ht="13.5" thickBot="1">
      <c r="A41" s="3"/>
      <c r="B41" s="4"/>
      <c r="C41" s="12"/>
      <c r="D41" s="16">
        <f>+D40+D19+D20+D21+D17+D15+D13</f>
        <v>60360.36983</v>
      </c>
      <c r="E41" s="27">
        <f>+E40+E19+E20+E21+E17+E15+E13</f>
        <v>56115.882139999994</v>
      </c>
      <c r="F41" s="27">
        <f>+F40+F19+F20+F21+F17+F15+F13</f>
        <v>4244.487690000002</v>
      </c>
    </row>
    <row r="42" spans="1:6" ht="13.5" thickTop="1">
      <c r="A42" s="3"/>
      <c r="B42" s="4"/>
      <c r="C42" s="12"/>
      <c r="D42" s="17"/>
      <c r="E42" s="28"/>
      <c r="F42" s="28"/>
    </row>
    <row r="43" spans="1:6" ht="12.75">
      <c r="A43" s="3">
        <v>10</v>
      </c>
      <c r="B43" s="4" t="s">
        <v>16</v>
      </c>
      <c r="C43" s="12"/>
      <c r="D43" s="48"/>
      <c r="E43" s="50"/>
      <c r="F43" s="29"/>
    </row>
    <row r="44" spans="1:6" ht="12.75">
      <c r="A44" s="3"/>
      <c r="B44" s="4"/>
      <c r="C44" s="12"/>
      <c r="D44" s="17"/>
      <c r="E44" s="36"/>
      <c r="F44" s="25"/>
    </row>
    <row r="45" spans="1:6" ht="12.75">
      <c r="A45" s="3"/>
      <c r="B45" s="4" t="s">
        <v>17</v>
      </c>
      <c r="C45" s="12"/>
      <c r="D45" s="17">
        <f>40612085/1000</f>
        <v>40612.085</v>
      </c>
      <c r="E45" s="36">
        <v>40612.085</v>
      </c>
      <c r="F45" s="25">
        <f>+D45-E45</f>
        <v>0</v>
      </c>
    </row>
    <row r="46" spans="1:6" ht="12.75">
      <c r="A46" s="3"/>
      <c r="B46" s="4"/>
      <c r="C46" s="12"/>
      <c r="D46" s="17"/>
      <c r="E46" s="36"/>
      <c r="F46" s="25"/>
    </row>
    <row r="47" spans="1:6" ht="12.75">
      <c r="A47" s="3"/>
      <c r="B47" s="4" t="s">
        <v>18</v>
      </c>
      <c r="C47" s="12"/>
      <c r="E47" s="36"/>
      <c r="F47" s="25"/>
    </row>
    <row r="48" spans="1:6" ht="12.75">
      <c r="A48" s="3"/>
      <c r="B48" s="4" t="s">
        <v>19</v>
      </c>
      <c r="C48" s="12"/>
      <c r="D48" s="17">
        <f>252460/1000</f>
        <v>252.46</v>
      </c>
      <c r="E48" s="36">
        <v>252.46</v>
      </c>
      <c r="F48" s="25">
        <f>+D48-E48</f>
        <v>0</v>
      </c>
    </row>
    <row r="49" spans="1:6" ht="12.75">
      <c r="A49" s="3"/>
      <c r="B49" s="4" t="s">
        <v>20</v>
      </c>
      <c r="C49" s="12"/>
      <c r="D49" s="17">
        <f>3883955.41/1000</f>
        <v>3883.95541</v>
      </c>
      <c r="E49" s="36">
        <v>2219.9254100000003</v>
      </c>
      <c r="F49" s="25">
        <f>+D49-E49</f>
        <v>1664.0299999999997</v>
      </c>
    </row>
    <row r="50" spans="1:6" ht="12.75">
      <c r="A50" s="3"/>
      <c r="B50" s="4" t="s">
        <v>21</v>
      </c>
      <c r="C50" s="12"/>
      <c r="D50" s="17">
        <v>0</v>
      </c>
      <c r="E50" s="36">
        <v>0</v>
      </c>
      <c r="F50" s="25">
        <f>+D50-E50</f>
        <v>0</v>
      </c>
    </row>
    <row r="51" spans="1:6" ht="12.75">
      <c r="A51" s="3"/>
      <c r="B51" s="4" t="s">
        <v>42</v>
      </c>
      <c r="C51" s="12"/>
      <c r="D51" s="17">
        <f>128937.94/1000</f>
        <v>128.93794</v>
      </c>
      <c r="E51" s="36">
        <v>15.24552</v>
      </c>
      <c r="F51" s="25">
        <f>+D51-E51</f>
        <v>113.69242</v>
      </c>
    </row>
    <row r="52" spans="1:6" ht="12.75">
      <c r="A52" s="3"/>
      <c r="B52" s="4" t="s">
        <v>22</v>
      </c>
      <c r="C52" s="12"/>
      <c r="D52" s="17">
        <f>7574886.05/1000</f>
        <v>7574.88605</v>
      </c>
      <c r="E52" s="36">
        <v>9192.42485</v>
      </c>
      <c r="F52" s="25">
        <f>+D52-E52</f>
        <v>-1617.5387999999994</v>
      </c>
    </row>
    <row r="53" spans="1:6" ht="12.75">
      <c r="A53" s="3"/>
      <c r="B53" s="4" t="s">
        <v>23</v>
      </c>
      <c r="C53" s="12"/>
      <c r="D53" s="49"/>
      <c r="E53" s="35"/>
      <c r="F53" s="26"/>
    </row>
    <row r="54" spans="1:6" ht="12.75">
      <c r="A54" s="3"/>
      <c r="B54" s="4"/>
      <c r="C54" s="12"/>
      <c r="D54" s="14">
        <f>SUM(D45:D53)</f>
        <v>52452.324400000005</v>
      </c>
      <c r="E54" s="25">
        <f>SUM(E45:E53)</f>
        <v>52292.14078</v>
      </c>
      <c r="F54" s="25">
        <f>SUM(F45:F53)</f>
        <v>160.18362000000047</v>
      </c>
    </row>
    <row r="55" spans="1:6" ht="12.75">
      <c r="A55" s="3"/>
      <c r="B55" s="4"/>
      <c r="C55" s="12"/>
      <c r="D55" s="14"/>
      <c r="E55" s="25"/>
      <c r="F55" s="25"/>
    </row>
    <row r="56" spans="1:6" ht="12.75">
      <c r="A56" s="3">
        <v>11</v>
      </c>
      <c r="B56" s="4" t="s">
        <v>24</v>
      </c>
      <c r="C56" s="12"/>
      <c r="D56" s="14">
        <f>351606.97/1000</f>
        <v>351.60697</v>
      </c>
      <c r="E56" s="36">
        <v>430.166</v>
      </c>
      <c r="F56" s="25">
        <f>+D56-E56</f>
        <v>-78.55903</v>
      </c>
    </row>
    <row r="57" spans="1:6" ht="12.75">
      <c r="A57" s="3"/>
      <c r="B57" s="4"/>
      <c r="C57" s="12"/>
      <c r="D57" s="14"/>
      <c r="E57" s="25"/>
      <c r="F57" s="25"/>
    </row>
    <row r="58" spans="1:6" ht="12.75">
      <c r="A58" s="3">
        <v>12</v>
      </c>
      <c r="B58" s="4" t="s">
        <v>25</v>
      </c>
      <c r="C58" s="12"/>
      <c r="D58" s="18">
        <f>4414623/1000</f>
        <v>4414.623</v>
      </c>
      <c r="E58" s="36">
        <v>331.87838</v>
      </c>
      <c r="F58" s="25">
        <f>+D58-E58</f>
        <v>4082.7446199999995</v>
      </c>
    </row>
    <row r="59" spans="1:6" ht="12.75">
      <c r="A59" s="3"/>
      <c r="B59" s="4"/>
      <c r="C59" s="12"/>
      <c r="D59" s="14"/>
      <c r="E59" s="25"/>
      <c r="F59" s="25"/>
    </row>
    <row r="60" spans="1:6" ht="12.75">
      <c r="A60" s="3">
        <v>13</v>
      </c>
      <c r="B60" s="4" t="s">
        <v>26</v>
      </c>
      <c r="C60" s="12"/>
      <c r="D60" s="14">
        <v>0</v>
      </c>
      <c r="E60" s="36">
        <v>0</v>
      </c>
      <c r="F60" s="25">
        <f>+D60-E60</f>
        <v>0</v>
      </c>
    </row>
    <row r="61" spans="1:6" ht="12.75">
      <c r="A61" s="3">
        <v>14</v>
      </c>
      <c r="B61" s="4" t="s">
        <v>43</v>
      </c>
      <c r="C61" s="12"/>
      <c r="D61" s="14">
        <f>48516.76/1000</f>
        <v>48.516760000000005</v>
      </c>
      <c r="E61" s="36">
        <v>55.980760000000004</v>
      </c>
      <c r="F61" s="25">
        <f>+D61-E61</f>
        <v>-7.463999999999999</v>
      </c>
    </row>
    <row r="62" spans="1:6" ht="12.75">
      <c r="A62" s="3">
        <v>15</v>
      </c>
      <c r="B62" s="4" t="s">
        <v>36</v>
      </c>
      <c r="C62" s="12"/>
      <c r="D62" s="14">
        <f>3093298.53/1000</f>
        <v>3093.2985299999996</v>
      </c>
      <c r="E62" s="35">
        <v>3005.71753</v>
      </c>
      <c r="F62" s="35">
        <f>+D62-E62</f>
        <v>87.58099999999968</v>
      </c>
    </row>
    <row r="63" spans="1:6" ht="13.5" thickBot="1">
      <c r="A63" s="5"/>
      <c r="B63" s="6"/>
      <c r="C63" s="13"/>
      <c r="D63" s="16">
        <f>SUM(D54:D62)</f>
        <v>60360.369660000004</v>
      </c>
      <c r="E63" s="27">
        <f>SUM(E54:E62)</f>
        <v>56115.88345</v>
      </c>
      <c r="F63" s="27">
        <f>+F54+F56+F58+F60+F62+F61</f>
        <v>4244.486209999999</v>
      </c>
    </row>
    <row r="64" spans="1:6" ht="13.5" thickTop="1">
      <c r="A64" s="4"/>
      <c r="B64" s="4"/>
      <c r="C64" s="4"/>
      <c r="D64" s="37"/>
      <c r="E64" s="38"/>
      <c r="F64" s="20"/>
    </row>
    <row r="65" spans="1:6" ht="12.75">
      <c r="A65" s="4">
        <v>16</v>
      </c>
      <c r="B65" s="9" t="s">
        <v>27</v>
      </c>
      <c r="C65" s="4"/>
      <c r="D65" s="8">
        <f>(+D54-D20)/D45*100</f>
        <v>129.15447310818936</v>
      </c>
      <c r="E65" s="30">
        <f>(+E54-E20)/E45*100</f>
        <v>128.7600495763761</v>
      </c>
      <c r="F65" s="30"/>
    </row>
  </sheetData>
  <printOptions/>
  <pageMargins left="1.29" right="0.75" top="1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M.C.TAN</dc:creator>
  <cp:keywords/>
  <dc:description/>
  <cp:lastModifiedBy>wnting</cp:lastModifiedBy>
  <cp:lastPrinted>2005-06-14T09:48:12Z</cp:lastPrinted>
  <dcterms:created xsi:type="dcterms:W3CDTF">1999-11-12T03:10:13Z</dcterms:created>
  <dcterms:modified xsi:type="dcterms:W3CDTF">2005-06-14T09:48:48Z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