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firstSheet="3" activeTab="5"/>
  </bookViews>
  <sheets>
    <sheet name="summary key fin. info" sheetId="1" r:id="rId1"/>
    <sheet name="add. info Part A3" sheetId="2" r:id="rId2"/>
    <sheet name="conden inc.sttm" sheetId="3" r:id="rId3"/>
    <sheet name="conden bs" sheetId="4" r:id="rId4"/>
    <sheet name="cash flow" sheetId="5" r:id="rId5"/>
    <sheet name="Equity" sheetId="6" r:id="rId6"/>
    <sheet name="surplus" sheetId="7" r:id="rId7"/>
  </sheets>
  <definedNames/>
  <calcPr fullCalcOnLoad="1"/>
</workbook>
</file>

<file path=xl/sharedStrings.xml><?xml version="1.0" encoding="utf-8"?>
<sst xmlns="http://schemas.openxmlformats.org/spreadsheetml/2006/main" count="234" uniqueCount="169">
  <si>
    <t>(RM)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</si>
  <si>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</si>
  <si>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</si>
  <si>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</si>
  <si>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</si>
  <si>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</si>
  <si>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</si>
  <si>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</si>
  <si>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</si>
  <si>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</si>
  <si>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</si>
  <si>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</si>
  <si>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</si>
  <si>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</si>
  <si>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Property, Plant &amp; Equipment</t>
  </si>
  <si>
    <t>Intangible Assets</t>
  </si>
  <si>
    <t>Investments in Associates</t>
  </si>
  <si>
    <t>Other Investments</t>
  </si>
  <si>
    <t>Inventories</t>
  </si>
  <si>
    <t>Debtors</t>
  </si>
  <si>
    <t>Cash &amp; Cash Equivalents</t>
  </si>
  <si>
    <t>Trade &amp; Other Creditors</t>
  </si>
  <si>
    <t>Short Term Borrowings</t>
  </si>
  <si>
    <t>Net Current Assets</t>
  </si>
  <si>
    <t>Share Capital</t>
  </si>
  <si>
    <t>Shareholders' Fund</t>
  </si>
  <si>
    <t>Minorities Interest</t>
  </si>
  <si>
    <t>- Borrowings</t>
  </si>
  <si>
    <t>- Bonds (Debt securities)</t>
  </si>
  <si>
    <t>- Other deferred liabilities</t>
  </si>
  <si>
    <t>Indirect method</t>
  </si>
  <si>
    <t>Net Profit before tax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</si>
  <si>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</si>
  <si>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</si>
  <si>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</si>
  <si>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</si>
  <si>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attributable to</t>
  </si>
  <si>
    <t>Retained</t>
  </si>
  <si>
    <t>Share Premium</t>
  </si>
  <si>
    <t>Capital</t>
  </si>
  <si>
    <t>revenue</t>
  </si>
  <si>
    <t>Profit</t>
  </si>
  <si>
    <t>Total</t>
  </si>
  <si>
    <t>Balance at beginning of year</t>
  </si>
  <si>
    <t>Movements during the period</t>
  </si>
  <si>
    <t>(cumulative)</t>
  </si>
  <si>
    <t>Balance at end of period</t>
  </si>
  <si>
    <t>cummulative 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</si>
  <si>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</si>
  <si>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</si>
  <si>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</si>
  <si>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</si>
  <si>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</si>
  <si>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</si>
  <si>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</si>
  <si>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</si>
  <si>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 xml:space="preserve">(The Condensed Consolidated Statements of Changes in Equity should be read in conjunction </t>
  </si>
  <si>
    <t xml:space="preserve">(The Condensed Consolidated Statement of Recognised Gains and Losses should be read in </t>
  </si>
  <si>
    <t>KENMARK INDUSTRIAL CO (M) BERHAD (173964-V)</t>
  </si>
  <si>
    <t>Dividend payable</t>
  </si>
  <si>
    <t>KENMARK INDUSTRIAL CO (M) BHD (173964-V)</t>
  </si>
  <si>
    <t>Part A2 : Summary of Key Financial Information for the financial period ended</t>
  </si>
  <si>
    <t>Signet &amp; Co. S/B</t>
  </si>
  <si>
    <t>Kenmark Industrial Co. (M) Bhd.</t>
  </si>
  <si>
    <t>Stock name                                         :</t>
  </si>
  <si>
    <t>Kenmark</t>
  </si>
  <si>
    <t>Stock code                                          :</t>
  </si>
  <si>
    <t>7030</t>
  </si>
  <si>
    <t>Part A1 : Quarterly Report - see Attached.</t>
  </si>
  <si>
    <t xml:space="preserve">Part A2 : Summary of Key Financial Information 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</si>
  <si>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</si>
  <si>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</si>
  <si>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</si>
  <si>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</si>
  <si>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</si>
  <si>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</si>
  <si>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</si>
  <si>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</si>
  <si>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 '000</t>
  </si>
  <si>
    <t>Profit/(loss) before tax</t>
  </si>
  <si>
    <t>Profit/(loss) after tax and minority interest</t>
  </si>
  <si>
    <t>Net profit/(loss) for the period</t>
  </si>
  <si>
    <t>Dividend per share (sen)</t>
  </si>
  <si>
    <t>Net tangible assets per share (RM)</t>
  </si>
  <si>
    <t>Note : For full text of the above announcement, please access the KLSE website at www.klse.com.my</t>
  </si>
  <si>
    <t>Part A3 : Additional Information</t>
  </si>
  <si>
    <t>Profit/(loss) from operation</t>
  </si>
  <si>
    <t>Gross interest income</t>
  </si>
  <si>
    <t>Gross interest expenses</t>
  </si>
  <si>
    <t>Note : The above information is for the Exchange internal use only.</t>
  </si>
  <si>
    <t>Interest paid</t>
  </si>
  <si>
    <t>Financial Year End                             :</t>
  </si>
  <si>
    <t xml:space="preserve">Company name                                  : </t>
  </si>
  <si>
    <t>Submitting Secretarial Firm Name     :</t>
  </si>
  <si>
    <t>Quarter                                               :</t>
  </si>
  <si>
    <t>The figures                                         :</t>
  </si>
  <si>
    <t>have not been audited</t>
  </si>
  <si>
    <t xml:space="preserve">As at end of current </t>
  </si>
  <si>
    <t>quarter</t>
  </si>
  <si>
    <t xml:space="preserve">As at preceding </t>
  </si>
  <si>
    <t>financial year end</t>
  </si>
  <si>
    <t xml:space="preserve">               INDIVIDUAL PERIOD</t>
  </si>
  <si>
    <t xml:space="preserve">           CUMULATIVE PERIOD</t>
  </si>
  <si>
    <t>Current Quarter</t>
  </si>
  <si>
    <t>Comparative Quarter</t>
  </si>
  <si>
    <t>Cummulative todate</t>
  </si>
  <si>
    <t xml:space="preserve">As At  Financial </t>
  </si>
  <si>
    <t>Current Assets :-</t>
  </si>
  <si>
    <t>Current Liabilities :-</t>
  </si>
  <si>
    <t>Financed By:-</t>
  </si>
  <si>
    <t>Long Term Liabilities :-</t>
  </si>
  <si>
    <t>The figure have not been audited</t>
  </si>
  <si>
    <t>DIVIDEND</t>
  </si>
  <si>
    <r>
      <t>Re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>er</t>
    </r>
    <r>
      <rPr>
        <sz val="12"/>
        <rFont val="Times New Roman"/>
        <family val="1"/>
      </rPr>
      <t>v</t>
    </r>
    <r>
      <rPr>
        <sz val="12"/>
        <rFont val="Times New Roman"/>
        <family val="1"/>
      </rPr>
      <t>e</t>
    </r>
  </si>
  <si>
    <t>Adjustment for :</t>
  </si>
  <si>
    <t>Interest expenses</t>
  </si>
  <si>
    <t>Interest Income</t>
  </si>
  <si>
    <t>CASH FLOWS FROM INVESTING ACTIVITIES</t>
  </si>
  <si>
    <t>CASH FLOW FROM OPERATING ACTIVITIES</t>
  </si>
  <si>
    <t>Depreciation on fixed assets</t>
  </si>
  <si>
    <t>Bills payable</t>
  </si>
  <si>
    <t>Interest received</t>
  </si>
  <si>
    <t>CASH FLOWS FROM FINANCING ACTIVITIES</t>
  </si>
  <si>
    <t>Repayment for term loan</t>
  </si>
  <si>
    <t>Decrease/(Increase) in trade &amp; other debtors</t>
  </si>
  <si>
    <t>Repayment of hire purchase creditors</t>
  </si>
  <si>
    <t>31/03/2003</t>
  </si>
  <si>
    <t>31/03/03</t>
  </si>
  <si>
    <t>31/03/02</t>
  </si>
  <si>
    <t>31/03/03</t>
  </si>
  <si>
    <t>2003</t>
  </si>
  <si>
    <t>31/03/2003</t>
  </si>
  <si>
    <t>31/03/2002</t>
  </si>
  <si>
    <t xml:space="preserve">3 months </t>
  </si>
  <si>
    <t>2.36sen</t>
  </si>
  <si>
    <t>2.35sen</t>
  </si>
  <si>
    <t>Decrease/(Increase) in stock</t>
  </si>
  <si>
    <t>Unaudited Condensed Consolidated Statement of Changes in Equity as at 31 March 2003</t>
  </si>
  <si>
    <t>3 months quarter</t>
  </si>
  <si>
    <t>ended 31 March 2003</t>
  </si>
  <si>
    <t>2.41sen</t>
  </si>
  <si>
    <t xml:space="preserve">  Financial Report  for the year ended 31 December 2002)</t>
  </si>
  <si>
    <t>Net cash used in financing activities</t>
  </si>
  <si>
    <t>Purchase of Property, Plant &amp; Equipment (Note A)</t>
  </si>
  <si>
    <t>Proceeds from disposal of Property, Plant &amp; Equipment (Note B)</t>
  </si>
  <si>
    <t>ended 31 December 2002)</t>
  </si>
  <si>
    <t xml:space="preserve"> Annual Financial Report for the year ended 31 December 2002)</t>
  </si>
  <si>
    <t xml:space="preserve">  with the Annual Financial Report for the year ended 31 December 2002)</t>
  </si>
  <si>
    <t xml:space="preserve"> conjunction  with the Annual Financial Report for the year ended 31 December 2002)</t>
  </si>
  <si>
    <t>1st qtr</t>
  </si>
  <si>
    <t>Summary of Key Financial Information for the quarter ended 31/03/2003</t>
  </si>
  <si>
    <t>Basic earnings/(loss) per share (sen)</t>
  </si>
  <si>
    <t>Cash used in operating activities</t>
  </si>
  <si>
    <t>Unaudited Condensed Consolidated Statement of Recognised Gains and Losses as at 31 March 2002</t>
  </si>
  <si>
    <t>3 months</t>
  </si>
  <si>
    <t xml:space="preserve"> 3 months</t>
  </si>
  <si>
    <t>Cash generated from investment</t>
  </si>
  <si>
    <t xml:space="preserve">                      INDIVIDUAL PERIOD</t>
  </si>
  <si>
    <t xml:space="preserve">                      CUMULATIVE PERIOD</t>
  </si>
  <si>
    <t>Cash used in operations</t>
  </si>
  <si>
    <t>Unaudited Condensed Consolidated Income Statement as at 31 March 2003</t>
  </si>
  <si>
    <t>Unaudited Condensed Consolidated Balance Sheet as at 31/03/2003</t>
  </si>
  <si>
    <t>Current quarter</t>
  </si>
  <si>
    <t>Unaudited Condensed Consolidated Cash Flow Statement for quarter ended 31 March 2003</t>
  </si>
  <si>
    <t>Cash &amp; Cash Equivalents at end of period</t>
  </si>
  <si>
    <t>Retained Profits</t>
  </si>
  <si>
    <t>Reserves On Consolidation</t>
  </si>
  <si>
    <t>As at</t>
  </si>
  <si>
    <t>(Decrease)/Increase in trade &amp; other creditors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</si>
</sst>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.00_);_(* \(#,##0.00\);_(* &quot;-&quot;_);_(@_)"/>
    <numFmt numFmtId="169" formatCode="_(* #,##0_);_(* \(#,##0\);_(* &quot;-&quot;??_);_(@_)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Helv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9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16" applyNumberFormat="1" applyFont="1" applyAlignment="1" quotePrefix="1">
      <alignment horizontal="center"/>
    </xf>
    <xf numFmtId="41" fontId="9" fillId="0" borderId="0" xfId="16" applyFont="1" applyAlignment="1">
      <alignment horizontal="center"/>
    </xf>
    <xf numFmtId="41" fontId="9" fillId="0" borderId="0" xfId="16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 quotePrefix="1">
      <alignment horizontal="center"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left"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69" fontId="0" fillId="0" borderId="0" xfId="15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15" applyNumberFormat="1" applyAlignment="1">
      <alignment horizontal="center"/>
    </xf>
    <xf numFmtId="0" fontId="6" fillId="0" borderId="0" xfId="0" applyFont="1" applyAlignment="1">
      <alignment horizontal="right"/>
    </xf>
    <xf numFmtId="169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69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69" fontId="10" fillId="0" borderId="0" xfId="15" applyNumberFormat="1" applyFont="1" applyAlignment="1">
      <alignment horizontal="center"/>
    </xf>
    <xf numFmtId="169" fontId="0" fillId="0" borderId="3" xfId="15" applyNumberFormat="1" applyBorder="1" applyAlignment="1">
      <alignment/>
    </xf>
    <xf numFmtId="0" fontId="11" fillId="0" borderId="0" xfId="0" applyFont="1" applyAlignment="1">
      <alignment horizontal="left"/>
    </xf>
    <xf numFmtId="169" fontId="6" fillId="0" borderId="0" xfId="15" applyNumberFormat="1" applyFont="1" applyAlignment="1">
      <alignment horizontal="center"/>
    </xf>
    <xf numFmtId="169" fontId="6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0" fontId="6" fillId="0" borderId="0" xfId="15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41" fontId="6" fillId="0" borderId="0" xfId="16" applyFont="1" applyAlignment="1">
      <alignment horizontal="left"/>
    </xf>
    <xf numFmtId="0" fontId="9" fillId="0" borderId="0" xfId="0" applyFont="1" applyAlignment="1">
      <alignment horizontal="center"/>
    </xf>
    <xf numFmtId="41" fontId="9" fillId="0" borderId="0" xfId="16" applyFont="1" applyAlignment="1" quotePrefix="1">
      <alignment horizontal="left"/>
    </xf>
    <xf numFmtId="41" fontId="9" fillId="0" borderId="0" xfId="16" applyFont="1" applyAlignment="1">
      <alignment/>
    </xf>
    <xf numFmtId="0" fontId="6" fillId="0" borderId="0" xfId="0" applyFont="1" applyAlignment="1" quotePrefix="1">
      <alignment horizontal="center"/>
    </xf>
    <xf numFmtId="167" fontId="6" fillId="0" borderId="0" xfId="16" applyFont="1" applyAlignment="1">
      <alignment/>
    </xf>
    <xf numFmtId="43" fontId="6" fillId="0" borderId="0" xfId="15" applyFont="1" applyAlignment="1">
      <alignment/>
    </xf>
    <xf numFmtId="169" fontId="6" fillId="0" borderId="0" xfId="16" applyNumberFormat="1" applyFont="1" applyAlignment="1">
      <alignment/>
    </xf>
    <xf numFmtId="168" fontId="6" fillId="0" borderId="0" xfId="16" applyNumberFormat="1" applyFont="1" applyAlignment="1">
      <alignment/>
    </xf>
    <xf numFmtId="168" fontId="6" fillId="0" borderId="4" xfId="16" applyNumberFormat="1" applyFont="1" applyBorder="1" applyAlignment="1">
      <alignment horizontal="right"/>
    </xf>
    <xf numFmtId="43" fontId="6" fillId="0" borderId="4" xfId="15" applyFont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15" applyNumberFormat="1" applyFont="1" applyAlignment="1">
      <alignment horizontal="center"/>
    </xf>
    <xf numFmtId="41" fontId="6" fillId="0" borderId="0" xfId="16" applyFont="1" applyAlignment="1" quotePrefix="1">
      <alignment/>
    </xf>
    <xf numFmtId="41" fontId="9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9" fillId="0" borderId="0" xfId="16" applyFont="1" applyAlignment="1" quotePrefix="1">
      <alignment horizontal="right"/>
    </xf>
    <xf numFmtId="0" fontId="9" fillId="0" borderId="0" xfId="0" applyFont="1" applyAlignment="1">
      <alignment horizontal="right"/>
    </xf>
    <xf numFmtId="169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43" fontId="6" fillId="0" borderId="0" xfId="15" applyFont="1" applyAlignment="1">
      <alignment horizontal="right"/>
    </xf>
    <xf numFmtId="41" fontId="9" fillId="0" borderId="0" xfId="16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zoomScale="85" zoomScaleNormal="85" workbookViewId="0" topLeftCell="C28">
      <selection activeCell="G35" sqref="G35"/>
    </sheetView>
  </sheetViews>
  <sheetFormatPr defaultColWidth="9.00390625" defaultRowHeight="15.75"/>
  <cols>
    <col min="1" max="1" width="5.125" style="2" customWidth="1"/>
    <col min="2" max="2" width="36.125" style="2" customWidth="1"/>
    <col min="3" max="3" width="2.375" style="2" customWidth="1"/>
    <col min="4" max="4" width="16.625" style="19" customWidth="1"/>
    <col min="5" max="5" width="15.50390625" style="19" customWidth="1"/>
    <col min="6" max="6" width="2.00390625" style="2" customWidth="1"/>
    <col min="7" max="7" width="15.875" style="19" customWidth="1"/>
    <col min="8" max="8" width="15.375" style="19" customWidth="1"/>
    <col min="9" max="16384" width="9.00390625" style="2" customWidth="1"/>
  </cols>
  <sheetData>
    <row r="1" ht="15">
      <c r="A1" s="5" t="s">
        <v>60</v>
      </c>
    </row>
    <row r="2" ht="15">
      <c r="A2" s="39" t="s">
        <v>61</v>
      </c>
    </row>
    <row r="4" spans="1:4" ht="15">
      <c r="A4" s="43" t="s">
        <v>93</v>
      </c>
      <c r="D4" s="19" t="s">
        <v>62</v>
      </c>
    </row>
    <row r="5" spans="1:4" ht="15">
      <c r="A5" s="2" t="s">
        <v>92</v>
      </c>
      <c r="D5" s="19" t="s">
        <v>63</v>
      </c>
    </row>
    <row r="6" spans="1:4" ht="15">
      <c r="A6" s="43" t="s">
        <v>64</v>
      </c>
      <c r="D6" s="19" t="s">
        <v>65</v>
      </c>
    </row>
    <row r="7" spans="1:4" ht="15">
      <c r="A7" s="43" t="s">
        <v>66</v>
      </c>
      <c r="D7" s="20" t="s">
        <v>67</v>
      </c>
    </row>
    <row r="8" spans="1:4" ht="15">
      <c r="A8" s="43" t="s">
        <v>91</v>
      </c>
      <c r="D8" s="57" t="s">
        <v>126</v>
      </c>
    </row>
    <row r="9" spans="1:4" ht="15">
      <c r="A9" s="43" t="s">
        <v>94</v>
      </c>
      <c r="D9" s="44" t="s">
        <v>149</v>
      </c>
    </row>
    <row r="10" spans="1:4" ht="15">
      <c r="A10" s="16" t="s">
        <v>95</v>
      </c>
      <c r="D10" s="44" t="s">
        <v>96</v>
      </c>
    </row>
    <row r="12" ht="15">
      <c r="A12" s="5" t="s">
        <v>68</v>
      </c>
    </row>
    <row r="14" ht="15">
      <c r="A14" s="39" t="s">
        <v>69</v>
      </c>
    </row>
    <row r="15" ht="15">
      <c r="A15" s="39"/>
    </row>
    <row r="16" ht="15">
      <c r="B16" s="5" t="s">
        <v>150</v>
      </c>
    </row>
    <row r="17" ht="15">
      <c r="B17" s="39"/>
    </row>
    <row r="18" spans="1:8" s="10" customFormat="1" ht="12.75">
      <c r="A18" s="45"/>
      <c r="D18" s="46" t="s">
        <v>101</v>
      </c>
      <c r="E18" s="47"/>
      <c r="G18" s="46" t="s">
        <v>102</v>
      </c>
      <c r="H18" s="47"/>
    </row>
    <row r="19" spans="1:8" s="10" customFormat="1" ht="12.75">
      <c r="A19" s="45"/>
      <c r="D19" s="58" t="s">
        <v>70</v>
      </c>
      <c r="E19" s="58" t="s">
        <v>71</v>
      </c>
      <c r="G19" s="58" t="s">
        <v>70</v>
      </c>
      <c r="H19" s="58" t="s">
        <v>71</v>
      </c>
    </row>
    <row r="20" spans="1:8" s="10" customFormat="1" ht="12.75">
      <c r="A20" s="45"/>
      <c r="D20" s="60" t="s">
        <v>72</v>
      </c>
      <c r="E20" s="58" t="s">
        <v>73</v>
      </c>
      <c r="G20" s="58" t="s">
        <v>74</v>
      </c>
      <c r="H20" s="58" t="s">
        <v>73</v>
      </c>
    </row>
    <row r="21" spans="1:8" s="10" customFormat="1" ht="12.75">
      <c r="A21" s="45"/>
      <c r="D21" s="60" t="s">
        <v>75</v>
      </c>
      <c r="E21" s="58" t="s">
        <v>75</v>
      </c>
      <c r="G21" s="58" t="s">
        <v>76</v>
      </c>
      <c r="H21" s="58" t="s">
        <v>77</v>
      </c>
    </row>
    <row r="22" spans="1:8" s="10" customFormat="1" ht="12.75">
      <c r="A22" s="45"/>
      <c r="D22" s="60" t="s">
        <v>127</v>
      </c>
      <c r="E22" s="60" t="s">
        <v>128</v>
      </c>
      <c r="G22" s="60" t="s">
        <v>127</v>
      </c>
      <c r="H22" s="60" t="s">
        <v>128</v>
      </c>
    </row>
    <row r="23" spans="4:8" s="45" customFormat="1" ht="12.75">
      <c r="D23" s="58" t="s">
        <v>78</v>
      </c>
      <c r="E23" s="60" t="s">
        <v>78</v>
      </c>
      <c r="G23" s="60" t="s">
        <v>78</v>
      </c>
      <c r="H23" s="60" t="s">
        <v>78</v>
      </c>
    </row>
    <row r="24" spans="1:8" ht="15">
      <c r="A24" s="15"/>
      <c r="E24" s="20"/>
      <c r="G24" s="18"/>
      <c r="H24" s="18"/>
    </row>
    <row r="25" spans="1:8" ht="15">
      <c r="A25" s="15">
        <v>1</v>
      </c>
      <c r="B25" s="2" t="s">
        <v>1</v>
      </c>
      <c r="D25" s="19">
        <v>42320</v>
      </c>
      <c r="E25" s="19">
        <v>35243</v>
      </c>
      <c r="G25" s="19">
        <v>42320</v>
      </c>
      <c r="H25" s="19">
        <v>35243</v>
      </c>
    </row>
    <row r="26" ht="15">
      <c r="A26" s="15"/>
    </row>
    <row r="27" spans="1:8" ht="15">
      <c r="A27" s="48">
        <v>2</v>
      </c>
      <c r="B27" s="2" t="s">
        <v>79</v>
      </c>
      <c r="D27" s="19">
        <v>3759</v>
      </c>
      <c r="E27" s="19">
        <v>3676</v>
      </c>
      <c r="G27" s="19">
        <v>3759</v>
      </c>
      <c r="H27" s="19">
        <v>3676</v>
      </c>
    </row>
    <row r="28" ht="15">
      <c r="A28" s="15"/>
    </row>
    <row r="29" spans="1:8" ht="15">
      <c r="A29" s="48">
        <v>3</v>
      </c>
      <c r="B29" s="2" t="s">
        <v>80</v>
      </c>
      <c r="D29" s="19">
        <v>3759</v>
      </c>
      <c r="E29" s="19">
        <v>3676</v>
      </c>
      <c r="G29" s="19">
        <v>3759</v>
      </c>
      <c r="H29" s="19">
        <v>3676</v>
      </c>
    </row>
    <row r="30" ht="15">
      <c r="A30" s="15"/>
    </row>
    <row r="31" spans="1:8" ht="15">
      <c r="A31" s="15">
        <v>4</v>
      </c>
      <c r="B31" s="16" t="s">
        <v>81</v>
      </c>
      <c r="D31" s="19">
        <v>3759</v>
      </c>
      <c r="E31" s="19">
        <v>3676</v>
      </c>
      <c r="G31" s="19">
        <v>3759</v>
      </c>
      <c r="H31" s="19">
        <v>3676</v>
      </c>
    </row>
    <row r="32" ht="15">
      <c r="A32" s="15"/>
    </row>
    <row r="33" spans="1:8" ht="15">
      <c r="A33" s="15">
        <v>5</v>
      </c>
      <c r="B33" s="2" t="s">
        <v>151</v>
      </c>
      <c r="D33" s="49">
        <v>2.41</v>
      </c>
      <c r="E33" s="49">
        <v>2.36</v>
      </c>
      <c r="G33" s="50">
        <v>2.41</v>
      </c>
      <c r="H33" s="50">
        <v>2.36</v>
      </c>
    </row>
    <row r="34" ht="15">
      <c r="A34" s="15"/>
    </row>
    <row r="35" spans="1:8" ht="15">
      <c r="A35" s="48">
        <v>6</v>
      </c>
      <c r="B35" s="2" t="s">
        <v>82</v>
      </c>
      <c r="D35" s="1">
        <v>0</v>
      </c>
      <c r="E35" s="51">
        <v>0</v>
      </c>
      <c r="G35" s="50">
        <v>0</v>
      </c>
      <c r="H35" s="50">
        <v>0</v>
      </c>
    </row>
    <row r="36" ht="15">
      <c r="A36" s="15"/>
    </row>
    <row r="37" spans="1:8" ht="15">
      <c r="A37" s="15"/>
      <c r="D37" s="47"/>
      <c r="G37" s="58" t="s">
        <v>97</v>
      </c>
      <c r="H37" s="59" t="s">
        <v>99</v>
      </c>
    </row>
    <row r="38" spans="1:8" ht="15">
      <c r="A38" s="15"/>
      <c r="D38" s="47"/>
      <c r="G38" s="58" t="s">
        <v>98</v>
      </c>
      <c r="H38" s="59" t="s">
        <v>100</v>
      </c>
    </row>
    <row r="39" spans="1:8" ht="15">
      <c r="A39" s="15">
        <v>7</v>
      </c>
      <c r="B39" s="2" t="s">
        <v>83</v>
      </c>
      <c r="D39" s="50"/>
      <c r="E39" s="50"/>
      <c r="G39" s="64">
        <v>1.53</v>
      </c>
      <c r="H39" s="52">
        <v>1.43</v>
      </c>
    </row>
    <row r="40" ht="15">
      <c r="A40" s="15"/>
    </row>
    <row r="41" spans="1:2" ht="15">
      <c r="A41" s="15"/>
      <c r="B41" s="2" t="s">
        <v>84</v>
      </c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  <row r="98" ht="15">
      <c r="A98" s="15"/>
    </row>
  </sheetData>
  <printOptions/>
  <pageMargins left="0.5511811023622047" right="0.35433070866141736" top="0.7874015748031497" bottom="0.787401574803149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85" zoomScaleNormal="85" workbookViewId="0" topLeftCell="A1">
      <selection activeCell="A6" sqref="A6"/>
    </sheetView>
  </sheetViews>
  <sheetFormatPr defaultColWidth="9.00390625" defaultRowHeight="15.75"/>
  <cols>
    <col min="1" max="1" width="5.125" style="2" customWidth="1"/>
    <col min="2" max="2" width="31.375" style="2" customWidth="1"/>
    <col min="3" max="3" width="2.375" style="2" customWidth="1"/>
    <col min="4" max="4" width="16.375" style="19" customWidth="1"/>
    <col min="5" max="5" width="15.75390625" style="19" customWidth="1"/>
    <col min="6" max="6" width="2.00390625" style="2" customWidth="1"/>
    <col min="7" max="7" width="15.875" style="19" customWidth="1"/>
    <col min="8" max="8" width="16.00390625" style="19" customWidth="1"/>
    <col min="9" max="16384" width="9.00390625" style="2" customWidth="1"/>
  </cols>
  <sheetData>
    <row r="1" ht="15">
      <c r="A1" s="5" t="s">
        <v>60</v>
      </c>
    </row>
    <row r="2" ht="15">
      <c r="A2" s="8" t="s">
        <v>85</v>
      </c>
    </row>
    <row r="3" ht="15">
      <c r="A3" s="8" t="s">
        <v>111</v>
      </c>
    </row>
    <row r="4" spans="1:8" ht="15">
      <c r="A4" s="15"/>
      <c r="D4" s="65" t="s">
        <v>157</v>
      </c>
      <c r="E4" s="47"/>
      <c r="F4" s="10"/>
      <c r="G4" s="46" t="s">
        <v>158</v>
      </c>
      <c r="H4" s="47"/>
    </row>
    <row r="5" spans="1:8" ht="15">
      <c r="A5" s="15"/>
      <c r="D5" s="58" t="s">
        <v>70</v>
      </c>
      <c r="E5" s="58" t="s">
        <v>71</v>
      </c>
      <c r="F5" s="61"/>
      <c r="G5" s="58" t="s">
        <v>70</v>
      </c>
      <c r="H5" s="58" t="s">
        <v>71</v>
      </c>
    </row>
    <row r="6" spans="1:8" ht="15">
      <c r="A6" s="15"/>
      <c r="D6" s="60" t="s">
        <v>72</v>
      </c>
      <c r="E6" s="58" t="s">
        <v>73</v>
      </c>
      <c r="F6" s="61"/>
      <c r="G6" s="58" t="s">
        <v>74</v>
      </c>
      <c r="H6" s="58" t="s">
        <v>73</v>
      </c>
    </row>
    <row r="7" spans="1:8" ht="15">
      <c r="A7" s="15"/>
      <c r="D7" s="60" t="s">
        <v>75</v>
      </c>
      <c r="E7" s="58" t="s">
        <v>75</v>
      </c>
      <c r="F7" s="61"/>
      <c r="G7" s="58" t="s">
        <v>76</v>
      </c>
      <c r="H7" s="58" t="s">
        <v>77</v>
      </c>
    </row>
    <row r="8" spans="1:8" ht="15">
      <c r="A8" s="15"/>
      <c r="D8" s="60" t="s">
        <v>127</v>
      </c>
      <c r="E8" s="60" t="s">
        <v>128</v>
      </c>
      <c r="F8" s="61"/>
      <c r="G8" s="60" t="s">
        <v>129</v>
      </c>
      <c r="H8" s="60" t="s">
        <v>128</v>
      </c>
    </row>
    <row r="9" spans="1:8" ht="15">
      <c r="A9" s="15"/>
      <c r="D9" s="58" t="s">
        <v>78</v>
      </c>
      <c r="E9" s="60" t="s">
        <v>78</v>
      </c>
      <c r="F9" s="61"/>
      <c r="G9" s="60" t="s">
        <v>78</v>
      </c>
      <c r="H9" s="60" t="s">
        <v>78</v>
      </c>
    </row>
    <row r="10" spans="1:8" ht="15">
      <c r="A10" s="15"/>
      <c r="D10" s="13"/>
      <c r="E10" s="14"/>
      <c r="F10" s="45"/>
      <c r="G10" s="14"/>
      <c r="H10" s="14"/>
    </row>
    <row r="11" spans="1:8" ht="15">
      <c r="A11" s="15">
        <v>1</v>
      </c>
      <c r="B11" s="2" t="s">
        <v>86</v>
      </c>
      <c r="D11" s="19">
        <v>5389</v>
      </c>
      <c r="E11" s="19">
        <v>5162</v>
      </c>
      <c r="G11" s="19">
        <v>5389</v>
      </c>
      <c r="H11" s="19">
        <v>5162</v>
      </c>
    </row>
    <row r="12" ht="15">
      <c r="A12" s="15"/>
    </row>
    <row r="13" spans="1:8" ht="15">
      <c r="A13" s="15">
        <v>2</v>
      </c>
      <c r="B13" s="2" t="s">
        <v>87</v>
      </c>
      <c r="D13" s="19">
        <v>190</v>
      </c>
      <c r="E13" s="19">
        <v>81</v>
      </c>
      <c r="G13" s="19">
        <v>190</v>
      </c>
      <c r="H13" s="19">
        <v>81</v>
      </c>
    </row>
    <row r="14" ht="15">
      <c r="A14" s="15"/>
    </row>
    <row r="15" spans="1:8" ht="15">
      <c r="A15" s="15">
        <v>3</v>
      </c>
      <c r="B15" s="2" t="s">
        <v>88</v>
      </c>
      <c r="D15" s="19">
        <v>1630</v>
      </c>
      <c r="E15" s="19">
        <v>1485</v>
      </c>
      <c r="G15" s="19">
        <v>1630</v>
      </c>
      <c r="H15" s="19">
        <v>1485</v>
      </c>
    </row>
    <row r="16" ht="15">
      <c r="A16" s="15"/>
    </row>
    <row r="17" ht="15">
      <c r="A17" s="15"/>
    </row>
    <row r="18" spans="1:2" ht="15">
      <c r="A18" s="15"/>
      <c r="B18" s="2" t="s">
        <v>89</v>
      </c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</sheetData>
  <printOptions/>
  <pageMargins left="0.5511811023622047" right="0.35433070866141736" top="0.7874015748031497" bottom="0.7874015748031497" header="0.5118110236220472" footer="0.5118110236220472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6">
      <selection activeCell="A19" sqref="A19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6" width="17.625" style="7" customWidth="1"/>
    <col min="7" max="7" width="2.00390625" style="0" customWidth="1"/>
    <col min="8" max="8" width="17.625" style="7" customWidth="1"/>
  </cols>
  <sheetData>
    <row r="1" spans="1:7" s="2" customFormat="1" ht="15">
      <c r="A1" s="5" t="s">
        <v>58</v>
      </c>
      <c r="B1" s="1"/>
      <c r="C1" s="1"/>
      <c r="D1" s="1"/>
      <c r="E1" s="1"/>
      <c r="F1" s="1"/>
      <c r="G1" s="1"/>
    </row>
    <row r="2" spans="2:7" s="2" customFormat="1" ht="15">
      <c r="B2" s="1"/>
      <c r="C2" s="1"/>
      <c r="D2" s="1"/>
      <c r="E2" s="1"/>
      <c r="F2" s="1"/>
      <c r="G2" s="1"/>
    </row>
    <row r="3" spans="1:8" s="2" customFormat="1" ht="15">
      <c r="A3" s="8" t="s">
        <v>160</v>
      </c>
      <c r="B3" s="16"/>
      <c r="D3" s="19"/>
      <c r="E3" s="19"/>
      <c r="F3" s="19"/>
      <c r="H3" s="19"/>
    </row>
    <row r="4" spans="2:8" s="2" customFormat="1" ht="15">
      <c r="B4" s="16"/>
      <c r="D4" s="19"/>
      <c r="E4" s="19"/>
      <c r="F4" s="19"/>
      <c r="H4" s="19"/>
    </row>
    <row r="5" spans="1:8" s="2" customFormat="1" ht="15">
      <c r="A5" s="39"/>
      <c r="B5" s="16"/>
      <c r="D5" s="19"/>
      <c r="E5" s="19"/>
      <c r="F5" s="19"/>
      <c r="H5" s="19"/>
    </row>
    <row r="6" spans="2:8" s="10" customFormat="1" ht="12.75">
      <c r="B6" s="11"/>
      <c r="D6" s="12" t="s">
        <v>130</v>
      </c>
      <c r="E6" s="12">
        <v>2002</v>
      </c>
      <c r="F6" s="12">
        <v>2003</v>
      </c>
      <c r="G6" s="12"/>
      <c r="H6" s="12">
        <v>2002</v>
      </c>
    </row>
    <row r="7" spans="2:8" s="10" customFormat="1" ht="12.75">
      <c r="B7" s="11"/>
      <c r="D7" s="13" t="s">
        <v>103</v>
      </c>
      <c r="E7" s="13" t="s">
        <v>104</v>
      </c>
      <c r="F7" s="13" t="s">
        <v>133</v>
      </c>
      <c r="H7" s="13" t="s">
        <v>133</v>
      </c>
    </row>
    <row r="8" spans="2:8" s="10" customFormat="1" ht="12.75">
      <c r="B8" s="11"/>
      <c r="D8" s="13" t="s">
        <v>131</v>
      </c>
      <c r="E8" s="14" t="s">
        <v>132</v>
      </c>
      <c r="F8" s="13" t="s">
        <v>105</v>
      </c>
      <c r="H8" s="13" t="s">
        <v>105</v>
      </c>
    </row>
    <row r="9" spans="2:8" s="10" customFormat="1" ht="12.75">
      <c r="B9" s="11"/>
      <c r="D9" s="13" t="s">
        <v>0</v>
      </c>
      <c r="E9" s="13" t="s">
        <v>0</v>
      </c>
      <c r="F9" s="13" t="s">
        <v>0</v>
      </c>
      <c r="G9" s="13"/>
      <c r="H9" s="13" t="s">
        <v>0</v>
      </c>
    </row>
    <row r="10" spans="2:8" s="10" customFormat="1" ht="12.75">
      <c r="B10" s="11"/>
      <c r="D10" s="13"/>
      <c r="E10" s="13"/>
      <c r="F10" s="13"/>
      <c r="H10" s="13"/>
    </row>
    <row r="11" spans="2:8" s="15" customFormat="1" ht="15">
      <c r="B11" s="16" t="s">
        <v>1</v>
      </c>
      <c r="D11" s="17">
        <v>42319900</v>
      </c>
      <c r="E11" s="18">
        <v>35243218</v>
      </c>
      <c r="F11" s="17">
        <v>42319900</v>
      </c>
      <c r="H11" s="18">
        <v>35243218</v>
      </c>
    </row>
    <row r="12" spans="2:8" s="2" customFormat="1" ht="15">
      <c r="B12" s="16"/>
      <c r="D12" s="19"/>
      <c r="E12" s="18"/>
      <c r="F12" s="19"/>
      <c r="H12" s="18"/>
    </row>
    <row r="13" spans="2:8" s="2" customFormat="1" ht="15">
      <c r="B13" s="16" t="s">
        <v>2</v>
      </c>
      <c r="D13" s="19">
        <v>-37130735.52</v>
      </c>
      <c r="E13" s="19">
        <v>-30172764</v>
      </c>
      <c r="F13" s="19">
        <v>-37130735.52</v>
      </c>
      <c r="H13" s="19">
        <v>-30172764</v>
      </c>
    </row>
    <row r="14" spans="2:8" s="2" customFormat="1" ht="15">
      <c r="B14" s="16"/>
      <c r="D14" s="19"/>
      <c r="E14" s="19"/>
      <c r="F14" s="19"/>
      <c r="H14" s="19"/>
    </row>
    <row r="15" spans="2:8" s="2" customFormat="1" ht="15">
      <c r="B15" s="16" t="s">
        <v>3</v>
      </c>
      <c r="D15" s="19">
        <v>199670</v>
      </c>
      <c r="E15" s="19">
        <v>91321</v>
      </c>
      <c r="F15" s="19">
        <v>199670</v>
      </c>
      <c r="H15" s="19">
        <v>91321</v>
      </c>
    </row>
    <row r="16" spans="2:8" s="2" customFormat="1" ht="15">
      <c r="B16" s="16"/>
      <c r="D16" s="19"/>
      <c r="E16" s="19"/>
      <c r="F16" s="19"/>
      <c r="H16" s="19"/>
    </row>
    <row r="17" spans="2:8" s="2" customFormat="1" ht="15">
      <c r="B17" s="16" t="s">
        <v>4</v>
      </c>
      <c r="D17" s="19">
        <f>SUM(D11:D16)</f>
        <v>5388834.479999997</v>
      </c>
      <c r="E17" s="19">
        <f>SUM(E11:E16)</f>
        <v>5161775</v>
      </c>
      <c r="F17" s="19">
        <f>SUM(F11:F16)</f>
        <v>5388834.479999997</v>
      </c>
      <c r="H17" s="19">
        <f>SUM(H11:H16)</f>
        <v>5161775</v>
      </c>
    </row>
    <row r="18" spans="2:8" s="2" customFormat="1" ht="15">
      <c r="B18" s="16"/>
      <c r="D18" s="19"/>
      <c r="E18" s="19"/>
      <c r="F18" s="19"/>
      <c r="H18" s="19"/>
    </row>
    <row r="19" spans="2:8" s="2" customFormat="1" ht="15">
      <c r="B19" s="16" t="s">
        <v>5</v>
      </c>
      <c r="D19" s="19">
        <v>-1630080</v>
      </c>
      <c r="E19" s="19">
        <v>-1485572</v>
      </c>
      <c r="F19" s="19">
        <v>-1630080</v>
      </c>
      <c r="H19" s="19">
        <v>-1485572</v>
      </c>
    </row>
    <row r="20" spans="2:8" s="2" customFormat="1" ht="15">
      <c r="B20" s="16"/>
      <c r="D20" s="19"/>
      <c r="E20" s="19"/>
      <c r="F20" s="19"/>
      <c r="H20" s="19"/>
    </row>
    <row r="21" spans="2:8" s="2" customFormat="1" ht="15">
      <c r="B21" s="16" t="s">
        <v>6</v>
      </c>
      <c r="D21" s="21">
        <v>0</v>
      </c>
      <c r="E21" s="21">
        <v>0</v>
      </c>
      <c r="F21" s="21">
        <v>0</v>
      </c>
      <c r="G21" s="22"/>
      <c r="H21" s="21">
        <v>0</v>
      </c>
    </row>
    <row r="22" spans="2:8" s="2" customFormat="1" ht="5.25" customHeight="1">
      <c r="B22" s="16"/>
      <c r="D22" s="19"/>
      <c r="E22" s="19"/>
      <c r="F22" s="19"/>
      <c r="H22" s="19"/>
    </row>
    <row r="23" spans="2:8" s="2" customFormat="1" ht="15">
      <c r="B23" s="16" t="s">
        <v>7</v>
      </c>
      <c r="D23" s="19">
        <f>D17+D19</f>
        <v>3758754.4799999967</v>
      </c>
      <c r="E23" s="19">
        <f>E17+E19</f>
        <v>3676203</v>
      </c>
      <c r="F23" s="19">
        <f>F17+F19</f>
        <v>3758754.4799999967</v>
      </c>
      <c r="H23" s="19">
        <f>H17+H19</f>
        <v>3676203</v>
      </c>
    </row>
    <row r="24" spans="2:8" s="2" customFormat="1" ht="15">
      <c r="B24" s="16"/>
      <c r="D24" s="19"/>
      <c r="E24" s="19"/>
      <c r="F24" s="19"/>
      <c r="H24" s="19"/>
    </row>
    <row r="25" spans="2:8" s="2" customFormat="1" ht="15">
      <c r="B25" s="16" t="s">
        <v>8</v>
      </c>
      <c r="D25" s="21">
        <v>0</v>
      </c>
      <c r="E25" s="21">
        <v>0</v>
      </c>
      <c r="F25" s="21">
        <v>0</v>
      </c>
      <c r="G25" s="22"/>
      <c r="H25" s="21">
        <v>0</v>
      </c>
    </row>
    <row r="26" spans="2:8" s="2" customFormat="1" ht="6" customHeight="1">
      <c r="B26" s="16"/>
      <c r="D26" s="19"/>
      <c r="E26" s="19"/>
      <c r="F26" s="19"/>
      <c r="H26" s="19"/>
    </row>
    <row r="27" spans="2:8" s="2" customFormat="1" ht="15">
      <c r="B27" s="16" t="s">
        <v>9</v>
      </c>
      <c r="D27" s="19">
        <f>SUM(D23:D25)</f>
        <v>3758754.4799999967</v>
      </c>
      <c r="E27" s="19">
        <f>SUM(E23:E25)</f>
        <v>3676203</v>
      </c>
      <c r="F27" s="19">
        <f>SUM(F23:F25)</f>
        <v>3758754.4799999967</v>
      </c>
      <c r="H27" s="19">
        <f>SUM(H23:H25)</f>
        <v>3676203</v>
      </c>
    </row>
    <row r="28" spans="2:8" s="2" customFormat="1" ht="15">
      <c r="B28" s="16"/>
      <c r="D28" s="19"/>
      <c r="E28" s="19"/>
      <c r="F28" s="19"/>
      <c r="H28" s="19"/>
    </row>
    <row r="29" spans="2:8" s="2" customFormat="1" ht="15">
      <c r="B29" s="16" t="s">
        <v>10</v>
      </c>
      <c r="D29" s="21">
        <v>0</v>
      </c>
      <c r="E29" s="21">
        <v>0</v>
      </c>
      <c r="F29" s="21">
        <v>0</v>
      </c>
      <c r="G29" s="22"/>
      <c r="H29" s="21">
        <v>0</v>
      </c>
    </row>
    <row r="30" spans="2:8" s="2" customFormat="1" ht="7.5" customHeight="1">
      <c r="B30" s="16"/>
      <c r="D30" s="19"/>
      <c r="E30" s="19"/>
      <c r="F30" s="19"/>
      <c r="H30" s="19"/>
    </row>
    <row r="31" spans="2:8" s="2" customFormat="1" ht="15">
      <c r="B31" s="16" t="s">
        <v>11</v>
      </c>
      <c r="D31" s="19">
        <f>SUM(D27:D29)</f>
        <v>3758754.4799999967</v>
      </c>
      <c r="E31" s="19">
        <f>SUM(E27:E29)</f>
        <v>3676203</v>
      </c>
      <c r="F31" s="19">
        <f>SUM(F27:F29)</f>
        <v>3758754.4799999967</v>
      </c>
      <c r="H31" s="19">
        <f>SUM(H27:H29)</f>
        <v>3676203</v>
      </c>
    </row>
    <row r="32" spans="2:8" s="2" customFormat="1" ht="15">
      <c r="B32" s="16"/>
      <c r="D32" s="19"/>
      <c r="E32" s="19"/>
      <c r="F32" s="19"/>
      <c r="H32" s="19"/>
    </row>
    <row r="33" spans="2:8" s="2" customFormat="1" ht="15.75" thickBot="1">
      <c r="B33" s="16" t="s">
        <v>12</v>
      </c>
      <c r="D33" s="53" t="s">
        <v>140</v>
      </c>
      <c r="E33" s="42" t="s">
        <v>134</v>
      </c>
      <c r="F33" s="54" t="s">
        <v>140</v>
      </c>
      <c r="G33" s="28"/>
      <c r="H33" s="42" t="s">
        <v>134</v>
      </c>
    </row>
    <row r="34" spans="2:8" s="2" customFormat="1" ht="16.5" thickBot="1" thickTop="1">
      <c r="B34" s="16" t="s">
        <v>13</v>
      </c>
      <c r="D34" s="42" t="s">
        <v>140</v>
      </c>
      <c r="E34" s="42" t="s">
        <v>135</v>
      </c>
      <c r="F34" s="42" t="s">
        <v>140</v>
      </c>
      <c r="G34" s="28"/>
      <c r="H34" s="42" t="s">
        <v>135</v>
      </c>
    </row>
    <row r="35" spans="2:8" s="2" customFormat="1" ht="15.75" thickTop="1">
      <c r="B35" s="16"/>
      <c r="D35" s="19"/>
      <c r="E35" s="19"/>
      <c r="F35" s="19"/>
      <c r="H35" s="19"/>
    </row>
    <row r="36" spans="2:8" s="2" customFormat="1" ht="15">
      <c r="B36" s="16"/>
      <c r="D36" s="19"/>
      <c r="E36" s="19"/>
      <c r="F36" s="19"/>
      <c r="H36" s="19"/>
    </row>
    <row r="37" spans="2:8" s="2" customFormat="1" ht="15.75" customHeight="1">
      <c r="B37" s="8" t="s">
        <v>53</v>
      </c>
      <c r="D37" s="19"/>
      <c r="E37" s="19"/>
      <c r="F37" s="19"/>
      <c r="H37" s="19"/>
    </row>
    <row r="38" spans="2:8" s="2" customFormat="1" ht="15">
      <c r="B38" s="8" t="s">
        <v>145</v>
      </c>
      <c r="D38" s="19"/>
      <c r="E38" s="19"/>
      <c r="F38" s="19"/>
      <c r="H38" s="19"/>
    </row>
    <row r="39" spans="2:8" s="2" customFormat="1" ht="15">
      <c r="B39" s="16"/>
      <c r="D39" s="19"/>
      <c r="E39" s="19"/>
      <c r="F39" s="19"/>
      <c r="H39" s="19"/>
    </row>
    <row r="40" spans="2:8" s="2" customFormat="1" ht="15">
      <c r="B40" s="16"/>
      <c r="D40" s="19"/>
      <c r="E40" s="19"/>
      <c r="F40" s="19"/>
      <c r="H40" s="19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="85" zoomScaleNormal="85" workbookViewId="0" topLeftCell="A3">
      <selection activeCell="E6" sqref="E6"/>
    </sheetView>
  </sheetViews>
  <sheetFormatPr defaultColWidth="9.00390625" defaultRowHeight="15.75"/>
  <cols>
    <col min="1" max="1" width="41.75390625" style="0" customWidth="1"/>
    <col min="2" max="2" width="4.125" style="23" customWidth="1"/>
    <col min="3" max="3" width="17.125" style="24" customWidth="1"/>
    <col min="4" max="4" width="1.625" style="7" customWidth="1"/>
    <col min="5" max="5" width="16.25390625" style="7" customWidth="1"/>
  </cols>
  <sheetData>
    <row r="1" spans="1:6" s="2" customFormat="1" ht="15">
      <c r="A1" s="5" t="s">
        <v>58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161</v>
      </c>
    </row>
    <row r="4" ht="15.75">
      <c r="A4" s="2"/>
    </row>
    <row r="5" spans="3:5" ht="15.75">
      <c r="C5" s="62" t="s">
        <v>167</v>
      </c>
      <c r="D5" s="23"/>
      <c r="E5" s="63" t="s">
        <v>167</v>
      </c>
    </row>
    <row r="6" spans="1:6" ht="15.75">
      <c r="A6" s="2"/>
      <c r="B6" s="17"/>
      <c r="C6" s="40">
        <v>37711</v>
      </c>
      <c r="D6" s="17"/>
      <c r="E6" s="40">
        <v>37621</v>
      </c>
      <c r="F6" s="2"/>
    </row>
    <row r="7" spans="1:6" ht="15.75">
      <c r="A7" s="2"/>
      <c r="B7" s="17"/>
      <c r="C7" s="37" t="s">
        <v>0</v>
      </c>
      <c r="D7" s="17"/>
      <c r="E7" s="15" t="s">
        <v>0</v>
      </c>
      <c r="F7" s="2"/>
    </row>
    <row r="8" spans="1:6" ht="15.75">
      <c r="A8" s="2"/>
      <c r="B8" s="17"/>
      <c r="C8" s="37"/>
      <c r="D8" s="19"/>
      <c r="E8" s="15"/>
      <c r="F8" s="2"/>
    </row>
    <row r="9" spans="1:6" ht="15.75">
      <c r="A9" s="2" t="s">
        <v>14</v>
      </c>
      <c r="B9" s="17"/>
      <c r="C9" s="1">
        <v>235221936</v>
      </c>
      <c r="D9" s="19"/>
      <c r="E9" s="1">
        <v>251280472</v>
      </c>
      <c r="F9" s="2"/>
    </row>
    <row r="10" spans="1:6" ht="15.75">
      <c r="A10" s="2"/>
      <c r="B10" s="17"/>
      <c r="C10" s="1"/>
      <c r="D10" s="19"/>
      <c r="E10" s="1"/>
      <c r="F10" s="2"/>
    </row>
    <row r="11" spans="1:6" ht="15.75">
      <c r="A11" s="2" t="s">
        <v>15</v>
      </c>
      <c r="B11" s="17"/>
      <c r="C11" s="1">
        <v>0</v>
      </c>
      <c r="D11" s="19"/>
      <c r="E11" s="1">
        <v>0</v>
      </c>
      <c r="F11" s="2"/>
    </row>
    <row r="12" spans="1:6" ht="15.75">
      <c r="A12" s="2"/>
      <c r="B12" s="17"/>
      <c r="C12" s="1"/>
      <c r="D12" s="19"/>
      <c r="E12" s="1"/>
      <c r="F12" s="2"/>
    </row>
    <row r="13" spans="1:6" ht="15.75">
      <c r="A13" s="2" t="s">
        <v>16</v>
      </c>
      <c r="B13" s="17"/>
      <c r="C13" s="1">
        <v>0</v>
      </c>
      <c r="D13" s="19"/>
      <c r="E13" s="1">
        <v>0</v>
      </c>
      <c r="F13" s="2"/>
    </row>
    <row r="14" spans="1:6" ht="15.75">
      <c r="A14" s="2"/>
      <c r="B14" s="17"/>
      <c r="C14" s="1"/>
      <c r="D14" s="19"/>
      <c r="E14" s="1"/>
      <c r="F14" s="2"/>
    </row>
    <row r="15" spans="1:6" ht="15.75">
      <c r="A15" s="2" t="s">
        <v>17</v>
      </c>
      <c r="B15" s="17"/>
      <c r="C15" s="1">
        <v>0</v>
      </c>
      <c r="D15" s="19"/>
      <c r="E15" s="1">
        <v>0</v>
      </c>
      <c r="F15" s="2"/>
    </row>
    <row r="16" spans="1:6" ht="15.75">
      <c r="A16" s="2"/>
      <c r="B16" s="17"/>
      <c r="C16" s="1"/>
      <c r="D16" s="19"/>
      <c r="E16" s="1"/>
      <c r="F16" s="2"/>
    </row>
    <row r="17" spans="1:6" ht="15.75">
      <c r="A17" s="2" t="s">
        <v>107</v>
      </c>
      <c r="B17" s="17"/>
      <c r="C17" s="1"/>
      <c r="D17" s="19"/>
      <c r="E17" s="1"/>
      <c r="F17" s="2"/>
    </row>
    <row r="18" spans="1:6" ht="15.75">
      <c r="A18" s="2" t="s">
        <v>18</v>
      </c>
      <c r="B18" s="17"/>
      <c r="C18" s="1">
        <v>33962575</v>
      </c>
      <c r="D18" s="19"/>
      <c r="E18" s="1">
        <v>31707824</v>
      </c>
      <c r="F18" s="2"/>
    </row>
    <row r="19" spans="1:6" ht="15.75">
      <c r="A19" s="2" t="s">
        <v>19</v>
      </c>
      <c r="B19" s="17"/>
      <c r="C19" s="1">
        <v>108396972</v>
      </c>
      <c r="D19" s="19"/>
      <c r="E19" s="1">
        <f>92471032+3</f>
        <v>92471035</v>
      </c>
      <c r="F19" s="2"/>
    </row>
    <row r="20" spans="1:6" ht="15.75">
      <c r="A20" s="2" t="s">
        <v>20</v>
      </c>
      <c r="B20" s="17"/>
      <c r="C20" s="1">
        <f>11631965+201423-134073</f>
        <v>11699315</v>
      </c>
      <c r="D20" s="19"/>
      <c r="E20" s="1">
        <f>12605086-3</f>
        <v>12605083</v>
      </c>
      <c r="F20" s="2"/>
    </row>
    <row r="21" spans="1:6" ht="16.5" thickBot="1">
      <c r="A21" s="2"/>
      <c r="B21" s="17"/>
      <c r="C21" s="3">
        <f>SUM(C18:C20)</f>
        <v>154058862</v>
      </c>
      <c r="D21" s="19"/>
      <c r="E21" s="3">
        <f>SUM(E18:E20)</f>
        <v>136783942</v>
      </c>
      <c r="F21" s="2"/>
    </row>
    <row r="22" spans="1:6" ht="16.5" thickTop="1">
      <c r="A22" s="2" t="s">
        <v>108</v>
      </c>
      <c r="B22" s="17"/>
      <c r="C22" s="1"/>
      <c r="D22" s="19"/>
      <c r="E22" s="1"/>
      <c r="F22" s="2"/>
    </row>
    <row r="23" spans="1:6" ht="15.75">
      <c r="A23" s="2" t="s">
        <v>21</v>
      </c>
      <c r="B23" s="17"/>
      <c r="C23" s="1">
        <v>7181047</v>
      </c>
      <c r="D23" s="19"/>
      <c r="E23" s="1">
        <v>11076056</v>
      </c>
      <c r="F23" s="2"/>
    </row>
    <row r="24" spans="1:6" ht="15.75">
      <c r="A24" s="2" t="s">
        <v>22</v>
      </c>
      <c r="B24" s="17"/>
      <c r="C24" s="1">
        <f>2091576+29978000+33408600</f>
        <v>65478176</v>
      </c>
      <c r="D24" s="19"/>
      <c r="E24" s="1">
        <v>63604945</v>
      </c>
      <c r="F24" s="2"/>
    </row>
    <row r="25" spans="1:6" ht="15.75">
      <c r="A25" s="2" t="s">
        <v>59</v>
      </c>
      <c r="B25" s="17"/>
      <c r="C25" s="1">
        <v>0</v>
      </c>
      <c r="D25" s="19"/>
      <c r="E25" s="1">
        <v>0</v>
      </c>
      <c r="F25" s="2"/>
    </row>
    <row r="26" spans="1:6" ht="15.75">
      <c r="A26" s="2" t="s">
        <v>8</v>
      </c>
      <c r="B26" s="17"/>
      <c r="C26" s="1">
        <v>6101</v>
      </c>
      <c r="D26" s="19"/>
      <c r="E26" s="1">
        <v>6101</v>
      </c>
      <c r="F26" s="2"/>
    </row>
    <row r="27" spans="1:6" ht="16.5" thickBot="1">
      <c r="A27" s="2"/>
      <c r="B27" s="17"/>
      <c r="C27" s="3">
        <f>SUM(C23:C26)</f>
        <v>72665324</v>
      </c>
      <c r="D27" s="19"/>
      <c r="E27" s="3">
        <f>SUM(E23:E26)</f>
        <v>74687102</v>
      </c>
      <c r="F27" s="2"/>
    </row>
    <row r="28" spans="1:6" ht="16.5" thickTop="1">
      <c r="A28" s="2"/>
      <c r="B28" s="17"/>
      <c r="C28" s="1"/>
      <c r="D28" s="19"/>
      <c r="E28" s="1"/>
      <c r="F28" s="2"/>
    </row>
    <row r="29" spans="1:6" ht="15.75">
      <c r="A29" s="2" t="s">
        <v>23</v>
      </c>
      <c r="B29" s="17"/>
      <c r="C29" s="1">
        <f>C21-C27</f>
        <v>81393538</v>
      </c>
      <c r="D29" s="1">
        <f>D21-D27</f>
        <v>0</v>
      </c>
      <c r="E29" s="1">
        <f>E21-E27</f>
        <v>62096840</v>
      </c>
      <c r="F29" s="2"/>
    </row>
    <row r="30" spans="2:6" ht="16.5" thickBot="1">
      <c r="B30" s="17"/>
      <c r="C30" s="3">
        <f>C9+C11+C13+C15+C29</f>
        <v>316615474</v>
      </c>
      <c r="D30" s="19"/>
      <c r="E30" s="3">
        <f>E9+E11+E13+E15+E29</f>
        <v>313377312</v>
      </c>
      <c r="F30" s="2"/>
    </row>
    <row r="31" spans="1:6" ht="16.5" thickTop="1">
      <c r="A31" s="2"/>
      <c r="B31" s="17"/>
      <c r="C31" s="1"/>
      <c r="D31" s="19"/>
      <c r="E31" s="1"/>
      <c r="F31" s="2"/>
    </row>
    <row r="32" spans="1:6" ht="15.75">
      <c r="A32" s="2" t="s">
        <v>109</v>
      </c>
      <c r="B32" s="17"/>
      <c r="C32" s="1"/>
      <c r="D32" s="19"/>
      <c r="E32" s="1"/>
      <c r="F32" s="2"/>
    </row>
    <row r="33" spans="1:6" ht="15.75">
      <c r="A33" s="2" t="s">
        <v>24</v>
      </c>
      <c r="B33" s="17"/>
      <c r="C33" s="1">
        <v>156000000</v>
      </c>
      <c r="D33" s="19"/>
      <c r="E33" s="1">
        <v>156000000</v>
      </c>
      <c r="F33" s="2"/>
    </row>
    <row r="34" spans="1:6" ht="15.75">
      <c r="A34" s="2" t="s">
        <v>165</v>
      </c>
      <c r="B34" s="17"/>
      <c r="C34" s="1">
        <f>82794792+3120000</f>
        <v>85914792</v>
      </c>
      <c r="D34" s="19"/>
      <c r="E34" s="1">
        <f>82295188-139152</f>
        <v>82156036</v>
      </c>
      <c r="F34" s="2"/>
    </row>
    <row r="35" spans="1:6" ht="15.75">
      <c r="A35" s="2" t="s">
        <v>166</v>
      </c>
      <c r="B35" s="17"/>
      <c r="C35" s="29">
        <f>139152</f>
        <v>139152</v>
      </c>
      <c r="D35" s="19"/>
      <c r="E35" s="29">
        <f>139152</f>
        <v>139152</v>
      </c>
      <c r="F35" s="2"/>
    </row>
    <row r="36" spans="1:6" ht="15.75">
      <c r="A36" s="2" t="s">
        <v>25</v>
      </c>
      <c r="B36" s="17"/>
      <c r="C36" s="1">
        <f>SUM(C33:C35)</f>
        <v>242053944</v>
      </c>
      <c r="D36" s="19"/>
      <c r="E36" s="1">
        <f>SUM(E33:E35)</f>
        <v>238295188</v>
      </c>
      <c r="F36" s="2"/>
    </row>
    <row r="37" spans="1:6" ht="15.75">
      <c r="A37" s="2" t="s">
        <v>26</v>
      </c>
      <c r="B37" s="17"/>
      <c r="C37" s="1">
        <v>0</v>
      </c>
      <c r="D37" s="19"/>
      <c r="E37" s="1">
        <v>0</v>
      </c>
      <c r="F37" s="2"/>
    </row>
    <row r="38" spans="1:6" ht="15.75">
      <c r="A38" s="2" t="s">
        <v>110</v>
      </c>
      <c r="B38" s="17"/>
      <c r="C38" s="1"/>
      <c r="D38" s="19"/>
      <c r="E38" s="1"/>
      <c r="F38" s="2"/>
    </row>
    <row r="39" spans="1:6" ht="15.75">
      <c r="A39" s="4" t="s">
        <v>27</v>
      </c>
      <c r="B39" s="17"/>
      <c r="C39" s="1">
        <f>4025100+4701198</f>
        <v>8726298</v>
      </c>
      <c r="D39" s="19"/>
      <c r="E39" s="1">
        <v>9246892</v>
      </c>
      <c r="F39" s="2"/>
    </row>
    <row r="40" spans="1:6" ht="15.75">
      <c r="A40" s="4" t="s">
        <v>28</v>
      </c>
      <c r="B40" s="17"/>
      <c r="C40" s="1">
        <v>65000000</v>
      </c>
      <c r="D40" s="19"/>
      <c r="E40" s="1">
        <v>65000000</v>
      </c>
      <c r="F40" s="2"/>
    </row>
    <row r="41" spans="1:6" ht="15.75">
      <c r="A41" s="4" t="s">
        <v>29</v>
      </c>
      <c r="B41" s="17"/>
      <c r="C41" s="1">
        <v>835232</v>
      </c>
      <c r="D41" s="19"/>
      <c r="E41" s="1">
        <v>835232</v>
      </c>
      <c r="F41" s="2"/>
    </row>
    <row r="42" spans="1:6" ht="16.5" thickBot="1">
      <c r="A42" s="2"/>
      <c r="B42" s="17"/>
      <c r="C42" s="3">
        <f>SUM(C36:C41)</f>
        <v>316615474</v>
      </c>
      <c r="D42" s="19"/>
      <c r="E42" s="3">
        <f>SUM(E36:E41)</f>
        <v>313377312</v>
      </c>
      <c r="F42" s="2"/>
    </row>
    <row r="43" spans="1:6" ht="16.5" thickTop="1">
      <c r="A43" s="2"/>
      <c r="B43" s="17"/>
      <c r="C43" s="1"/>
      <c r="D43" s="19"/>
      <c r="E43" s="1"/>
      <c r="F43" s="2"/>
    </row>
    <row r="44" spans="1:6" ht="15.75">
      <c r="A44" s="2"/>
      <c r="B44" s="17"/>
      <c r="C44" s="1"/>
      <c r="D44" s="19"/>
      <c r="E44" s="1"/>
      <c r="F44" s="2"/>
    </row>
    <row r="45" spans="1:6" ht="15.75">
      <c r="A45" s="32" t="s">
        <v>54</v>
      </c>
      <c r="B45" s="17"/>
      <c r="C45" s="1"/>
      <c r="D45" s="19"/>
      <c r="E45" s="1"/>
      <c r="F45" s="2"/>
    </row>
    <row r="46" spans="1:6" ht="15.75">
      <c r="A46" s="5" t="s">
        <v>146</v>
      </c>
      <c r="B46" s="17"/>
      <c r="C46" s="1"/>
      <c r="D46" s="19"/>
      <c r="E46" s="1"/>
      <c r="F46" s="2"/>
    </row>
    <row r="47" spans="1:6" ht="15.75">
      <c r="A47" s="2"/>
      <c r="B47" s="17"/>
      <c r="C47" s="1"/>
      <c r="D47" s="19"/>
      <c r="E47" s="1"/>
      <c r="F47" s="2"/>
    </row>
    <row r="48" ht="15.75">
      <c r="E48" s="24"/>
    </row>
    <row r="49" ht="15.75">
      <c r="E49" s="24"/>
    </row>
    <row r="50" ht="15.75">
      <c r="E50" s="24"/>
    </row>
    <row r="51" ht="15.75">
      <c r="E51" s="24"/>
    </row>
    <row r="52" ht="15.75">
      <c r="E52" s="24"/>
    </row>
    <row r="53" ht="15.75">
      <c r="E53" s="24"/>
    </row>
    <row r="54" ht="15.75">
      <c r="E54" s="24"/>
    </row>
    <row r="55" ht="15.75">
      <c r="E55" s="24"/>
    </row>
    <row r="56" ht="15.75">
      <c r="E56" s="24"/>
    </row>
    <row r="57" ht="15.75">
      <c r="E57" s="24"/>
    </row>
    <row r="58" ht="15.75">
      <c r="E58" s="24"/>
    </row>
    <row r="59" ht="15.75">
      <c r="E59" s="24"/>
    </row>
    <row r="60" ht="15.75">
      <c r="E60" s="24"/>
    </row>
    <row r="61" ht="15.75">
      <c r="E61" s="24"/>
    </row>
    <row r="62" ht="15.75">
      <c r="E62" s="24"/>
    </row>
    <row r="63" ht="15.75">
      <c r="E63" s="24"/>
    </row>
    <row r="64" ht="15.75">
      <c r="E64" s="24"/>
    </row>
    <row r="65" ht="15.75">
      <c r="E65" s="24"/>
    </row>
    <row r="66" ht="15.75">
      <c r="E66" s="24"/>
    </row>
    <row r="67" ht="15.75">
      <c r="E67" s="24"/>
    </row>
    <row r="68" ht="15.75">
      <c r="E68" s="24"/>
    </row>
    <row r="69" ht="15.75">
      <c r="E69" s="24"/>
    </row>
    <row r="70" ht="15.75">
      <c r="E70" s="24"/>
    </row>
    <row r="71" ht="15.75">
      <c r="E71" s="24"/>
    </row>
    <row r="72" ht="15.75">
      <c r="E72" s="24"/>
    </row>
    <row r="73" ht="15.75">
      <c r="E73" s="24"/>
    </row>
    <row r="74" ht="15.75">
      <c r="E74" s="24"/>
    </row>
    <row r="75" ht="15.75">
      <c r="E75" s="24"/>
    </row>
    <row r="76" ht="15.75">
      <c r="E76" s="24"/>
    </row>
    <row r="77" ht="15.75">
      <c r="E77" s="24"/>
    </row>
    <row r="78" ht="15.75">
      <c r="E78" s="24"/>
    </row>
    <row r="79" ht="15.75">
      <c r="E79" s="24"/>
    </row>
    <row r="80" ht="15.75">
      <c r="E80" s="24"/>
    </row>
    <row r="81" ht="15.75">
      <c r="E81" s="24"/>
    </row>
    <row r="82" ht="15.75">
      <c r="E82" s="24"/>
    </row>
    <row r="83" ht="15.75">
      <c r="E83" s="24"/>
    </row>
    <row r="84" ht="15.75">
      <c r="E84" s="24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="80" zoomScaleNormal="80" workbookViewId="0" topLeftCell="B34">
      <selection activeCell="F49" sqref="F49"/>
    </sheetView>
  </sheetViews>
  <sheetFormatPr defaultColWidth="9.00390625" defaultRowHeight="15.75"/>
  <cols>
    <col min="1" max="1" width="54.875" style="2" customWidth="1"/>
    <col min="2" max="2" width="5.875" style="2" customWidth="1"/>
    <col min="3" max="3" width="15.25390625" style="19" customWidth="1"/>
    <col min="4" max="4" width="19.375" style="2" hidden="1" customWidth="1"/>
    <col min="5" max="5" width="13.875" style="19" customWidth="1"/>
    <col min="6" max="16384" width="9.00390625" style="2" customWidth="1"/>
  </cols>
  <sheetData>
    <row r="1" spans="1:6" ht="15">
      <c r="A1" s="5" t="s">
        <v>58</v>
      </c>
      <c r="B1" s="1"/>
      <c r="C1" s="1"/>
      <c r="D1" s="1"/>
      <c r="E1" s="1"/>
      <c r="F1" s="1"/>
    </row>
    <row r="2" spans="2:6" ht="15">
      <c r="B2" s="1"/>
      <c r="C2" s="1"/>
      <c r="D2" s="1"/>
      <c r="E2" s="1"/>
      <c r="F2" s="1"/>
    </row>
    <row r="3" ht="15">
      <c r="A3" s="8" t="s">
        <v>163</v>
      </c>
    </row>
    <row r="4" spans="1:4" ht="15">
      <c r="A4" s="16"/>
      <c r="D4" s="28" t="s">
        <v>30</v>
      </c>
    </row>
    <row r="5" spans="1:5" ht="15.75">
      <c r="A5" s="36"/>
      <c r="C5" s="62" t="s">
        <v>106</v>
      </c>
      <c r="D5" s="15"/>
      <c r="E5" s="62" t="s">
        <v>106</v>
      </c>
    </row>
    <row r="6" spans="1:5" ht="15">
      <c r="A6" s="36"/>
      <c r="C6" s="37" t="s">
        <v>162</v>
      </c>
      <c r="D6" s="15"/>
      <c r="E6" s="37" t="s">
        <v>162</v>
      </c>
    </row>
    <row r="7" spans="1:5" ht="15">
      <c r="A7" s="36"/>
      <c r="C7" s="40">
        <v>37711</v>
      </c>
      <c r="D7" s="15"/>
      <c r="E7" s="40">
        <v>37711</v>
      </c>
    </row>
    <row r="8" spans="1:5" ht="15">
      <c r="A8" s="36"/>
      <c r="C8" s="37" t="s">
        <v>0</v>
      </c>
      <c r="D8" s="15"/>
      <c r="E8" s="37" t="s">
        <v>0</v>
      </c>
    </row>
    <row r="9" spans="3:5" ht="15">
      <c r="C9" s="59"/>
      <c r="D9" s="59" t="s">
        <v>0</v>
      </c>
      <c r="E9" s="59"/>
    </row>
    <row r="10" spans="3:5" ht="15">
      <c r="C10" s="17"/>
      <c r="D10" s="17"/>
      <c r="E10" s="17"/>
    </row>
    <row r="11" ht="15">
      <c r="A11" s="5" t="s">
        <v>118</v>
      </c>
    </row>
    <row r="12" spans="1:4" ht="15">
      <c r="A12" s="2" t="s">
        <v>31</v>
      </c>
      <c r="C12" s="19">
        <v>3758754</v>
      </c>
      <c r="D12" s="1">
        <v>14919705</v>
      </c>
    </row>
    <row r="13" spans="1:4" ht="15">
      <c r="A13" s="5"/>
      <c r="D13" s="1"/>
    </row>
    <row r="14" spans="1:4" ht="15">
      <c r="A14" s="2" t="s">
        <v>114</v>
      </c>
      <c r="D14" s="1"/>
    </row>
    <row r="15" spans="1:4" ht="15">
      <c r="A15" s="2" t="s">
        <v>119</v>
      </c>
      <c r="C15" s="19">
        <v>7916661.03</v>
      </c>
      <c r="D15" s="1">
        <v>14814720</v>
      </c>
    </row>
    <row r="16" spans="1:4" ht="15">
      <c r="A16" s="2" t="s">
        <v>115</v>
      </c>
      <c r="C16" s="22">
        <v>1630079.85</v>
      </c>
      <c r="D16" s="29">
        <v>0</v>
      </c>
    </row>
    <row r="17" spans="1:4" ht="15">
      <c r="A17" s="2" t="s">
        <v>116</v>
      </c>
      <c r="C17" s="21">
        <v>-189971.79</v>
      </c>
      <c r="D17" s="31"/>
    </row>
    <row r="18" spans="3:4" ht="4.5" customHeight="1">
      <c r="C18" s="22"/>
      <c r="D18" s="31"/>
    </row>
    <row r="19" spans="1:4" ht="15">
      <c r="A19" s="2" t="s">
        <v>32</v>
      </c>
      <c r="C19" s="22">
        <f>SUM(C12:C17)</f>
        <v>13115523.090000002</v>
      </c>
      <c r="D19" s="31"/>
    </row>
    <row r="20" spans="3:4" ht="15">
      <c r="C20" s="22"/>
      <c r="D20" s="31"/>
    </row>
    <row r="21" spans="1:4" ht="15">
      <c r="A21" s="2" t="s">
        <v>136</v>
      </c>
      <c r="C21" s="19">
        <v>-2254751</v>
      </c>
      <c r="D21" s="1"/>
    </row>
    <row r="22" spans="1:4" ht="15">
      <c r="A22" s="2" t="s">
        <v>124</v>
      </c>
      <c r="C22" s="19">
        <v>-15925941</v>
      </c>
      <c r="D22" s="1">
        <v>-21837751</v>
      </c>
    </row>
    <row r="23" spans="1:4" ht="15">
      <c r="A23" s="2" t="s">
        <v>168</v>
      </c>
      <c r="C23" s="22">
        <v>-3897192</v>
      </c>
      <c r="D23" s="1">
        <v>3007897</v>
      </c>
    </row>
    <row r="24" spans="1:4" ht="15">
      <c r="A24" s="2" t="s">
        <v>120</v>
      </c>
      <c r="C24" s="22">
        <v>2473000</v>
      </c>
      <c r="D24" s="1"/>
    </row>
    <row r="25" spans="3:4" ht="6.75" customHeight="1">
      <c r="C25" s="21"/>
      <c r="D25" s="1"/>
    </row>
    <row r="26" spans="1:4" ht="15">
      <c r="A26" s="2" t="s">
        <v>159</v>
      </c>
      <c r="C26" s="19">
        <f>SUM(C19:C24)</f>
        <v>-6489360.909999998</v>
      </c>
      <c r="D26" s="1"/>
    </row>
    <row r="27" ht="15">
      <c r="D27" s="1"/>
    </row>
    <row r="28" spans="1:4" ht="15">
      <c r="A28" s="2" t="s">
        <v>90</v>
      </c>
      <c r="C28" s="19">
        <v>-1630079.85</v>
      </c>
      <c r="D28" s="1"/>
    </row>
    <row r="29" spans="1:5" ht="15">
      <c r="A29" s="2" t="s">
        <v>33</v>
      </c>
      <c r="C29" s="21">
        <v>2185</v>
      </c>
      <c r="D29" s="1">
        <v>0</v>
      </c>
      <c r="E29" s="2"/>
    </row>
    <row r="30" spans="1:5" ht="15">
      <c r="A30" s="2" t="s">
        <v>152</v>
      </c>
      <c r="D30" s="30">
        <f>SUM(D21:D29)</f>
        <v>-18829854</v>
      </c>
      <c r="E30" s="22">
        <f>SUM(C26:C29)</f>
        <v>-8117255.759999998</v>
      </c>
    </row>
    <row r="31" spans="1:4" ht="15">
      <c r="A31" s="28"/>
      <c r="D31" s="1"/>
    </row>
    <row r="32" spans="1:4" ht="15">
      <c r="A32" s="5" t="s">
        <v>117</v>
      </c>
      <c r="D32" s="1"/>
    </row>
    <row r="33" spans="1:4" ht="15">
      <c r="A33" s="2" t="s">
        <v>143</v>
      </c>
      <c r="C33" s="19">
        <v>-495525.1</v>
      </c>
      <c r="D33" s="1">
        <v>0</v>
      </c>
    </row>
    <row r="34" spans="1:4" ht="15">
      <c r="A34" s="2" t="s">
        <v>144</v>
      </c>
      <c r="C34" s="19">
        <v>8637400</v>
      </c>
      <c r="D34" s="1"/>
    </row>
    <row r="35" spans="1:4" ht="15">
      <c r="A35" s="2" t="s">
        <v>121</v>
      </c>
      <c r="C35" s="21">
        <v>189971.79</v>
      </c>
      <c r="D35" s="1"/>
    </row>
    <row r="36" spans="1:5" ht="15">
      <c r="A36" s="2" t="s">
        <v>156</v>
      </c>
      <c r="D36" s="1"/>
      <c r="E36" s="22">
        <f>SUM(C33:C35)</f>
        <v>8331846.69</v>
      </c>
    </row>
    <row r="37" ht="15">
      <c r="D37" s="1"/>
    </row>
    <row r="38" spans="1:4" ht="15">
      <c r="A38" s="5" t="s">
        <v>122</v>
      </c>
      <c r="D38" s="1"/>
    </row>
    <row r="39" spans="1:4" ht="15">
      <c r="A39" s="2" t="s">
        <v>123</v>
      </c>
      <c r="C39" s="19">
        <v>-636200.01</v>
      </c>
      <c r="D39" s="1">
        <v>0</v>
      </c>
    </row>
    <row r="40" spans="1:4" ht="15">
      <c r="A40" s="2" t="s">
        <v>125</v>
      </c>
      <c r="C40" s="19">
        <v>-484161.71</v>
      </c>
      <c r="D40" s="1"/>
    </row>
    <row r="41" spans="1:4" ht="7.5" customHeight="1">
      <c r="A41" s="4"/>
      <c r="C41" s="21"/>
      <c r="D41" s="1"/>
    </row>
    <row r="42" spans="1:5" ht="15">
      <c r="A42" s="2" t="s">
        <v>142</v>
      </c>
      <c r="D42" s="30">
        <f>SUM(D39:D39)</f>
        <v>0</v>
      </c>
      <c r="E42" s="22">
        <f>SUM(C39:C40)</f>
        <v>-1120361.72</v>
      </c>
    </row>
    <row r="43" spans="4:5" ht="9" customHeight="1">
      <c r="D43" s="1"/>
      <c r="E43" s="21"/>
    </row>
    <row r="44" spans="1:5" ht="15">
      <c r="A44" s="5" t="s">
        <v>34</v>
      </c>
      <c r="D44" s="19" t="e">
        <f>D30+#REF!+D42</f>
        <v>#REF!</v>
      </c>
      <c r="E44" s="19">
        <f>E30+E36+E42</f>
        <v>-905770.7899999975</v>
      </c>
    </row>
    <row r="45" ht="15">
      <c r="D45" s="1"/>
    </row>
    <row r="46" spans="1:5" ht="15">
      <c r="A46" s="5" t="s">
        <v>35</v>
      </c>
      <c r="D46" s="1">
        <v>-878723</v>
      </c>
      <c r="E46" s="19">
        <v>12605085.59</v>
      </c>
    </row>
    <row r="47" ht="15">
      <c r="D47" s="1"/>
    </row>
    <row r="48" spans="1:5" ht="15">
      <c r="A48" s="5" t="s">
        <v>164</v>
      </c>
      <c r="D48" s="30" t="e">
        <f>SUM(D44:D47)</f>
        <v>#REF!</v>
      </c>
      <c r="E48" s="30">
        <f>SUM(E44:E47)</f>
        <v>11699314.800000003</v>
      </c>
    </row>
    <row r="49" ht="15">
      <c r="D49" s="1"/>
    </row>
    <row r="50" ht="15">
      <c r="D50" s="1"/>
    </row>
    <row r="51" spans="1:4" ht="15">
      <c r="A51" s="32" t="s">
        <v>55</v>
      </c>
      <c r="D51" s="1"/>
    </row>
    <row r="52" spans="1:4" ht="15">
      <c r="A52" s="5" t="s">
        <v>141</v>
      </c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</sheetData>
  <printOptions/>
  <pageMargins left="0.7480314960629921" right="0.35433070866141736" top="0.7874015748031497" bottom="0.3937007874015748" header="0.11811023622047245" footer="0.11811023622047245"/>
  <pageSetup horizontalDpi="180" verticalDpi="18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workbookViewId="0" topLeftCell="B8">
      <selection activeCell="F27" sqref="F27"/>
    </sheetView>
  </sheetViews>
  <sheetFormatPr defaultColWidth="9.00390625" defaultRowHeight="15.75"/>
  <cols>
    <col min="1" max="1" width="25.875" style="0" customWidth="1"/>
    <col min="2" max="3" width="13.375" style="24" customWidth="1"/>
    <col min="4" max="4" width="12.50390625" style="24" customWidth="1"/>
    <col min="5" max="5" width="12.375" style="24" customWidth="1"/>
    <col min="6" max="6" width="12.75390625" style="24" customWidth="1"/>
    <col min="7" max="7" width="12.875" style="24" customWidth="1"/>
  </cols>
  <sheetData>
    <row r="1" spans="1:6" s="2" customFormat="1" ht="15">
      <c r="A1" s="5" t="s">
        <v>58</v>
      </c>
      <c r="B1" s="1"/>
      <c r="C1" s="1"/>
      <c r="D1" s="1"/>
      <c r="E1" s="1"/>
      <c r="F1" s="1"/>
    </row>
    <row r="2" spans="1:6" s="2" customFormat="1" ht="15">
      <c r="A2" s="5"/>
      <c r="B2" s="1"/>
      <c r="C2" s="1"/>
      <c r="D2" s="1"/>
      <c r="E2" s="1"/>
      <c r="F2" s="1"/>
    </row>
    <row r="3" spans="1:7" s="2" customFormat="1" ht="15">
      <c r="A3" s="5" t="s">
        <v>137</v>
      </c>
      <c r="B3" s="1"/>
      <c r="C3" s="1"/>
      <c r="D3" s="1"/>
      <c r="E3" s="1"/>
      <c r="F3" s="1"/>
      <c r="G3" s="1"/>
    </row>
    <row r="4" ht="15.75">
      <c r="A4" s="55"/>
    </row>
    <row r="6" spans="2:7" s="26" customFormat="1" ht="15.75">
      <c r="B6" s="27"/>
      <c r="C6" s="27"/>
      <c r="D6" s="56" t="s">
        <v>113</v>
      </c>
      <c r="E6" s="56" t="s">
        <v>113</v>
      </c>
      <c r="F6" s="27"/>
      <c r="G6" s="27"/>
    </row>
    <row r="7" spans="2:7" s="26" customFormat="1" ht="15.75">
      <c r="B7" s="27"/>
      <c r="C7" s="27"/>
      <c r="D7" s="27" t="s">
        <v>36</v>
      </c>
      <c r="E7" s="27" t="s">
        <v>36</v>
      </c>
      <c r="F7" s="27" t="s">
        <v>37</v>
      </c>
      <c r="G7" s="27"/>
    </row>
    <row r="8" spans="2:7" s="33" customFormat="1" ht="15.75">
      <c r="B8" s="34" t="s">
        <v>24</v>
      </c>
      <c r="C8" s="34" t="s">
        <v>38</v>
      </c>
      <c r="D8" s="34" t="s">
        <v>39</v>
      </c>
      <c r="E8" s="34" t="s">
        <v>40</v>
      </c>
      <c r="F8" s="34" t="s">
        <v>41</v>
      </c>
      <c r="G8" s="34" t="s">
        <v>42</v>
      </c>
    </row>
    <row r="9" spans="2:7" s="26" customFormat="1" ht="15.75">
      <c r="B9" s="27" t="s">
        <v>0</v>
      </c>
      <c r="C9" s="27" t="s">
        <v>0</v>
      </c>
      <c r="D9" s="27" t="s">
        <v>0</v>
      </c>
      <c r="E9" s="27" t="s">
        <v>0</v>
      </c>
      <c r="F9" s="27" t="s">
        <v>0</v>
      </c>
      <c r="G9" s="27" t="s">
        <v>0</v>
      </c>
    </row>
    <row r="10" ht="15.75">
      <c r="A10" t="s">
        <v>138</v>
      </c>
    </row>
    <row r="11" ht="15.75">
      <c r="A11" s="25" t="s">
        <v>139</v>
      </c>
    </row>
    <row r="13" spans="1:7" ht="15.75">
      <c r="A13" t="s">
        <v>43</v>
      </c>
      <c r="B13" s="24">
        <v>156000000</v>
      </c>
      <c r="C13" s="24">
        <v>0</v>
      </c>
      <c r="D13" s="24">
        <v>139152</v>
      </c>
      <c r="E13" s="24">
        <v>0</v>
      </c>
      <c r="F13" s="24">
        <f>79036036+3120000</f>
        <v>82156036</v>
      </c>
      <c r="G13" s="24">
        <v>238295188</v>
      </c>
    </row>
    <row r="15" spans="1:7" ht="15.75">
      <c r="A15" t="s">
        <v>44</v>
      </c>
      <c r="B15" s="24">
        <v>0</v>
      </c>
      <c r="C15" s="24">
        <v>0</v>
      </c>
      <c r="D15" s="24">
        <v>0</v>
      </c>
      <c r="E15" s="24">
        <v>0</v>
      </c>
      <c r="F15" s="24">
        <v>3758754</v>
      </c>
      <c r="G15" s="24">
        <f>SUM(B15:F15)</f>
        <v>3758754</v>
      </c>
    </row>
    <row r="16" ht="15.75">
      <c r="A16" t="s">
        <v>45</v>
      </c>
    </row>
    <row r="18" spans="1:7" ht="15.75">
      <c r="A18" t="s">
        <v>112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>SUM(B18:F18)</f>
        <v>0</v>
      </c>
    </row>
    <row r="19" ht="9.75" customHeight="1"/>
    <row r="20" spans="1:7" ht="15.75">
      <c r="A20" t="s">
        <v>46</v>
      </c>
      <c r="B20" s="35">
        <f aca="true" t="shared" si="0" ref="B20:G20">SUM(B13:B19)</f>
        <v>156000000</v>
      </c>
      <c r="C20" s="35">
        <f t="shared" si="0"/>
        <v>0</v>
      </c>
      <c r="D20" s="35">
        <f t="shared" si="0"/>
        <v>139152</v>
      </c>
      <c r="E20" s="35">
        <f t="shared" si="0"/>
        <v>0</v>
      </c>
      <c r="F20" s="35">
        <f t="shared" si="0"/>
        <v>85914790</v>
      </c>
      <c r="G20" s="35">
        <f t="shared" si="0"/>
        <v>242053942</v>
      </c>
    </row>
    <row r="23" ht="15.75">
      <c r="A23" s="32" t="s">
        <v>56</v>
      </c>
    </row>
    <row r="24" ht="15.75">
      <c r="A24" s="5" t="s">
        <v>147</v>
      </c>
    </row>
  </sheetData>
  <printOptions/>
  <pageMargins left="0.7480314960629921" right="0.5511811023622047" top="0.63" bottom="0.7874015748031497" header="0.5118110236220472" footer="0.5118110236220472"/>
  <pageSetup horizontalDpi="180" verticalDpi="18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workbookViewId="0" topLeftCell="A1">
      <selection activeCell="A3" sqref="A3"/>
    </sheetView>
  </sheetViews>
  <sheetFormatPr defaultColWidth="9.00390625" defaultRowHeight="15.75"/>
  <cols>
    <col min="1" max="1" width="45.25390625" style="0" customWidth="1"/>
    <col min="2" max="2" width="15.625" style="24" customWidth="1"/>
    <col min="3" max="3" width="19.75390625" style="24" customWidth="1"/>
    <col min="4" max="4" width="9.00390625" style="24" customWidth="1"/>
  </cols>
  <sheetData>
    <row r="1" spans="1:6" s="2" customFormat="1" ht="15">
      <c r="A1" s="5" t="s">
        <v>58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153</v>
      </c>
    </row>
    <row r="4" ht="15.75">
      <c r="A4" s="9"/>
    </row>
    <row r="5" spans="1:4" s="26" customFormat="1" ht="15.75">
      <c r="A5" s="15"/>
      <c r="B5" s="41">
        <v>2003</v>
      </c>
      <c r="C5" s="41">
        <v>2002</v>
      </c>
      <c r="D5" s="27"/>
    </row>
    <row r="6" spans="1:4" s="26" customFormat="1" ht="15.75">
      <c r="A6" s="15"/>
      <c r="B6" s="37" t="s">
        <v>154</v>
      </c>
      <c r="C6" s="37" t="s">
        <v>155</v>
      </c>
      <c r="D6" s="27"/>
    </row>
    <row r="7" spans="1:4" s="26" customFormat="1" ht="15.75">
      <c r="A7" s="15"/>
      <c r="B7" s="37" t="s">
        <v>47</v>
      </c>
      <c r="C7" s="37" t="s">
        <v>47</v>
      </c>
      <c r="D7" s="27"/>
    </row>
    <row r="8" spans="1:4" s="26" customFormat="1" ht="15.75">
      <c r="A8" s="15"/>
      <c r="B8" s="37" t="s">
        <v>0</v>
      </c>
      <c r="C8" s="37" t="s">
        <v>0</v>
      </c>
      <c r="D8" s="27"/>
    </row>
    <row r="9" spans="1:3" ht="15.75">
      <c r="A9" s="2" t="s">
        <v>48</v>
      </c>
      <c r="B9" s="1">
        <v>0</v>
      </c>
      <c r="C9" s="1">
        <v>0</v>
      </c>
    </row>
    <row r="10" spans="1:3" ht="15.75">
      <c r="A10" s="2" t="s">
        <v>49</v>
      </c>
      <c r="B10" s="29">
        <v>0</v>
      </c>
      <c r="C10" s="29">
        <v>0</v>
      </c>
    </row>
    <row r="11" spans="1:3" ht="6" customHeight="1">
      <c r="A11" s="2"/>
      <c r="B11" s="1"/>
      <c r="C11" s="1"/>
    </row>
    <row r="12" spans="1:3" ht="15.75">
      <c r="A12" s="2" t="s">
        <v>50</v>
      </c>
      <c r="B12" s="1">
        <f>SUM(B9:B10)</f>
        <v>0</v>
      </c>
      <c r="C12" s="1">
        <f>SUM(C9:C10)</f>
        <v>0</v>
      </c>
    </row>
    <row r="13" spans="1:3" ht="15.75">
      <c r="A13" s="2"/>
      <c r="B13" s="1"/>
      <c r="C13" s="1"/>
    </row>
    <row r="14" spans="1:3" ht="15.75">
      <c r="A14" s="2" t="s">
        <v>51</v>
      </c>
      <c r="B14" s="1">
        <v>0</v>
      </c>
      <c r="C14" s="1">
        <v>0</v>
      </c>
    </row>
    <row r="15" spans="1:3" ht="7.5" customHeight="1">
      <c r="A15" s="2"/>
      <c r="B15" s="1"/>
      <c r="C15" s="1"/>
    </row>
    <row r="16" spans="1:3" ht="15.75">
      <c r="A16" s="2" t="s">
        <v>52</v>
      </c>
      <c r="B16" s="38">
        <f>SUM(B12:B14)</f>
        <v>0</v>
      </c>
      <c r="C16" s="38">
        <f>SUM(C12:C14)</f>
        <v>0</v>
      </c>
    </row>
    <row r="17" spans="1:3" ht="15.75">
      <c r="A17" s="2"/>
      <c r="B17" s="1"/>
      <c r="C17" s="1"/>
    </row>
    <row r="18" spans="1:3" ht="15.75">
      <c r="A18" s="2"/>
      <c r="B18" s="1"/>
      <c r="C18" s="1"/>
    </row>
    <row r="19" spans="1:3" ht="15.75">
      <c r="A19" s="32" t="s">
        <v>57</v>
      </c>
      <c r="B19" s="1"/>
      <c r="C19" s="1"/>
    </row>
    <row r="20" spans="1:3" ht="15.75">
      <c r="A20" s="5" t="s">
        <v>148</v>
      </c>
      <c r="B20" s="1"/>
      <c r="C20" s="1"/>
    </row>
  </sheetData>
  <printOptions/>
  <pageMargins left="0.5511811023622047" right="0.5511811023622047" top="0.984251968503937" bottom="0.7874015748031497" header="0.5118110236220472" footer="0.5118110236220472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Ernst &amp; Young</cp:lastModifiedBy>
  <cp:lastPrinted>2003-05-28T03:20:05Z</cp:lastPrinted>
  <dcterms:created xsi:type="dcterms:W3CDTF">2002-11-27T06:32:15Z</dcterms:created>
  <dcterms:modified xsi:type="dcterms:W3CDTF">2003-05-29T10:15:14Z</dcterms:modified>
  <cp:category/>
  <cp:version/>
  <cp:contentType/>
  <cp:contentStatus/>
</cp:coreProperties>
</file>