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970" windowHeight="6555" tabRatio="599" activeTab="1"/>
  </bookViews>
  <sheets>
    <sheet name="ConsPNL-Summ" sheetId="1" r:id="rId1"/>
    <sheet name="ConsBS-Summ" sheetId="2" r:id="rId2"/>
    <sheet name="Equity" sheetId="3" r:id="rId3"/>
    <sheet name="Cashflow" sheetId="4" r:id="rId4"/>
  </sheets>
  <externalReferences>
    <externalReference r:id="rId7"/>
  </externalReferences>
  <definedNames>
    <definedName name="_xlnm.Print_Area" localSheetId="3">'Cashflow'!$A$1:$H$71</definedName>
    <definedName name="_xlnm.Print_Area" localSheetId="1">'ConsBS-Summ'!$A$1:$I$56</definedName>
    <definedName name="_xlnm.Print_Area" localSheetId="0">'ConsPNL-Summ'!$A$1:$K$38</definedName>
    <definedName name="_xlnm.Print_Area" localSheetId="2">'Equity'!$A$1:$K$42</definedName>
  </definedNames>
  <calcPr fullCalcOnLoad="1"/>
</workbook>
</file>

<file path=xl/sharedStrings.xml><?xml version="1.0" encoding="utf-8"?>
<sst xmlns="http://schemas.openxmlformats.org/spreadsheetml/2006/main" count="213" uniqueCount="147">
  <si>
    <t>KOMARKCORP BERHAD</t>
  </si>
  <si>
    <t>RM'000</t>
  </si>
  <si>
    <t>Inventories</t>
  </si>
  <si>
    <t>Taxation</t>
  </si>
  <si>
    <t>Purchase of treasury shares</t>
  </si>
  <si>
    <t>Prepaid Lease Payment</t>
  </si>
  <si>
    <t>Deferred Tax Assets</t>
  </si>
  <si>
    <t>Share Capital</t>
  </si>
  <si>
    <t>AND ITS SUBSIDIARIES</t>
  </si>
  <si>
    <t>(Company No. 374265 - A)</t>
  </si>
  <si>
    <t>(Incorporated in Malaysia)</t>
  </si>
  <si>
    <t>CONDENSED CONSOLIDATED BALANCE SHEETS</t>
  </si>
  <si>
    <t>(The figures have not been audited)</t>
  </si>
  <si>
    <t>AS AT</t>
  </si>
  <si>
    <t>ASSETS</t>
  </si>
  <si>
    <t>Non-current Assets</t>
  </si>
  <si>
    <t>Property, Plant and Equipment</t>
  </si>
  <si>
    <t>Investment in Associate</t>
  </si>
  <si>
    <t>Other Investment</t>
  </si>
  <si>
    <t>Development Expenditure</t>
  </si>
  <si>
    <t>Goodwill on Consolidation</t>
  </si>
  <si>
    <t>Current Assets</t>
  </si>
  <si>
    <t>Trade and Other Receivables</t>
  </si>
  <si>
    <t>Tax Recoverable</t>
  </si>
  <si>
    <t>Cash and Cash Equivalents</t>
  </si>
  <si>
    <t>Total Assets</t>
  </si>
  <si>
    <t>EQUITY AND LIABILITIES</t>
  </si>
  <si>
    <t>Equity attributable to the equity holders of the parent</t>
  </si>
  <si>
    <t>Treasury Shares, at cost</t>
  </si>
  <si>
    <t>Reserves</t>
  </si>
  <si>
    <t>Total Equity</t>
  </si>
  <si>
    <t>Non-current liabilities</t>
  </si>
  <si>
    <t>Borrowings</t>
  </si>
  <si>
    <t>Deferred taxation</t>
  </si>
  <si>
    <t>Current Liabilities</t>
  </si>
  <si>
    <t>Trade and Other Payables</t>
  </si>
  <si>
    <t>Total Liabilities</t>
  </si>
  <si>
    <t>Total Equity And Liabilities</t>
  </si>
  <si>
    <t xml:space="preserve">This statement should be read in conjunction with the notes to interim financial report and the Company's </t>
  </si>
  <si>
    <t>Total</t>
  </si>
  <si>
    <t>N/A</t>
  </si>
  <si>
    <t>CONDENSED CONSOLIDATED INCOME STATEMENT</t>
  </si>
  <si>
    <t>Current</t>
  </si>
  <si>
    <t>Comparative</t>
  </si>
  <si>
    <t>Qtr Ended</t>
  </si>
  <si>
    <t xml:space="preserve">Cumulative </t>
  </si>
  <si>
    <t>Revenue</t>
  </si>
  <si>
    <t>Other Income</t>
  </si>
  <si>
    <t>Changes in Inventories of Finished</t>
  </si>
  <si>
    <t>Raw Materials and Comsumables Used</t>
  </si>
  <si>
    <t>Employee benefits expenses</t>
  </si>
  <si>
    <t>Depreciation and Amortisation Expenses</t>
  </si>
  <si>
    <t>Other Operating Expenses</t>
  </si>
  <si>
    <t>Finance Costs</t>
  </si>
  <si>
    <t>Share of (Loss) / Profit of Associate</t>
  </si>
  <si>
    <t>Profit before Tax</t>
  </si>
  <si>
    <t>Income Tax Expense</t>
  </si>
  <si>
    <t>Net Profit for the period</t>
  </si>
  <si>
    <t>Attributable to:</t>
  </si>
  <si>
    <t>Equity holders of the parent</t>
  </si>
  <si>
    <t>Basic Earnings per Ordinary Share (sen)</t>
  </si>
  <si>
    <t>Diluted Earnings per Ordinary Share (sen)</t>
  </si>
  <si>
    <t>Minority</t>
  </si>
  <si>
    <t>Attributable to Equity Holders of the Parent</t>
  </si>
  <si>
    <t>Interest</t>
  </si>
  <si>
    <t>Equity</t>
  </si>
  <si>
    <t xml:space="preserve">Non- distributable </t>
  </si>
  <si>
    <t>Share</t>
  </si>
  <si>
    <t>Treasury</t>
  </si>
  <si>
    <t>Translation</t>
  </si>
  <si>
    <t xml:space="preserve">General </t>
  </si>
  <si>
    <t>Reserve on</t>
  </si>
  <si>
    <t>Retained</t>
  </si>
  <si>
    <t>Capital</t>
  </si>
  <si>
    <t>Shares</t>
  </si>
  <si>
    <t>Premium</t>
  </si>
  <si>
    <t>Reserve</t>
  </si>
  <si>
    <t>consolidation</t>
  </si>
  <si>
    <t>Profits</t>
  </si>
  <si>
    <t>At 1 May 2007</t>
  </si>
  <si>
    <t>Net Profit for the Period</t>
  </si>
  <si>
    <t>Exchange Differences on translation</t>
  </si>
  <si>
    <t>Transfer to General Reserve</t>
  </si>
  <si>
    <t>Disposal of treasury shares</t>
  </si>
  <si>
    <t>Net Profit for the Year</t>
  </si>
  <si>
    <t>CONDENSED CONSOLIDATED CASH FLOW STATEMENTS</t>
  </si>
  <si>
    <t>Cash Flows from Operating Activities</t>
  </si>
  <si>
    <t>Profit before Taxation</t>
  </si>
  <si>
    <t>Adjustments for :</t>
  </si>
  <si>
    <t>Depreciation</t>
  </si>
  <si>
    <t>Interest Expenses</t>
  </si>
  <si>
    <t>Interest Income</t>
  </si>
  <si>
    <t>Amortisation of Development Expenditure</t>
  </si>
  <si>
    <t>Gain on disposal of assets</t>
  </si>
  <si>
    <t>Share of loss / (Profit) of Associate</t>
  </si>
  <si>
    <t>Operating Profit before Working Capital Changes</t>
  </si>
  <si>
    <t>Changes in Working Capital:</t>
  </si>
  <si>
    <t>Cash Generated from Operations</t>
  </si>
  <si>
    <t>Income Taxes Paid</t>
  </si>
  <si>
    <t>Interest Paid</t>
  </si>
  <si>
    <t>Cash Generated from Operating Activities</t>
  </si>
  <si>
    <t>Cash Flows from Investing Activities</t>
  </si>
  <si>
    <t>Acquisition of Property, Plant and Equipment</t>
  </si>
  <si>
    <t>Proceeds from disposal of assets</t>
  </si>
  <si>
    <t>Net Cash Used in Investing Activities</t>
  </si>
  <si>
    <t>Cash Flows from Financing Activities</t>
  </si>
  <si>
    <t>Disposal /(Purchase) of Company's Shares</t>
  </si>
  <si>
    <t>(Repayment)/ Drawdown of Term Loans and other Borrowings</t>
  </si>
  <si>
    <t>Repayment of Finance Lease / Hire Purchase Liabilities</t>
  </si>
  <si>
    <t>Net Cash Generated from Financing Activities</t>
  </si>
  <si>
    <t>Cash and Cash Equivalents at Beginning of Period</t>
  </si>
  <si>
    <t>Cash and Cash Equivalents at End of Period</t>
  </si>
  <si>
    <t>( i )</t>
  </si>
  <si>
    <t>Cash and cash equivalents included in the cash flow statements comprise the following balance sheet amounts:</t>
  </si>
  <si>
    <t>RM' 000</t>
  </si>
  <si>
    <t>Cash and Bank Balances</t>
  </si>
  <si>
    <t>Bank Overdrafts</t>
  </si>
  <si>
    <t>Net (Decrease)/Increase in Cash and Cash Equivalents</t>
  </si>
  <si>
    <t>INTERIM FINANCIAL STATEMENTS</t>
  </si>
  <si>
    <t>Condensed Consolidated Statements of Changes in Equity</t>
  </si>
  <si>
    <t>Gain / (Loss) from disposal of Treasury shares</t>
  </si>
  <si>
    <t>(Placement)/Withdrawal of Pledged Deposits</t>
  </si>
  <si>
    <t xml:space="preserve"> Inventories - (increase) / decrease</t>
  </si>
  <si>
    <t xml:space="preserve"> Trade and Other Receivables - (increase) / decrease</t>
  </si>
  <si>
    <t xml:space="preserve"> Trade and Other Payables - increase / (decrease)</t>
  </si>
  <si>
    <t>For the period ended 31 July 2008</t>
  </si>
  <si>
    <t>31/7/2008</t>
  </si>
  <si>
    <t>31/7/2007</t>
  </si>
  <si>
    <t>3 months</t>
  </si>
  <si>
    <t>Annual Financial Statements for the year ended 30 April 2008.</t>
  </si>
  <si>
    <t>As at 31 July 2008</t>
  </si>
  <si>
    <t>30/04/2008</t>
  </si>
  <si>
    <t>For the three month period ended 31 July 2008</t>
  </si>
  <si>
    <t>At 1 May 2008</t>
  </si>
  <si>
    <t>As at 31 July 2007</t>
  </si>
  <si>
    <t>3 months ended</t>
  </si>
  <si>
    <t>Amount Due From Associated Company</t>
  </si>
  <si>
    <t>Share Premium</t>
  </si>
  <si>
    <t>(Restated)</t>
  </si>
  <si>
    <t>Investment Properties</t>
  </si>
  <si>
    <r>
      <t xml:space="preserve">    </t>
    </r>
    <r>
      <rPr>
        <sz val="11"/>
        <color indexed="8"/>
        <rFont val="Lucida Sans Unicode"/>
        <family val="0"/>
      </rPr>
      <t xml:space="preserve"> </t>
    </r>
    <r>
      <rPr>
        <sz val="11"/>
        <color indexed="8"/>
        <rFont val="Times New Roman"/>
        <family val="1"/>
      </rPr>
      <t>Goods and Work in Progress</t>
    </r>
  </si>
  <si>
    <t>Advances to Associate</t>
  </si>
  <si>
    <t>Effect of exchange rate changes</t>
  </si>
  <si>
    <t>Realised foreign exchange loss/(gain)</t>
  </si>
  <si>
    <t>Unrealised foreign exchange loss/( gain)</t>
  </si>
  <si>
    <t>Other non cash items</t>
  </si>
  <si>
    <t>Net Assets per Share (RM)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</si>
</sst>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00_);_(* \(#,##0.000\);_(* &quot;-&quot;??_);_(@_)"/>
    <numFmt numFmtId="173" formatCode="_(* #,##0.0_);_(* \(#,##0.0\);_(* &quot;-&quot;??_);_(@_)"/>
    <numFmt numFmtId="174" formatCode="_(* #,##0_);_(* \(#,##0\);_(* &quot;-&quot;??_);_(@_)"/>
    <numFmt numFmtId="175" formatCode="_(* #,##0.000_);_(* \(#,##0.000\);_(* &quot;-&quot;_);_(@_)"/>
    <numFmt numFmtId="176" formatCode="_(* #,##0.00_);_(* \(#,##0.00\);_(* &quot;-&quot;_);_(@_)"/>
    <numFmt numFmtId="177" formatCode="_(* #,##0.00000_);_(* \(#,##0.00000\);_(* &quot;-&quot;_);_(@_)"/>
    <numFmt numFmtId="178" formatCode="_-* #,##0.000_-;\-* #,##0.000_-;_-* &quot;-&quot;??_-;_-@_-"/>
    <numFmt numFmtId="179" formatCode="_ * #,##0_ ;_ * \-#,##0_ ;_ * &quot;-&quot;??_ ;_ @_ "/>
    <numFmt numFmtId="180" formatCode="_-* #,##0.0000_-;\-* #,##0.0000_-;_-* &quot;-&quot;??_-;_-@_-"/>
    <numFmt numFmtId="181" formatCode="_(* #,##0.0000_);_(* \(#,##0.0000\);_(* &quot;-&quot;_);_(@_)"/>
    <numFmt numFmtId="182" formatCode="0.0%"/>
    <numFmt numFmtId="183" formatCode="_(* #,##0.0000_);_(* \(#,##0.0000\);_(* &quot;-&quot;??_);_(@_)"/>
    <numFmt numFmtId="184" formatCode="_(* #,##0_);_(* \(#,##0\);_(* \-_);_(@_)"/>
    <numFmt numFmtId="185" formatCode="_(* #,##0.00_);_(* \(#,##0.00\);_(* \-??_);_(@_)"/>
    <numFmt numFmtId="186" formatCode="#,##0.00;\(#,##0.00\)"/>
    <numFmt numFmtId="187" formatCode="0_);\(0\)"/>
    <numFmt numFmtId="188" formatCode="_(* #,##0.00000_);_(* \(#,##0.00000\);_(* &quot;-&quot;??_);_(@_)"/>
    <numFmt numFmtId="189" formatCode="_ * #,##0.0_ ;_ * \-#,##0.0_ ;_ * &quot;-&quot;??_ ;_ @_ "/>
    <numFmt numFmtId="190" formatCode="_ * #,##0.00_ ;_ * \-#,##0.00_ ;_ * &quot;-&quot;??_ ;_ @_ "/>
    <numFmt numFmtId="191" formatCode="_(* #,##0.0_);_(* \(#,##0.0\);_(* \-_);_(@_)"/>
    <numFmt numFmtId="192" formatCode="_(* #,##0.00_);_(* \(#,##0.00\);_(* \-_);_(@_)"/>
    <numFmt numFmtId="193" formatCode="_(* #,##0.000_);_(* \(#,##0.000\);_(* \-_);_(@_)"/>
    <numFmt numFmtId="194" formatCode="_(* #,##0.0000_);_(* \(#,##0.0000\);_(* \-_);_(@_)"/>
    <numFmt numFmtId="195" formatCode="0.0000"/>
    <numFmt numFmtId="196" formatCode="0.000"/>
    <numFmt numFmtId="197" formatCode="_(* #,##0.0_);_(* \(#,##0.0\);_(* &quot;-&quot;?_);_(@_)"/>
    <numFmt numFmtId="198" formatCode="_-* #,##0.0_-;\-* #,##0.0_-;_-* &quot;-&quot;?_-;_-@_-"/>
    <numFmt numFmtId="199" formatCode="0.0000000000000000%"/>
    <numFmt numFmtId="200" formatCode="0.000000000000000%"/>
    <numFmt numFmtId="201" formatCode="0.00000000000000%"/>
    <numFmt numFmtId="202" formatCode="0.0000000000000%"/>
    <numFmt numFmtId="203" formatCode="0.000000000000%"/>
    <numFmt numFmtId="204" formatCode="0.00000000000%"/>
    <numFmt numFmtId="205" formatCode="0.0000000000%"/>
    <numFmt numFmtId="206" formatCode="0.000000000%"/>
    <numFmt numFmtId="207" formatCode="0.00000000%"/>
    <numFmt numFmtId="208" formatCode="0.0000000%"/>
    <numFmt numFmtId="209" formatCode="0.000000%"/>
    <numFmt numFmtId="210" formatCode="0.00000%"/>
    <numFmt numFmtId="211" formatCode="0.0000%"/>
    <numFmt numFmtId="212" formatCode="0.000%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0.0"/>
    <numFmt numFmtId="217" formatCode="_-* #,##0.000_-;\-* #,##0.000_-;_-* &quot;-&quot;???_-;_-@_-"/>
    <numFmt numFmtId="218" formatCode="&quot;$&quot;#,##0.0_);[Red]\(&quot;$&quot;#,##0.0\)"/>
    <numFmt numFmtId="219" formatCode="0.0000000"/>
    <numFmt numFmtId="220" formatCode="0.000000"/>
    <numFmt numFmtId="221" formatCode="0.00000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0"/>
    </font>
    <font>
      <b/>
      <sz val="12"/>
      <color indexed="8"/>
      <name val="Times New Roman"/>
      <family val="1"/>
    </font>
    <font>
      <u val="single"/>
      <sz val="10"/>
      <color indexed="8"/>
      <name val="Arial"/>
      <family val="0"/>
    </font>
    <font>
      <i/>
      <sz val="11"/>
      <color indexed="8"/>
      <name val="Times New Roman"/>
      <family val="1"/>
    </font>
    <font>
      <i/>
      <sz val="10"/>
      <color indexed="8"/>
      <name val="Arial"/>
      <family val="0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Lucida Sans Unicode"/>
      <family val="0"/>
    </font>
    <font>
      <sz val="11"/>
      <color indexed="8"/>
      <name val="Lucida Sans Unicode"/>
      <family val="0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0" fillId="0" borderId="0" applyFill="0" applyBorder="0" applyAlignment="0" applyProtection="0"/>
    <xf numFmtId="4" fontId="0" fillId="0" borderId="0" applyFill="0" applyBorder="0" applyAlignment="0" applyProtection="0"/>
    <xf numFmtId="4" fontId="0" fillId="0" borderId="0" applyFill="0" applyBorder="0" applyAlignment="0" applyProtection="0"/>
    <xf numFmtId="4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3" fontId="5" fillId="0" borderId="0" xfId="20" applyNumberFormat="1" applyFont="1" applyFill="1" applyBorder="1" applyAlignment="1" applyProtection="1">
      <alignment/>
      <protection/>
    </xf>
    <xf numFmtId="3" fontId="6" fillId="0" borderId="0" xfId="20" applyNumberFormat="1" applyFont="1" applyFill="1" applyBorder="1" applyAlignment="1" applyProtection="1">
      <alignment/>
      <protection/>
    </xf>
    <xf numFmtId="37" fontId="6" fillId="0" borderId="0" xfId="20" applyNumberFormat="1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3" fontId="5" fillId="0" borderId="0" xfId="19" applyNumberFormat="1" applyFont="1" applyFill="1" applyBorder="1" applyAlignment="1" applyProtection="1">
      <alignment/>
      <protection/>
    </xf>
    <xf numFmtId="37" fontId="8" fillId="0" borderId="0" xfId="20" applyNumberFormat="1" applyFont="1" applyFill="1" applyBorder="1" applyAlignment="1" applyProtection="1">
      <alignment horizontal="right"/>
      <protection/>
    </xf>
    <xf numFmtId="37" fontId="6" fillId="0" borderId="0" xfId="20" applyNumberFormat="1" applyFont="1" applyFill="1" applyBorder="1" applyAlignment="1" applyProtection="1">
      <alignment horizontal="right"/>
      <protection/>
    </xf>
    <xf numFmtId="3" fontId="6" fillId="0" borderId="0" xfId="20" applyNumberFormat="1" applyFont="1" applyFill="1" applyBorder="1" applyAlignment="1" applyProtection="1">
      <alignment horizontal="center"/>
      <protection/>
    </xf>
    <xf numFmtId="37" fontId="6" fillId="0" borderId="0" xfId="20" applyNumberFormat="1" applyFont="1" applyFill="1" applyBorder="1" applyAlignment="1" applyProtection="1" quotePrefix="1">
      <alignment horizontal="right"/>
      <protection/>
    </xf>
    <xf numFmtId="3" fontId="6" fillId="0" borderId="0" xfId="20" applyNumberFormat="1" applyFont="1" applyFill="1" applyBorder="1" applyAlignment="1" applyProtection="1">
      <alignment horizontal="right"/>
      <protection/>
    </xf>
    <xf numFmtId="184" fontId="6" fillId="0" borderId="0" xfId="20" applyNumberFormat="1" applyFont="1" applyFill="1" applyBorder="1" applyAlignment="1" applyProtection="1">
      <alignment/>
      <protection/>
    </xf>
    <xf numFmtId="0" fontId="7" fillId="0" borderId="0" xfId="0" applyFont="1" applyFill="1" applyAlignment="1">
      <alignment/>
    </xf>
    <xf numFmtId="0" fontId="6" fillId="0" borderId="0" xfId="20" applyNumberFormat="1" applyFont="1" applyFill="1" applyBorder="1" applyAlignment="1" applyProtection="1">
      <alignment horizontal="right"/>
      <protection/>
    </xf>
    <xf numFmtId="0" fontId="6" fillId="0" borderId="0" xfId="20" applyNumberFormat="1" applyFont="1" applyFill="1" applyBorder="1" applyAlignment="1" applyProtection="1">
      <alignment horizontal="center"/>
      <protection/>
    </xf>
    <xf numFmtId="0" fontId="7" fillId="0" borderId="0" xfId="27" applyFont="1" applyFill="1" applyAlignment="1">
      <alignment/>
      <protection/>
    </xf>
    <xf numFmtId="184" fontId="6" fillId="0" borderId="1" xfId="20" applyNumberFormat="1" applyFont="1" applyFill="1" applyBorder="1" applyAlignment="1" applyProtection="1">
      <alignment/>
      <protection/>
    </xf>
    <xf numFmtId="184" fontId="7" fillId="0" borderId="0" xfId="27" applyNumberFormat="1" applyFont="1" applyFill="1" applyAlignment="1">
      <alignment/>
      <protection/>
    </xf>
    <xf numFmtId="184" fontId="6" fillId="0" borderId="2" xfId="20" applyNumberFormat="1" applyFont="1" applyFill="1" applyBorder="1" applyAlignment="1" applyProtection="1">
      <alignment/>
      <protection/>
    </xf>
    <xf numFmtId="43" fontId="7" fillId="0" borderId="0" xfId="15" applyFont="1" applyAlignment="1">
      <alignment/>
    </xf>
    <xf numFmtId="184" fontId="6" fillId="0" borderId="3" xfId="20" applyNumberFormat="1" applyFont="1" applyFill="1" applyBorder="1" applyAlignment="1" applyProtection="1">
      <alignment/>
      <protection/>
    </xf>
    <xf numFmtId="184" fontId="6" fillId="0" borderId="4" xfId="20" applyNumberFormat="1" applyFont="1" applyFill="1" applyBorder="1" applyAlignment="1" applyProtection="1">
      <alignment/>
      <protection/>
    </xf>
    <xf numFmtId="185" fontId="6" fillId="0" borderId="0" xfId="20" applyNumberFormat="1" applyFont="1" applyFill="1" applyBorder="1" applyAlignment="1" applyProtection="1">
      <alignment/>
      <protection/>
    </xf>
    <xf numFmtId="192" fontId="6" fillId="0" borderId="0" xfId="20" applyNumberFormat="1" applyFont="1" applyFill="1" applyBorder="1" applyAlignment="1" applyProtection="1">
      <alignment/>
      <protection/>
    </xf>
    <xf numFmtId="184" fontId="5" fillId="0" borderId="0" xfId="20" applyNumberFormat="1" applyFont="1" applyFill="1" applyBorder="1" applyAlignment="1" applyProtection="1">
      <alignment/>
      <protection/>
    </xf>
    <xf numFmtId="0" fontId="6" fillId="0" borderId="0" xfId="26" applyFont="1" applyFill="1" applyAlignment="1">
      <alignment/>
      <protection/>
    </xf>
    <xf numFmtId="3" fontId="6" fillId="0" borderId="0" xfId="18" applyNumberFormat="1" applyFont="1" applyFill="1" applyBorder="1" applyAlignment="1" applyProtection="1">
      <alignment/>
      <protection/>
    </xf>
    <xf numFmtId="3" fontId="6" fillId="0" borderId="0" xfId="18" applyNumberFormat="1" applyFont="1" applyFill="1" applyBorder="1" applyAlignment="1" applyProtection="1">
      <alignment horizontal="left"/>
      <protection/>
    </xf>
    <xf numFmtId="0" fontId="7" fillId="0" borderId="0" xfId="25" applyFont="1">
      <alignment vertical="top"/>
      <protection/>
    </xf>
    <xf numFmtId="3" fontId="5" fillId="0" borderId="0" xfId="18" applyNumberFormat="1" applyFont="1" applyFill="1" applyBorder="1" applyAlignment="1" applyProtection="1">
      <alignment/>
      <protection/>
    </xf>
    <xf numFmtId="0" fontId="7" fillId="0" borderId="0" xfId="25" applyFont="1" applyFill="1" applyBorder="1" applyAlignment="1">
      <alignment horizontal="right"/>
      <protection/>
    </xf>
    <xf numFmtId="3" fontId="6" fillId="0" borderId="0" xfId="18" applyNumberFormat="1" applyFont="1" applyFill="1" applyBorder="1" applyAlignment="1" applyProtection="1">
      <alignment horizontal="center"/>
      <protection/>
    </xf>
    <xf numFmtId="3" fontId="6" fillId="0" borderId="5" xfId="18" applyNumberFormat="1" applyFont="1" applyFill="1" applyBorder="1" applyAlignment="1" applyProtection="1">
      <alignment horizontal="center"/>
      <protection/>
    </xf>
    <xf numFmtId="0" fontId="7" fillId="0" borderId="0" xfId="0" applyFont="1" applyBorder="1" applyAlignment="1">
      <alignment/>
    </xf>
    <xf numFmtId="184" fontId="6" fillId="0" borderId="0" xfId="18" applyNumberFormat="1" applyFont="1" applyFill="1" applyBorder="1" applyAlignment="1" applyProtection="1">
      <alignment horizontal="right"/>
      <protection/>
    </xf>
    <xf numFmtId="184" fontId="6" fillId="0" borderId="0" xfId="18" applyNumberFormat="1" applyFont="1" applyFill="1" applyBorder="1" applyAlignment="1" applyProtection="1">
      <alignment/>
      <protection/>
    </xf>
    <xf numFmtId="184" fontId="6" fillId="0" borderId="6" xfId="18" applyNumberFormat="1" applyFont="1" applyFill="1" applyBorder="1" applyAlignment="1" applyProtection="1">
      <alignment horizontal="right"/>
      <protection/>
    </xf>
    <xf numFmtId="184" fontId="6" fillId="0" borderId="7" xfId="18" applyNumberFormat="1" applyFont="1" applyFill="1" applyBorder="1" applyAlignment="1" applyProtection="1">
      <alignment horizontal="right"/>
      <protection/>
    </xf>
    <xf numFmtId="184" fontId="9" fillId="0" borderId="0" xfId="23" applyNumberFormat="1" applyFont="1" applyAlignment="1">
      <alignment/>
    </xf>
    <xf numFmtId="3" fontId="10" fillId="0" borderId="0" xfId="18" applyNumberFormat="1" applyFont="1" applyFill="1" applyBorder="1" applyAlignment="1" applyProtection="1">
      <alignment/>
      <protection/>
    </xf>
    <xf numFmtId="184" fontId="6" fillId="0" borderId="0" xfId="18" applyNumberFormat="1" applyFont="1" applyFill="1" applyBorder="1" applyAlignment="1" applyProtection="1">
      <alignment horizontal="left"/>
      <protection/>
    </xf>
    <xf numFmtId="0" fontId="6" fillId="0" borderId="0" xfId="26" applyFont="1" applyAlignment="1">
      <alignment/>
      <protection/>
    </xf>
    <xf numFmtId="0" fontId="11" fillId="0" borderId="0" xfId="0" applyFont="1" applyAlignment="1">
      <alignment/>
    </xf>
    <xf numFmtId="174" fontId="10" fillId="0" borderId="0" xfId="15" applyNumberFormat="1" applyFont="1" applyAlignment="1">
      <alignment/>
    </xf>
    <xf numFmtId="174" fontId="12" fillId="0" borderId="0" xfId="0" applyNumberFormat="1" applyFont="1" applyAlignment="1">
      <alignment/>
    </xf>
    <xf numFmtId="37" fontId="6" fillId="0" borderId="0" xfId="19" applyNumberFormat="1" applyFont="1" applyFill="1" applyBorder="1" applyAlignment="1" applyProtection="1">
      <alignment/>
      <protection/>
    </xf>
    <xf numFmtId="37" fontId="6" fillId="0" borderId="0" xfId="26" applyNumberFormat="1" applyFont="1" applyFill="1" applyAlignment="1">
      <alignment/>
      <protection/>
    </xf>
    <xf numFmtId="3" fontId="6" fillId="0" borderId="0" xfId="19" applyNumberFormat="1" applyFont="1" applyFill="1" applyBorder="1" applyAlignment="1" applyProtection="1">
      <alignment/>
      <protection/>
    </xf>
    <xf numFmtId="37" fontId="5" fillId="0" borderId="0" xfId="26" applyNumberFormat="1" applyFont="1" applyFill="1" applyAlignment="1">
      <alignment/>
      <protection/>
    </xf>
    <xf numFmtId="37" fontId="6" fillId="0" borderId="0" xfId="19" applyNumberFormat="1" applyFont="1" applyFill="1" applyBorder="1" applyAlignment="1" applyProtection="1">
      <alignment horizontal="right"/>
      <protection/>
    </xf>
    <xf numFmtId="37" fontId="6" fillId="0" borderId="0" xfId="19" applyNumberFormat="1" applyFont="1" applyFill="1" applyBorder="1" applyAlignment="1" applyProtection="1">
      <alignment horizontal="center"/>
      <protection/>
    </xf>
    <xf numFmtId="37" fontId="6" fillId="0" borderId="0" xfId="26" applyNumberFormat="1" applyFont="1" applyFill="1" applyAlignment="1">
      <alignment horizontal="right"/>
      <protection/>
    </xf>
    <xf numFmtId="37" fontId="6" fillId="0" borderId="0" xfId="19" applyNumberFormat="1" applyFont="1" applyFill="1" applyBorder="1" applyAlignment="1" applyProtection="1" quotePrefix="1">
      <alignment horizontal="right"/>
      <protection/>
    </xf>
    <xf numFmtId="0" fontId="6" fillId="0" borderId="0" xfId="26" applyFont="1" applyFill="1" applyBorder="1" applyAlignment="1">
      <alignment/>
      <protection/>
    </xf>
    <xf numFmtId="0" fontId="13" fillId="0" borderId="0" xfId="26" applyFont="1" applyFill="1" applyAlignment="1">
      <alignment/>
      <protection/>
    </xf>
    <xf numFmtId="184" fontId="6" fillId="0" borderId="0" xfId="19" applyNumberFormat="1" applyFont="1" applyFill="1" applyBorder="1" applyAlignment="1" applyProtection="1">
      <alignment horizontal="right"/>
      <protection/>
    </xf>
    <xf numFmtId="0" fontId="14" fillId="0" borderId="0" xfId="26" applyFont="1" applyFill="1" applyBorder="1" applyAlignment="1">
      <alignment/>
      <protection/>
    </xf>
    <xf numFmtId="184" fontId="6" fillId="0" borderId="8" xfId="19" applyNumberFormat="1" applyFont="1" applyFill="1" applyBorder="1" applyAlignment="1" applyProtection="1">
      <alignment horizontal="right"/>
      <protection/>
    </xf>
    <xf numFmtId="184" fontId="6" fillId="0" borderId="0" xfId="19" applyNumberFormat="1" applyFont="1" applyFill="1" applyBorder="1" applyAlignment="1" applyProtection="1">
      <alignment/>
      <protection/>
    </xf>
    <xf numFmtId="0" fontId="5" fillId="0" borderId="0" xfId="26" applyFont="1" applyFill="1" applyAlignment="1">
      <alignment/>
      <protection/>
    </xf>
    <xf numFmtId="184" fontId="6" fillId="0" borderId="3" xfId="19" applyNumberFormat="1" applyFont="1" applyFill="1" applyBorder="1" applyAlignment="1" applyProtection="1">
      <alignment/>
      <protection/>
    </xf>
    <xf numFmtId="184" fontId="6" fillId="0" borderId="7" xfId="19" applyNumberFormat="1" applyFont="1" applyFill="1" applyBorder="1" applyAlignment="1" applyProtection="1">
      <alignment/>
      <protection/>
    </xf>
    <xf numFmtId="184" fontId="6" fillId="0" borderId="9" xfId="19" applyNumberFormat="1" applyFont="1" applyFill="1" applyBorder="1" applyAlignment="1" applyProtection="1">
      <alignment/>
      <protection/>
    </xf>
    <xf numFmtId="43" fontId="7" fillId="0" borderId="0" xfId="0" applyNumberFormat="1" applyFont="1" applyFill="1" applyAlignment="1">
      <alignment/>
    </xf>
    <xf numFmtId="43" fontId="6" fillId="0" borderId="0" xfId="15" applyFont="1" applyFill="1" applyBorder="1" applyAlignment="1" applyProtection="1">
      <alignment/>
      <protection/>
    </xf>
    <xf numFmtId="3" fontId="6" fillId="0" borderId="0" xfId="17" applyNumberFormat="1" applyFont="1" applyFill="1" applyBorder="1" applyAlignment="1" applyProtection="1">
      <alignment horizontal="left"/>
      <protection/>
    </xf>
    <xf numFmtId="37" fontId="6" fillId="0" borderId="0" xfId="17" applyNumberFormat="1" applyFont="1" applyFill="1" applyBorder="1" applyAlignment="1" applyProtection="1">
      <alignment/>
      <protection/>
    </xf>
    <xf numFmtId="3" fontId="6" fillId="0" borderId="0" xfId="17" applyNumberFormat="1" applyFont="1" applyFill="1" applyBorder="1" applyAlignment="1" applyProtection="1">
      <alignment/>
      <protection/>
    </xf>
    <xf numFmtId="3" fontId="5" fillId="0" borderId="0" xfId="17" applyNumberFormat="1" applyFont="1" applyFill="1" applyBorder="1" applyAlignment="1" applyProtection="1">
      <alignment/>
      <protection/>
    </xf>
    <xf numFmtId="37" fontId="8" fillId="0" borderId="0" xfId="24" applyNumberFormat="1" applyFont="1" applyFill="1" applyAlignment="1">
      <alignment horizontal="right"/>
      <protection/>
    </xf>
    <xf numFmtId="0" fontId="8" fillId="0" borderId="0" xfId="24" applyFont="1" applyFill="1" applyBorder="1" applyAlignment="1">
      <alignment horizontal="right"/>
      <protection/>
    </xf>
    <xf numFmtId="3" fontId="16" fillId="0" borderId="0" xfId="17" applyNumberFormat="1" applyFont="1" applyFill="1" applyBorder="1" applyAlignment="1" applyProtection="1">
      <alignment horizontal="left"/>
      <protection/>
    </xf>
    <xf numFmtId="37" fontId="8" fillId="0" borderId="0" xfId="17" applyNumberFormat="1" applyFont="1" applyFill="1" applyBorder="1" applyAlignment="1" applyProtection="1" quotePrefix="1">
      <alignment horizontal="right"/>
      <protection/>
    </xf>
    <xf numFmtId="3" fontId="5" fillId="0" borderId="0" xfId="17" applyNumberFormat="1" applyFont="1" applyFill="1" applyBorder="1" applyAlignment="1" applyProtection="1">
      <alignment horizontal="right"/>
      <protection/>
    </xf>
    <xf numFmtId="3" fontId="6" fillId="0" borderId="0" xfId="17" applyNumberFormat="1" applyFont="1" applyFill="1" applyBorder="1" applyAlignment="1" applyProtection="1">
      <alignment horizontal="center"/>
      <protection/>
    </xf>
    <xf numFmtId="37" fontId="16" fillId="0" borderId="0" xfId="17" applyNumberFormat="1" applyFont="1" applyFill="1" applyBorder="1" applyAlignment="1" applyProtection="1">
      <alignment horizontal="right"/>
      <protection/>
    </xf>
    <xf numFmtId="3" fontId="6" fillId="0" borderId="0" xfId="17" applyNumberFormat="1" applyFont="1" applyFill="1" applyBorder="1" applyAlignment="1" applyProtection="1">
      <alignment horizontal="right"/>
      <protection/>
    </xf>
    <xf numFmtId="0" fontId="8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184" fontId="16" fillId="0" borderId="0" xfId="20" applyNumberFormat="1" applyFont="1" applyFill="1" applyBorder="1" applyAlignment="1" applyProtection="1">
      <alignment/>
      <protection/>
    </xf>
    <xf numFmtId="0" fontId="16" fillId="0" borderId="0" xfId="0" applyFont="1" applyAlignment="1">
      <alignment horizontal="left"/>
    </xf>
    <xf numFmtId="184" fontId="16" fillId="0" borderId="3" xfId="20" applyNumberFormat="1" applyFont="1" applyFill="1" applyBorder="1" applyAlignment="1" applyProtection="1">
      <alignment/>
      <protection/>
    </xf>
    <xf numFmtId="179" fontId="6" fillId="0" borderId="0" xfId="0" applyNumberFormat="1" applyFont="1" applyFill="1" applyAlignment="1">
      <alignment horizontal="left"/>
    </xf>
    <xf numFmtId="174" fontId="16" fillId="0" borderId="0" xfId="15" applyNumberFormat="1" applyFont="1" applyAlignment="1">
      <alignment/>
    </xf>
    <xf numFmtId="1" fontId="7" fillId="0" borderId="0" xfId="0" applyNumberFormat="1" applyFont="1" applyAlignment="1">
      <alignment/>
    </xf>
    <xf numFmtId="184" fontId="16" fillId="0" borderId="8" xfId="20" applyNumberFormat="1" applyFont="1" applyFill="1" applyBorder="1" applyAlignment="1" applyProtection="1">
      <alignment/>
      <protection/>
    </xf>
    <xf numFmtId="0" fontId="8" fillId="0" borderId="0" xfId="0" applyFont="1" applyAlignment="1">
      <alignment horizontal="left"/>
    </xf>
    <xf numFmtId="184" fontId="7" fillId="0" borderId="0" xfId="0" applyNumberFormat="1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84" fontId="16" fillId="0" borderId="0" xfId="20" applyNumberFormat="1" applyFont="1" applyFill="1" applyBorder="1" applyAlignment="1" applyProtection="1">
      <alignment horizontal="right"/>
      <protection/>
    </xf>
    <xf numFmtId="0" fontId="7" fillId="0" borderId="0" xfId="0" applyFont="1" applyAlignment="1">
      <alignment/>
    </xf>
    <xf numFmtId="184" fontId="16" fillId="0" borderId="1" xfId="20" applyNumberFormat="1" applyFont="1" applyFill="1" applyBorder="1" applyAlignment="1" applyProtection="1">
      <alignment/>
      <protection/>
    </xf>
    <xf numFmtId="3" fontId="6" fillId="0" borderId="5" xfId="18" applyNumberFormat="1" applyFont="1" applyFill="1" applyBorder="1" applyAlignment="1" applyProtection="1">
      <alignment horizontal="center"/>
      <protection/>
    </xf>
    <xf numFmtId="0" fontId="6" fillId="0" borderId="5" xfId="25" applyFont="1" applyFill="1" applyBorder="1" applyAlignment="1">
      <alignment horizontal="center"/>
      <protection/>
    </xf>
    <xf numFmtId="37" fontId="8" fillId="0" borderId="0" xfId="17" applyNumberFormat="1" applyFont="1" applyFill="1" applyBorder="1" applyAlignment="1" applyProtection="1">
      <alignment horizontal="center"/>
      <protection/>
    </xf>
  </cellXfs>
  <cellStyles count="15">
    <cellStyle name="Normal" xfId="0"/>
    <cellStyle name="Comma" xfId="15"/>
    <cellStyle name="Comma [0]" xfId="16"/>
    <cellStyle name="Comma_Sheet1" xfId="17"/>
    <cellStyle name="Comma_Sheet2" xfId="18"/>
    <cellStyle name="Comma_Sheet3" xfId="19"/>
    <cellStyle name="Comma_Sheet4" xfId="20"/>
    <cellStyle name="Currency" xfId="21"/>
    <cellStyle name="Currency [0]" xfId="22"/>
    <cellStyle name="Hyperlink" xfId="23"/>
    <cellStyle name="Normal_Sheet1" xfId="24"/>
    <cellStyle name="Normal_Sheet2" xfId="25"/>
    <cellStyle name="Normal_Sheet3" xfId="26"/>
    <cellStyle name="Normal_Sheet4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My%20Documents\Bursa-Q3'08\BursaReport-Q2-2008-1212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fit _ Loss"/>
      <sheetName val="BalanceSheet"/>
      <sheetName val="Equity"/>
      <sheetName val="Cashflo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1">
      <selection activeCell="D37" sqref="D37"/>
    </sheetView>
  </sheetViews>
  <sheetFormatPr defaultColWidth="9.140625" defaultRowHeight="12.75"/>
  <cols>
    <col min="1" max="1" width="35.00390625" style="4" customWidth="1"/>
    <col min="2" max="2" width="6.00390625" style="4" customWidth="1"/>
    <col min="3" max="3" width="2.57421875" style="4" customWidth="1"/>
    <col min="4" max="4" width="11.7109375" style="4" customWidth="1"/>
    <col min="5" max="5" width="2.7109375" style="4" customWidth="1"/>
    <col min="6" max="6" width="11.7109375" style="4" customWidth="1"/>
    <col min="7" max="7" width="3.7109375" style="4" customWidth="1"/>
    <col min="8" max="8" width="11.7109375" style="4" customWidth="1"/>
    <col min="9" max="9" width="2.7109375" style="4" customWidth="1"/>
    <col min="10" max="10" width="11.7109375" style="4" customWidth="1"/>
    <col min="11" max="16384" width="9.140625" style="4" customWidth="1"/>
  </cols>
  <sheetData>
    <row r="1" spans="1:10" ht="15">
      <c r="A1" s="1" t="s">
        <v>0</v>
      </c>
      <c r="B1" s="25"/>
      <c r="C1" s="25"/>
      <c r="D1" s="45"/>
      <c r="E1" s="45"/>
      <c r="F1" s="46"/>
      <c r="G1" s="46"/>
      <c r="H1" s="46"/>
      <c r="I1" s="46"/>
      <c r="J1" s="46"/>
    </row>
    <row r="2" spans="1:10" ht="15">
      <c r="A2" s="5" t="s">
        <v>8</v>
      </c>
      <c r="B2" s="25"/>
      <c r="C2" s="25"/>
      <c r="D2" s="45"/>
      <c r="E2" s="45"/>
      <c r="F2" s="46"/>
      <c r="G2" s="46"/>
      <c r="H2" s="46"/>
      <c r="I2" s="46"/>
      <c r="J2" s="46"/>
    </row>
    <row r="3" spans="1:10" ht="15">
      <c r="A3" s="2" t="s">
        <v>9</v>
      </c>
      <c r="B3" s="25"/>
      <c r="C3" s="25"/>
      <c r="D3" s="45"/>
      <c r="E3" s="45"/>
      <c r="F3" s="46"/>
      <c r="G3" s="46"/>
      <c r="H3" s="46"/>
      <c r="I3" s="46"/>
      <c r="J3" s="46"/>
    </row>
    <row r="4" spans="1:10" ht="15">
      <c r="A4" s="47" t="s">
        <v>10</v>
      </c>
      <c r="B4" s="25"/>
      <c r="C4" s="25"/>
      <c r="D4" s="45"/>
      <c r="E4" s="45"/>
      <c r="F4" s="46"/>
      <c r="G4" s="46"/>
      <c r="H4" s="48"/>
      <c r="I4" s="46"/>
      <c r="J4" s="46"/>
    </row>
    <row r="5" spans="1:10" ht="15">
      <c r="A5" s="5" t="s">
        <v>118</v>
      </c>
      <c r="B5" s="25"/>
      <c r="C5" s="25"/>
      <c r="D5" s="45"/>
      <c r="E5" s="45"/>
      <c r="F5" s="46"/>
      <c r="G5" s="46"/>
      <c r="H5" s="46"/>
      <c r="I5" s="46"/>
      <c r="J5" s="46"/>
    </row>
    <row r="6" spans="1:10" ht="15">
      <c r="A6" s="5"/>
      <c r="B6" s="25"/>
      <c r="C6" s="25"/>
      <c r="D6" s="45"/>
      <c r="E6" s="45"/>
      <c r="F6" s="46"/>
      <c r="G6" s="46"/>
      <c r="H6" s="46"/>
      <c r="I6" s="46"/>
      <c r="J6" s="46"/>
    </row>
    <row r="7" spans="1:10" ht="15">
      <c r="A7" s="5" t="s">
        <v>41</v>
      </c>
      <c r="B7" s="25"/>
      <c r="C7" s="25"/>
      <c r="D7" s="45"/>
      <c r="E7" s="45"/>
      <c r="F7" s="46"/>
      <c r="G7" s="46"/>
      <c r="H7" s="46"/>
      <c r="I7" s="46"/>
      <c r="J7" s="46"/>
    </row>
    <row r="8" spans="1:10" ht="15">
      <c r="A8" s="5" t="s">
        <v>125</v>
      </c>
      <c r="B8" s="25"/>
      <c r="C8" s="25"/>
      <c r="D8" s="45"/>
      <c r="E8" s="45"/>
      <c r="F8" s="46"/>
      <c r="G8" s="46"/>
      <c r="H8" s="46"/>
      <c r="I8" s="46"/>
      <c r="J8" s="46"/>
    </row>
    <row r="9" spans="1:10" ht="15">
      <c r="A9" s="47" t="s">
        <v>12</v>
      </c>
      <c r="B9" s="25"/>
      <c r="C9" s="25"/>
      <c r="D9" s="45"/>
      <c r="E9" s="45"/>
      <c r="F9" s="46"/>
      <c r="G9" s="46"/>
      <c r="H9" s="46"/>
      <c r="I9" s="46"/>
      <c r="J9" s="46"/>
    </row>
    <row r="10" spans="1:10" ht="15">
      <c r="A10" s="25"/>
      <c r="B10" s="25"/>
      <c r="C10" s="25"/>
      <c r="D10" s="49" t="s">
        <v>42</v>
      </c>
      <c r="E10" s="49"/>
      <c r="F10" s="50" t="s">
        <v>43</v>
      </c>
      <c r="G10" s="51"/>
      <c r="H10" s="49" t="s">
        <v>128</v>
      </c>
      <c r="I10" s="51"/>
      <c r="J10" s="49" t="s">
        <v>128</v>
      </c>
    </row>
    <row r="11" spans="1:10" ht="15">
      <c r="A11" s="25"/>
      <c r="B11" s="25"/>
      <c r="C11" s="25"/>
      <c r="D11" s="49" t="s">
        <v>44</v>
      </c>
      <c r="E11" s="49"/>
      <c r="F11" s="49" t="s">
        <v>44</v>
      </c>
      <c r="G11" s="51"/>
      <c r="H11" s="49" t="s">
        <v>45</v>
      </c>
      <c r="I11" s="51"/>
      <c r="J11" s="49" t="s">
        <v>45</v>
      </c>
    </row>
    <row r="12" spans="1:10" ht="15">
      <c r="A12" s="25"/>
      <c r="B12" s="25"/>
      <c r="C12" s="25"/>
      <c r="D12" s="52" t="s">
        <v>126</v>
      </c>
      <c r="E12" s="49"/>
      <c r="F12" s="52" t="s">
        <v>127</v>
      </c>
      <c r="G12" s="51"/>
      <c r="H12" s="52" t="str">
        <f>+D12</f>
        <v>31/7/2008</v>
      </c>
      <c r="I12" s="49"/>
      <c r="J12" s="52" t="s">
        <v>127</v>
      </c>
    </row>
    <row r="13" spans="1:10" ht="15">
      <c r="A13" s="25"/>
      <c r="B13" s="25"/>
      <c r="C13" s="25"/>
      <c r="D13" s="49" t="s">
        <v>1</v>
      </c>
      <c r="E13" s="49"/>
      <c r="F13" s="49" t="s">
        <v>1</v>
      </c>
      <c r="G13" s="51"/>
      <c r="H13" s="51" t="s">
        <v>1</v>
      </c>
      <c r="I13" s="51"/>
      <c r="J13" s="49" t="s">
        <v>1</v>
      </c>
    </row>
    <row r="14" spans="1:10" ht="15">
      <c r="A14" s="25"/>
      <c r="B14" s="25"/>
      <c r="C14" s="25"/>
      <c r="D14" s="45"/>
      <c r="E14" s="45"/>
      <c r="F14" s="45"/>
      <c r="G14" s="46"/>
      <c r="H14" s="46"/>
      <c r="I14" s="46"/>
      <c r="J14" s="45"/>
    </row>
    <row r="15" spans="1:10" ht="15">
      <c r="A15" s="53" t="s">
        <v>46</v>
      </c>
      <c r="B15" s="54"/>
      <c r="C15" s="54"/>
      <c r="D15" s="55">
        <v>31203.972</v>
      </c>
      <c r="E15" s="55"/>
      <c r="F15" s="55">
        <v>29623</v>
      </c>
      <c r="G15" s="55"/>
      <c r="H15" s="55">
        <v>31203.972</v>
      </c>
      <c r="I15" s="55"/>
      <c r="J15" s="55">
        <v>29623</v>
      </c>
    </row>
    <row r="16" spans="1:10" ht="15">
      <c r="A16" s="53" t="s">
        <v>47</v>
      </c>
      <c r="B16" s="54"/>
      <c r="C16" s="54"/>
      <c r="D16" s="55">
        <v>218.833</v>
      </c>
      <c r="E16" s="55"/>
      <c r="F16" s="55">
        <v>191</v>
      </c>
      <c r="G16" s="55"/>
      <c r="H16" s="55">
        <v>218.833</v>
      </c>
      <c r="I16" s="55"/>
      <c r="J16" s="55">
        <v>191</v>
      </c>
    </row>
    <row r="17" spans="1:10" ht="15">
      <c r="A17" s="53" t="s">
        <v>48</v>
      </c>
      <c r="B17" s="54"/>
      <c r="C17" s="54"/>
      <c r="D17" s="55"/>
      <c r="E17" s="55"/>
      <c r="F17" s="55"/>
      <c r="G17" s="55"/>
      <c r="H17" s="55"/>
      <c r="I17" s="55"/>
      <c r="J17" s="55"/>
    </row>
    <row r="18" spans="1:10" ht="15">
      <c r="A18" s="56" t="s">
        <v>140</v>
      </c>
      <c r="B18" s="54"/>
      <c r="C18" s="54"/>
      <c r="D18" s="55">
        <v>1318.366</v>
      </c>
      <c r="E18" s="55"/>
      <c r="F18" s="55">
        <v>-734</v>
      </c>
      <c r="G18" s="55"/>
      <c r="H18" s="55">
        <v>1318.366</v>
      </c>
      <c r="I18" s="55"/>
      <c r="J18" s="55">
        <v>-734</v>
      </c>
    </row>
    <row r="19" spans="1:10" ht="15">
      <c r="A19" s="53" t="s">
        <v>49</v>
      </c>
      <c r="B19" s="54"/>
      <c r="C19" s="54"/>
      <c r="D19" s="55">
        <v>-18762.762</v>
      </c>
      <c r="E19" s="55"/>
      <c r="F19" s="55">
        <v>-17061</v>
      </c>
      <c r="G19" s="55"/>
      <c r="H19" s="55">
        <v>-18762.762</v>
      </c>
      <c r="I19" s="55"/>
      <c r="J19" s="55">
        <v>-17061</v>
      </c>
    </row>
    <row r="20" spans="1:10" ht="15">
      <c r="A20" s="53" t="s">
        <v>50</v>
      </c>
      <c r="B20" s="54"/>
      <c r="C20" s="54"/>
      <c r="D20" s="55">
        <v>-5924.037</v>
      </c>
      <c r="E20" s="55"/>
      <c r="F20" s="55">
        <v>-5126</v>
      </c>
      <c r="G20" s="55"/>
      <c r="H20" s="55">
        <v>-5924.037</v>
      </c>
      <c r="I20" s="55"/>
      <c r="J20" s="55">
        <v>-5126</v>
      </c>
    </row>
    <row r="21" spans="1:10" ht="15">
      <c r="A21" s="53" t="s">
        <v>51</v>
      </c>
      <c r="B21" s="54"/>
      <c r="C21" s="54"/>
      <c r="D21" s="55">
        <v>-2399.896</v>
      </c>
      <c r="E21" s="55"/>
      <c r="F21" s="55">
        <v>-2116</v>
      </c>
      <c r="G21" s="55"/>
      <c r="H21" s="55">
        <v>-2399.896</v>
      </c>
      <c r="I21" s="55"/>
      <c r="J21" s="55">
        <v>-2116</v>
      </c>
    </row>
    <row r="22" spans="1:10" ht="15">
      <c r="A22" s="53" t="s">
        <v>52</v>
      </c>
      <c r="B22" s="54"/>
      <c r="C22" s="54"/>
      <c r="D22" s="55">
        <v>-3113.367</v>
      </c>
      <c r="E22" s="55"/>
      <c r="F22" s="55">
        <v>-3447</v>
      </c>
      <c r="G22" s="55"/>
      <c r="H22" s="55">
        <v>-3113.367</v>
      </c>
      <c r="I22" s="55"/>
      <c r="J22" s="55">
        <v>-3447</v>
      </c>
    </row>
    <row r="23" spans="1:10" ht="15">
      <c r="A23" s="53" t="s">
        <v>53</v>
      </c>
      <c r="B23" s="54"/>
      <c r="C23" s="54"/>
      <c r="D23" s="55">
        <v>-1522.681</v>
      </c>
      <c r="E23" s="55"/>
      <c r="F23" s="55">
        <v>-1378</v>
      </c>
      <c r="G23" s="55"/>
      <c r="H23" s="55">
        <v>-1522.681</v>
      </c>
      <c r="I23" s="55"/>
      <c r="J23" s="55">
        <v>-1378</v>
      </c>
    </row>
    <row r="24" spans="1:10" ht="15">
      <c r="A24" s="53" t="s">
        <v>54</v>
      </c>
      <c r="B24" s="54"/>
      <c r="C24" s="54"/>
      <c r="D24" s="57">
        <v>0</v>
      </c>
      <c r="E24" s="55"/>
      <c r="F24" s="57">
        <v>-26</v>
      </c>
      <c r="G24" s="55"/>
      <c r="H24" s="57">
        <v>0</v>
      </c>
      <c r="I24" s="55"/>
      <c r="J24" s="57">
        <v>-26</v>
      </c>
    </row>
    <row r="25" spans="1:10" ht="15">
      <c r="A25" s="25"/>
      <c r="B25" s="54"/>
      <c r="C25" s="54"/>
      <c r="D25" s="55"/>
      <c r="E25" s="55"/>
      <c r="F25" s="55"/>
      <c r="G25" s="58"/>
      <c r="H25" s="55"/>
      <c r="I25" s="55"/>
      <c r="J25" s="55"/>
    </row>
    <row r="26" spans="1:10" ht="15">
      <c r="A26" s="59" t="s">
        <v>55</v>
      </c>
      <c r="B26" s="54"/>
      <c r="C26" s="54"/>
      <c r="D26" s="58">
        <f>SUM(D15:D24)</f>
        <v>1018.4280000000022</v>
      </c>
      <c r="E26" s="58"/>
      <c r="F26" s="58">
        <f>SUM(F15:F24)</f>
        <v>-74</v>
      </c>
      <c r="G26" s="58"/>
      <c r="H26" s="58">
        <f>SUM(H15:H24)</f>
        <v>1018.4280000000022</v>
      </c>
      <c r="I26" s="58"/>
      <c r="J26" s="58">
        <f>SUM(J15:J24)</f>
        <v>-74</v>
      </c>
    </row>
    <row r="27" spans="1:10" ht="15">
      <c r="A27" s="25" t="s">
        <v>56</v>
      </c>
      <c r="B27" s="54"/>
      <c r="C27" s="54"/>
      <c r="D27" s="60">
        <v>-445.197</v>
      </c>
      <c r="E27" s="58"/>
      <c r="F27" s="60">
        <v>-228</v>
      </c>
      <c r="G27" s="58"/>
      <c r="H27" s="60">
        <v>-445.197</v>
      </c>
      <c r="I27" s="58"/>
      <c r="J27" s="60">
        <v>-228</v>
      </c>
    </row>
    <row r="28" spans="1:10" ht="15.75" thickBot="1">
      <c r="A28" s="59" t="s">
        <v>57</v>
      </c>
      <c r="B28" s="54"/>
      <c r="C28" s="54"/>
      <c r="D28" s="61">
        <f>SUM(D26:D27)</f>
        <v>573.2310000000022</v>
      </c>
      <c r="E28" s="58"/>
      <c r="F28" s="61">
        <f>SUM(F26:F27)</f>
        <v>-302</v>
      </c>
      <c r="G28" s="58"/>
      <c r="H28" s="61">
        <f>SUM(H26:H27)</f>
        <v>573.2310000000022</v>
      </c>
      <c r="I28" s="58"/>
      <c r="J28" s="61">
        <f>SUM(J26:J27)</f>
        <v>-302</v>
      </c>
    </row>
    <row r="29" spans="1:10" ht="15.75" thickTop="1">
      <c r="A29" s="59"/>
      <c r="B29" s="54"/>
      <c r="C29" s="54"/>
      <c r="D29" s="58"/>
      <c r="E29" s="58"/>
      <c r="F29" s="58"/>
      <c r="G29" s="58"/>
      <c r="H29" s="58"/>
      <c r="I29" s="58"/>
      <c r="J29" s="58"/>
    </row>
    <row r="30" spans="1:10" ht="15">
      <c r="A30" s="59" t="s">
        <v>58</v>
      </c>
      <c r="B30" s="54"/>
      <c r="C30" s="54"/>
      <c r="D30" s="58"/>
      <c r="E30" s="58"/>
      <c r="F30" s="58"/>
      <c r="G30" s="58"/>
      <c r="H30" s="58"/>
      <c r="I30" s="58"/>
      <c r="J30" s="58"/>
    </row>
    <row r="31" spans="1:10" ht="15.75" thickBot="1">
      <c r="A31" s="25" t="s">
        <v>59</v>
      </c>
      <c r="B31" s="54"/>
      <c r="C31" s="54"/>
      <c r="D31" s="62">
        <f>SUM(D28)</f>
        <v>573.2310000000022</v>
      </c>
      <c r="E31" s="58"/>
      <c r="F31" s="62">
        <f>SUM(F28)</f>
        <v>-302</v>
      </c>
      <c r="G31" s="58"/>
      <c r="H31" s="62">
        <f>SUM(H28)</f>
        <v>573.2310000000022</v>
      </c>
      <c r="I31" s="58"/>
      <c r="J31" s="62">
        <f>SUM(J28)</f>
        <v>-302</v>
      </c>
    </row>
    <row r="32" spans="1:10" ht="15.75" thickTop="1">
      <c r="A32" s="59"/>
      <c r="B32" s="54"/>
      <c r="C32" s="54"/>
      <c r="D32" s="58"/>
      <c r="E32" s="58"/>
      <c r="F32" s="58"/>
      <c r="G32" s="58"/>
      <c r="H32" s="58"/>
      <c r="I32" s="58"/>
      <c r="J32" s="58"/>
    </row>
    <row r="33" spans="1:10" ht="15">
      <c r="A33" s="25" t="s">
        <v>60</v>
      </c>
      <c r="B33" s="54"/>
      <c r="C33" s="54"/>
      <c r="D33" s="63">
        <f>SUM(D31/81275.01)*100</f>
        <v>0.7052979753555271</v>
      </c>
      <c r="E33" s="64"/>
      <c r="F33" s="63">
        <v>-0.38</v>
      </c>
      <c r="G33" s="64"/>
      <c r="H33" s="63">
        <f>SUM(H31/81275.01)*100</f>
        <v>0.7052979753555271</v>
      </c>
      <c r="I33" s="64"/>
      <c r="J33" s="63">
        <v>-0.38</v>
      </c>
    </row>
    <row r="34" spans="1:10" ht="15">
      <c r="A34" s="41" t="s">
        <v>61</v>
      </c>
      <c r="B34" s="54"/>
      <c r="C34" s="54"/>
      <c r="D34" s="49" t="s">
        <v>40</v>
      </c>
      <c r="E34" s="49"/>
      <c r="F34" s="49" t="s">
        <v>40</v>
      </c>
      <c r="G34" s="49"/>
      <c r="H34" s="49" t="s">
        <v>40</v>
      </c>
      <c r="I34" s="49"/>
      <c r="J34" s="49" t="s">
        <v>40</v>
      </c>
    </row>
    <row r="35" spans="1:10" ht="15">
      <c r="A35" s="25"/>
      <c r="B35" s="25"/>
      <c r="C35" s="25"/>
      <c r="D35" s="45"/>
      <c r="E35" s="45"/>
      <c r="F35" s="45"/>
      <c r="G35" s="45"/>
      <c r="H35" s="45"/>
      <c r="I35" s="45"/>
      <c r="J35" s="45"/>
    </row>
    <row r="36" spans="1:10" ht="15">
      <c r="A36" s="25" t="s">
        <v>38</v>
      </c>
      <c r="B36" s="25"/>
      <c r="C36" s="25"/>
      <c r="D36" s="49"/>
      <c r="E36" s="49"/>
      <c r="F36" s="49"/>
      <c r="G36" s="45"/>
      <c r="H36" s="49"/>
      <c r="I36" s="49"/>
      <c r="J36" s="49"/>
    </row>
    <row r="37" spans="1:10" ht="15">
      <c r="A37" s="25" t="s">
        <v>129</v>
      </c>
      <c r="B37" s="25"/>
      <c r="C37" s="25"/>
      <c r="D37" s="45"/>
      <c r="E37" s="45"/>
      <c r="F37" s="45"/>
      <c r="G37" s="45"/>
      <c r="H37" s="45"/>
      <c r="I37" s="45"/>
      <c r="J37" s="45"/>
    </row>
    <row r="38" spans="1:10" ht="15">
      <c r="A38" s="25"/>
      <c r="B38" s="25"/>
      <c r="C38" s="25"/>
      <c r="D38" s="45"/>
      <c r="E38" s="45"/>
      <c r="F38" s="45"/>
      <c r="G38" s="45"/>
      <c r="H38" s="45"/>
      <c r="I38" s="45"/>
      <c r="J38" s="45"/>
    </row>
    <row r="39" spans="1:10" ht="15">
      <c r="A39" s="25"/>
      <c r="B39" s="25"/>
      <c r="C39" s="25"/>
      <c r="D39" s="45"/>
      <c r="E39" s="45"/>
      <c r="F39" s="45"/>
      <c r="G39" s="45"/>
      <c r="H39" s="45"/>
      <c r="I39" s="45"/>
      <c r="J39" s="45"/>
    </row>
    <row r="40" spans="1:10" ht="15">
      <c r="A40" s="25"/>
      <c r="B40" s="25"/>
      <c r="C40" s="25"/>
      <c r="D40" s="45"/>
      <c r="E40" s="45"/>
      <c r="F40" s="45"/>
      <c r="G40" s="45"/>
      <c r="H40" s="45"/>
      <c r="I40" s="45"/>
      <c r="J40" s="45"/>
    </row>
    <row r="41" spans="1:10" ht="15">
      <c r="A41" s="25"/>
      <c r="B41" s="25"/>
      <c r="C41" s="25"/>
      <c r="D41" s="45"/>
      <c r="E41" s="45"/>
      <c r="F41" s="45"/>
      <c r="G41" s="45"/>
      <c r="H41" s="45"/>
      <c r="I41" s="45"/>
      <c r="J41" s="45"/>
    </row>
  </sheetData>
  <printOptions/>
  <pageMargins left="0.5511811023622047" right="0.11811023622047245" top="0.7874015748031497" bottom="0.5905511811023623" header="0.5118110236220472" footer="0.5118110236220472"/>
  <pageSetup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="90" zoomScaleNormal="90" workbookViewId="0" topLeftCell="A1">
      <selection activeCell="C47" sqref="C47"/>
    </sheetView>
  </sheetViews>
  <sheetFormatPr defaultColWidth="9.140625" defaultRowHeight="12.75"/>
  <cols>
    <col min="1" max="1" width="4.140625" style="4" customWidth="1"/>
    <col min="2" max="2" width="28.00390625" style="4" customWidth="1"/>
    <col min="3" max="4" width="5.7109375" style="4" customWidth="1"/>
    <col min="5" max="5" width="9.7109375" style="4" customWidth="1"/>
    <col min="6" max="6" width="12.7109375" style="4" customWidth="1"/>
    <col min="7" max="7" width="3.8515625" style="4" customWidth="1"/>
    <col min="8" max="8" width="12.7109375" style="4" customWidth="1"/>
    <col min="9" max="11" width="9.140625" style="4" customWidth="1"/>
    <col min="12" max="12" width="14.8515625" style="4" bestFit="1" customWidth="1"/>
    <col min="13" max="16384" width="9.140625" style="4" customWidth="1"/>
  </cols>
  <sheetData>
    <row r="1" spans="1:11" ht="15">
      <c r="A1" s="1" t="s">
        <v>0</v>
      </c>
      <c r="B1" s="2"/>
      <c r="C1" s="2"/>
      <c r="D1" s="2"/>
      <c r="E1" s="2"/>
      <c r="F1" s="3"/>
      <c r="G1" s="3"/>
      <c r="H1" s="3"/>
      <c r="I1" s="2"/>
      <c r="J1" s="2"/>
      <c r="K1" s="2"/>
    </row>
    <row r="2" spans="1:11" ht="15">
      <c r="A2" s="1" t="s">
        <v>8</v>
      </c>
      <c r="B2" s="2"/>
      <c r="C2" s="2"/>
      <c r="D2" s="2"/>
      <c r="E2" s="2"/>
      <c r="F2" s="3"/>
      <c r="G2" s="3"/>
      <c r="H2" s="3"/>
      <c r="I2" s="2"/>
      <c r="J2" s="2"/>
      <c r="K2" s="2"/>
    </row>
    <row r="3" spans="1:11" ht="15">
      <c r="A3" s="2" t="s">
        <v>9</v>
      </c>
      <c r="B3" s="2"/>
      <c r="C3" s="2"/>
      <c r="D3" s="2"/>
      <c r="E3" s="2"/>
      <c r="F3" s="3"/>
      <c r="G3" s="3"/>
      <c r="H3" s="3"/>
      <c r="I3" s="2"/>
      <c r="J3" s="2"/>
      <c r="K3" s="2"/>
    </row>
    <row r="4" spans="1:11" ht="15">
      <c r="A4" s="2" t="s">
        <v>10</v>
      </c>
      <c r="B4" s="2"/>
      <c r="C4" s="2"/>
      <c r="D4" s="2"/>
      <c r="E4" s="2"/>
      <c r="F4" s="3"/>
      <c r="G4" s="3"/>
      <c r="H4" s="3"/>
      <c r="I4" s="2"/>
      <c r="J4" s="2"/>
      <c r="K4" s="2"/>
    </row>
    <row r="5" spans="1:11" ht="15">
      <c r="A5" s="1" t="s">
        <v>118</v>
      </c>
      <c r="B5" s="2"/>
      <c r="C5" s="2"/>
      <c r="D5" s="2"/>
      <c r="E5" s="2"/>
      <c r="F5" s="3"/>
      <c r="G5" s="3"/>
      <c r="H5" s="3"/>
      <c r="I5" s="2"/>
      <c r="J5" s="2"/>
      <c r="K5" s="2"/>
    </row>
    <row r="6" spans="1:11" ht="15">
      <c r="A6" s="1"/>
      <c r="B6" s="2"/>
      <c r="C6" s="2"/>
      <c r="D6" s="2"/>
      <c r="E6" s="2"/>
      <c r="F6" s="3"/>
      <c r="G6" s="3"/>
      <c r="H6" s="3"/>
      <c r="I6" s="2"/>
      <c r="J6" s="2"/>
      <c r="K6" s="2"/>
    </row>
    <row r="7" spans="1:11" ht="15">
      <c r="A7" s="1" t="s">
        <v>11</v>
      </c>
      <c r="B7" s="2"/>
      <c r="C7" s="2"/>
      <c r="D7" s="2"/>
      <c r="E7" s="2"/>
      <c r="F7" s="3"/>
      <c r="G7" s="3"/>
      <c r="H7" s="3"/>
      <c r="I7" s="2"/>
      <c r="J7" s="2"/>
      <c r="K7" s="2"/>
    </row>
    <row r="8" spans="1:11" ht="15.75">
      <c r="A8" s="5" t="s">
        <v>130</v>
      </c>
      <c r="B8" s="2"/>
      <c r="C8" s="2"/>
      <c r="D8" s="2"/>
      <c r="E8" s="2"/>
      <c r="F8" s="6"/>
      <c r="G8" s="6"/>
      <c r="H8" s="3"/>
      <c r="I8" s="2"/>
      <c r="J8" s="2"/>
      <c r="K8" s="2"/>
    </row>
    <row r="9" spans="1:11" ht="15">
      <c r="A9" s="2" t="s">
        <v>12</v>
      </c>
      <c r="B9" s="2"/>
      <c r="C9" s="2"/>
      <c r="D9" s="2"/>
      <c r="E9" s="2"/>
      <c r="F9" s="7" t="s">
        <v>13</v>
      </c>
      <c r="G9" s="7"/>
      <c r="H9" s="7" t="s">
        <v>13</v>
      </c>
      <c r="I9" s="2"/>
      <c r="J9" s="2"/>
      <c r="K9" s="2"/>
    </row>
    <row r="10" spans="1:11" ht="15">
      <c r="A10" s="2"/>
      <c r="B10" s="2"/>
      <c r="C10" s="8"/>
      <c r="D10" s="8"/>
      <c r="E10" s="2"/>
      <c r="F10" s="9" t="s">
        <v>126</v>
      </c>
      <c r="G10" s="7"/>
      <c r="H10" s="9" t="s">
        <v>131</v>
      </c>
      <c r="I10" s="8"/>
      <c r="J10" s="8"/>
      <c r="K10" s="8"/>
    </row>
    <row r="11" spans="1:11" ht="15">
      <c r="A11" s="2"/>
      <c r="B11" s="2"/>
      <c r="C11" s="8"/>
      <c r="D11" s="8"/>
      <c r="E11" s="2"/>
      <c r="F11" s="7"/>
      <c r="G11" s="7"/>
      <c r="H11" s="7" t="s">
        <v>138</v>
      </c>
      <c r="I11" s="8"/>
      <c r="J11" s="8"/>
      <c r="K11" s="8"/>
    </row>
    <row r="12" spans="1:11" ht="15">
      <c r="A12" s="1" t="s">
        <v>14</v>
      </c>
      <c r="B12" s="2"/>
      <c r="C12" s="8"/>
      <c r="D12" s="8"/>
      <c r="E12" s="2"/>
      <c r="F12" s="7" t="s">
        <v>1</v>
      </c>
      <c r="G12" s="7"/>
      <c r="H12" s="7" t="s">
        <v>1</v>
      </c>
      <c r="I12" s="8"/>
      <c r="J12" s="8"/>
      <c r="K12" s="8"/>
    </row>
    <row r="13" spans="1:11" ht="15">
      <c r="A13" s="1" t="s">
        <v>15</v>
      </c>
      <c r="B13" s="2"/>
      <c r="C13" s="2"/>
      <c r="D13" s="8"/>
      <c r="E13" s="2"/>
      <c r="F13" s="7"/>
      <c r="G13" s="7"/>
      <c r="H13" s="7"/>
      <c r="I13" s="2"/>
      <c r="J13" s="2"/>
      <c r="K13" s="2"/>
    </row>
    <row r="14" spans="1:11" ht="15">
      <c r="A14" s="2" t="s">
        <v>16</v>
      </c>
      <c r="C14" s="2"/>
      <c r="D14" s="8"/>
      <c r="E14" s="10"/>
      <c r="F14" s="11">
        <f>148979.17-1890-202.442</f>
        <v>146886.728</v>
      </c>
      <c r="G14" s="11"/>
      <c r="H14" s="11">
        <f>145838-2100</f>
        <v>143738</v>
      </c>
      <c r="I14" s="2"/>
      <c r="J14" s="2"/>
      <c r="K14" s="2"/>
    </row>
    <row r="15" spans="1:11" ht="15">
      <c r="A15" s="2" t="s">
        <v>5</v>
      </c>
      <c r="B15" s="12"/>
      <c r="C15" s="2"/>
      <c r="D15" s="8"/>
      <c r="E15" s="10"/>
      <c r="F15" s="11">
        <v>1890</v>
      </c>
      <c r="G15" s="11"/>
      <c r="H15" s="11">
        <v>1890</v>
      </c>
      <c r="I15" s="2"/>
      <c r="J15" s="2"/>
      <c r="K15" s="2"/>
    </row>
    <row r="16" spans="1:11" ht="15">
      <c r="A16" s="2" t="s">
        <v>139</v>
      </c>
      <c r="B16" s="12"/>
      <c r="C16" s="2"/>
      <c r="D16" s="8"/>
      <c r="E16" s="10"/>
      <c r="F16" s="11">
        <v>202.442</v>
      </c>
      <c r="G16" s="11"/>
      <c r="H16" s="11">
        <v>210</v>
      </c>
      <c r="I16" s="2"/>
      <c r="J16" s="2"/>
      <c r="K16" s="2"/>
    </row>
    <row r="17" spans="1:11" ht="15">
      <c r="A17" s="2" t="s">
        <v>17</v>
      </c>
      <c r="C17" s="13"/>
      <c r="D17" s="14"/>
      <c r="E17" s="10"/>
      <c r="F17" s="11">
        <v>0</v>
      </c>
      <c r="G17" s="11"/>
      <c r="H17" s="11">
        <v>0</v>
      </c>
      <c r="I17" s="15"/>
      <c r="J17" s="15"/>
      <c r="K17" s="15"/>
    </row>
    <row r="18" spans="1:11" ht="15">
      <c r="A18" s="2" t="s">
        <v>18</v>
      </c>
      <c r="C18" s="13"/>
      <c r="D18" s="14"/>
      <c r="E18" s="10"/>
      <c r="F18" s="11">
        <v>3.9</v>
      </c>
      <c r="G18" s="11"/>
      <c r="H18" s="11">
        <v>4</v>
      </c>
      <c r="I18" s="15"/>
      <c r="J18" s="15"/>
      <c r="K18" s="15"/>
    </row>
    <row r="19" spans="1:11" ht="15">
      <c r="A19" s="2" t="s">
        <v>19</v>
      </c>
      <c r="C19" s="13"/>
      <c r="D19" s="14"/>
      <c r="E19" s="10"/>
      <c r="F19" s="11">
        <v>1236.016</v>
      </c>
      <c r="G19" s="11"/>
      <c r="H19" s="11">
        <v>1157</v>
      </c>
      <c r="I19" s="15"/>
      <c r="J19" s="15"/>
      <c r="K19" s="15"/>
    </row>
    <row r="20" spans="1:11" ht="15">
      <c r="A20" s="2" t="s">
        <v>20</v>
      </c>
      <c r="C20" s="2"/>
      <c r="D20" s="8"/>
      <c r="E20" s="10"/>
      <c r="F20" s="11">
        <v>1749.867</v>
      </c>
      <c r="G20" s="11"/>
      <c r="H20" s="11">
        <v>1750</v>
      </c>
      <c r="I20" s="15"/>
      <c r="J20" s="15"/>
      <c r="K20" s="15"/>
    </row>
    <row r="21" spans="1:11" ht="15">
      <c r="A21" s="2" t="s">
        <v>6</v>
      </c>
      <c r="C21" s="2"/>
      <c r="D21" s="8"/>
      <c r="E21" s="10"/>
      <c r="F21" s="11">
        <v>0</v>
      </c>
      <c r="G21" s="11"/>
      <c r="H21" s="11">
        <v>0</v>
      </c>
      <c r="I21" s="15"/>
      <c r="J21" s="15"/>
      <c r="K21" s="15"/>
    </row>
    <row r="22" spans="1:11" ht="15">
      <c r="A22" s="2"/>
      <c r="B22" s="2"/>
      <c r="C22" s="2"/>
      <c r="D22" s="8"/>
      <c r="E22" s="10"/>
      <c r="F22" s="16">
        <f>SUM(F14:F21)</f>
        <v>151968.953</v>
      </c>
      <c r="G22" s="11"/>
      <c r="H22" s="16">
        <f>SUM(H14:H21)</f>
        <v>148749</v>
      </c>
      <c r="I22" s="15"/>
      <c r="J22" s="15"/>
      <c r="K22" s="15"/>
    </row>
    <row r="23" spans="1:11" ht="15">
      <c r="A23" s="2"/>
      <c r="B23" s="2"/>
      <c r="C23" s="2"/>
      <c r="D23" s="8"/>
      <c r="E23" s="10"/>
      <c r="F23" s="11"/>
      <c r="G23" s="11"/>
      <c r="H23" s="11"/>
      <c r="I23" s="15"/>
      <c r="J23" s="15"/>
      <c r="K23" s="15"/>
    </row>
    <row r="24" spans="1:11" ht="15">
      <c r="A24" s="1" t="s">
        <v>21</v>
      </c>
      <c r="B24" s="2"/>
      <c r="C24" s="2"/>
      <c r="D24" s="8"/>
      <c r="E24" s="10"/>
      <c r="F24" s="11"/>
      <c r="G24" s="11"/>
      <c r="H24" s="11"/>
      <c r="I24" s="15"/>
      <c r="J24" s="15"/>
      <c r="K24" s="15"/>
    </row>
    <row r="25" spans="1:11" ht="15">
      <c r="A25" s="2" t="s">
        <v>2</v>
      </c>
      <c r="C25" s="2"/>
      <c r="D25" s="8"/>
      <c r="E25" s="10"/>
      <c r="F25" s="11">
        <v>38972.773</v>
      </c>
      <c r="G25" s="11"/>
      <c r="H25" s="11">
        <v>35790</v>
      </c>
      <c r="I25" s="17"/>
      <c r="J25" s="17"/>
      <c r="K25" s="17"/>
    </row>
    <row r="26" spans="1:11" ht="15">
      <c r="A26" s="2" t="s">
        <v>22</v>
      </c>
      <c r="C26" s="2"/>
      <c r="D26" s="8"/>
      <c r="E26" s="10"/>
      <c r="F26" s="11">
        <v>40964</v>
      </c>
      <c r="G26" s="11"/>
      <c r="H26" s="11">
        <f>43523</f>
        <v>43523</v>
      </c>
      <c r="I26" s="17"/>
      <c r="J26" s="17"/>
      <c r="K26" s="17"/>
    </row>
    <row r="27" spans="1:11" ht="15">
      <c r="A27" s="2" t="s">
        <v>136</v>
      </c>
      <c r="C27" s="2"/>
      <c r="D27" s="8"/>
      <c r="E27" s="10"/>
      <c r="F27" s="11">
        <v>2341.368</v>
      </c>
      <c r="G27" s="11"/>
      <c r="H27" s="11">
        <v>2189</v>
      </c>
      <c r="I27" s="17"/>
      <c r="J27" s="17"/>
      <c r="K27" s="17"/>
    </row>
    <row r="28" spans="1:11" ht="15">
      <c r="A28" s="2" t="s">
        <v>23</v>
      </c>
      <c r="C28" s="2"/>
      <c r="D28" s="8"/>
      <c r="E28" s="10"/>
      <c r="F28" s="11">
        <v>20</v>
      </c>
      <c r="G28" s="11"/>
      <c r="H28" s="11">
        <v>20</v>
      </c>
      <c r="I28" s="17"/>
      <c r="J28" s="17"/>
      <c r="K28" s="17"/>
    </row>
    <row r="29" spans="1:11" ht="15">
      <c r="A29" s="2" t="s">
        <v>24</v>
      </c>
      <c r="C29" s="2"/>
      <c r="D29" s="8"/>
      <c r="E29" s="10"/>
      <c r="F29" s="11">
        <f>4556.146+1662.924</f>
        <v>6219.07</v>
      </c>
      <c r="G29" s="11"/>
      <c r="H29" s="11">
        <v>6107</v>
      </c>
      <c r="I29" s="17"/>
      <c r="J29" s="17"/>
      <c r="K29" s="17"/>
    </row>
    <row r="30" spans="1:11" ht="15">
      <c r="A30" s="1"/>
      <c r="B30" s="2"/>
      <c r="C30" s="2"/>
      <c r="D30" s="8"/>
      <c r="E30" s="10"/>
      <c r="F30" s="16">
        <f>SUM(F25:F29)</f>
        <v>88517.21100000001</v>
      </c>
      <c r="G30" s="11"/>
      <c r="H30" s="16">
        <f>SUM(H25:H29)</f>
        <v>87629</v>
      </c>
      <c r="I30" s="17"/>
      <c r="J30" s="17"/>
      <c r="K30" s="17"/>
    </row>
    <row r="31" spans="1:12" ht="15.75" thickBot="1">
      <c r="A31" s="1" t="s">
        <v>25</v>
      </c>
      <c r="B31" s="2"/>
      <c r="C31" s="2"/>
      <c r="D31" s="8"/>
      <c r="E31" s="10"/>
      <c r="F31" s="18">
        <f>SUM(F22+F30)</f>
        <v>240486.16400000002</v>
      </c>
      <c r="G31" s="11"/>
      <c r="H31" s="18">
        <f>SUM(H22+H30)</f>
        <v>236378</v>
      </c>
      <c r="I31" s="17"/>
      <c r="J31" s="17"/>
      <c r="K31" s="17"/>
      <c r="L31" s="19"/>
    </row>
    <row r="32" spans="1:11" ht="15">
      <c r="A32" s="2"/>
      <c r="B32" s="2"/>
      <c r="C32" s="2"/>
      <c r="D32" s="8"/>
      <c r="E32" s="10"/>
      <c r="F32" s="11"/>
      <c r="G32" s="11"/>
      <c r="H32" s="11"/>
      <c r="I32" s="17"/>
      <c r="J32" s="17"/>
      <c r="K32" s="17"/>
    </row>
    <row r="33" spans="1:11" ht="15">
      <c r="A33" s="1" t="s">
        <v>26</v>
      </c>
      <c r="B33" s="2"/>
      <c r="C33" s="2"/>
      <c r="D33" s="8"/>
      <c r="E33" s="10"/>
      <c r="F33" s="11"/>
      <c r="G33" s="11"/>
      <c r="H33" s="11"/>
      <c r="I33" s="17"/>
      <c r="J33" s="17"/>
      <c r="K33" s="17"/>
    </row>
    <row r="34" spans="1:11" ht="15">
      <c r="A34" s="1" t="s">
        <v>27</v>
      </c>
      <c r="B34" s="2"/>
      <c r="C34" s="2"/>
      <c r="D34" s="8"/>
      <c r="E34" s="10"/>
      <c r="F34" s="11"/>
      <c r="G34" s="11"/>
      <c r="H34" s="11"/>
      <c r="I34" s="17"/>
      <c r="J34" s="17"/>
      <c r="K34" s="17"/>
    </row>
    <row r="35" spans="1:11" ht="15">
      <c r="A35" s="2" t="s">
        <v>7</v>
      </c>
      <c r="C35" s="2"/>
      <c r="D35" s="8"/>
      <c r="E35" s="10"/>
      <c r="F35" s="11">
        <v>81275</v>
      </c>
      <c r="G35" s="11"/>
      <c r="H35" s="11">
        <v>81275</v>
      </c>
      <c r="I35" s="17"/>
      <c r="J35" s="17"/>
      <c r="K35" s="17"/>
    </row>
    <row r="36" spans="1:11" ht="15">
      <c r="A36" s="2" t="s">
        <v>28</v>
      </c>
      <c r="B36" s="2"/>
      <c r="C36" s="2"/>
      <c r="D36" s="8"/>
      <c r="E36" s="10"/>
      <c r="F36" s="11">
        <v>-319.783</v>
      </c>
      <c r="G36" s="11"/>
      <c r="H36" s="11">
        <v>-238</v>
      </c>
      <c r="I36" s="17"/>
      <c r="J36" s="17"/>
      <c r="K36" s="17"/>
    </row>
    <row r="37" spans="1:11" ht="15">
      <c r="A37" s="2" t="s">
        <v>137</v>
      </c>
      <c r="B37" s="2"/>
      <c r="C37" s="2"/>
      <c r="D37" s="8"/>
      <c r="E37" s="10"/>
      <c r="F37" s="11">
        <v>15297.766</v>
      </c>
      <c r="G37" s="11"/>
      <c r="H37" s="11">
        <v>15298</v>
      </c>
      <c r="I37" s="17"/>
      <c r="J37" s="17"/>
      <c r="K37" s="17"/>
    </row>
    <row r="38" spans="1:11" ht="15">
      <c r="A38" s="2" t="s">
        <v>29</v>
      </c>
      <c r="C38" s="2"/>
      <c r="D38" s="8"/>
      <c r="E38" s="10"/>
      <c r="F38" s="20">
        <f>2584.64+1704.878+13783.478+573.23</f>
        <v>18646.226</v>
      </c>
      <c r="G38" s="11"/>
      <c r="H38" s="20">
        <f>8+18503</f>
        <v>18511</v>
      </c>
      <c r="I38" s="17"/>
      <c r="J38" s="17"/>
      <c r="K38" s="17"/>
    </row>
    <row r="39" spans="1:11" ht="15">
      <c r="A39" s="1" t="s">
        <v>30</v>
      </c>
      <c r="C39" s="2"/>
      <c r="D39" s="8"/>
      <c r="E39" s="10"/>
      <c r="F39" s="16">
        <f>SUM(F35:F38)</f>
        <v>114899.209</v>
      </c>
      <c r="G39" s="11"/>
      <c r="H39" s="16">
        <f>SUM(H35:H38)</f>
        <v>114846</v>
      </c>
      <c r="I39" s="17"/>
      <c r="J39" s="17"/>
      <c r="K39" s="17"/>
    </row>
    <row r="40" spans="1:11" ht="15">
      <c r="A40" s="2"/>
      <c r="B40" s="2"/>
      <c r="C40" s="2"/>
      <c r="D40" s="8"/>
      <c r="E40" s="10"/>
      <c r="F40" s="11"/>
      <c r="G40" s="11"/>
      <c r="H40" s="11"/>
      <c r="I40" s="17"/>
      <c r="J40" s="17"/>
      <c r="K40" s="17"/>
    </row>
    <row r="41" spans="1:11" ht="15">
      <c r="A41" s="1" t="s">
        <v>31</v>
      </c>
      <c r="B41" s="2"/>
      <c r="C41" s="2"/>
      <c r="D41" s="8"/>
      <c r="E41" s="10"/>
      <c r="F41" s="11"/>
      <c r="G41" s="11"/>
      <c r="H41" s="11"/>
      <c r="I41" s="17"/>
      <c r="J41" s="17"/>
      <c r="K41" s="17"/>
    </row>
    <row r="42" spans="1:11" ht="15">
      <c r="A42" s="2" t="s">
        <v>32</v>
      </c>
      <c r="C42" s="2"/>
      <c r="D42" s="8"/>
      <c r="E42" s="10"/>
      <c r="F42" s="11">
        <v>27036</v>
      </c>
      <c r="G42" s="11"/>
      <c r="H42" s="11">
        <v>29824</v>
      </c>
      <c r="I42" s="17"/>
      <c r="J42" s="17"/>
      <c r="K42" s="17"/>
    </row>
    <row r="43" spans="1:11" ht="15">
      <c r="A43" s="2" t="s">
        <v>33</v>
      </c>
      <c r="C43" s="2"/>
      <c r="D43" s="8"/>
      <c r="E43" s="10"/>
      <c r="F43" s="11">
        <v>1691.229</v>
      </c>
      <c r="G43" s="11"/>
      <c r="H43" s="11">
        <v>1691</v>
      </c>
      <c r="I43" s="17"/>
      <c r="J43" s="17"/>
      <c r="K43" s="17"/>
    </row>
    <row r="44" spans="1:11" ht="15">
      <c r="A44" s="2"/>
      <c r="B44" s="2"/>
      <c r="C44" s="2"/>
      <c r="D44" s="8"/>
      <c r="E44" s="10"/>
      <c r="F44" s="16">
        <f>SUM(F42:F43)</f>
        <v>28727.229</v>
      </c>
      <c r="G44" s="11"/>
      <c r="H44" s="16">
        <f>SUM(H42:H43)</f>
        <v>31515</v>
      </c>
      <c r="I44" s="15"/>
      <c r="J44" s="15"/>
      <c r="K44" s="15"/>
    </row>
    <row r="45" spans="1:11" ht="15">
      <c r="A45" s="1" t="s">
        <v>34</v>
      </c>
      <c r="B45" s="2"/>
      <c r="C45" s="2"/>
      <c r="D45" s="8"/>
      <c r="E45" s="10"/>
      <c r="F45" s="11"/>
      <c r="G45" s="11"/>
      <c r="H45" s="11"/>
      <c r="I45" s="15"/>
      <c r="J45" s="15"/>
      <c r="K45" s="15"/>
    </row>
    <row r="46" spans="1:11" ht="15">
      <c r="A46" s="2" t="s">
        <v>35</v>
      </c>
      <c r="C46" s="2"/>
      <c r="D46" s="8"/>
      <c r="E46" s="10"/>
      <c r="F46" s="11">
        <v>30605.273</v>
      </c>
      <c r="G46" s="11"/>
      <c r="H46" s="11">
        <v>27006</v>
      </c>
      <c r="I46" s="17"/>
      <c r="J46" s="17"/>
      <c r="K46" s="17"/>
    </row>
    <row r="47" spans="1:11" ht="15">
      <c r="A47" s="2" t="s">
        <v>32</v>
      </c>
      <c r="C47" s="2"/>
      <c r="D47" s="8"/>
      <c r="E47" s="10"/>
      <c r="F47" s="11">
        <v>65577</v>
      </c>
      <c r="G47" s="11"/>
      <c r="H47" s="11">
        <v>62807</v>
      </c>
      <c r="I47" s="17"/>
      <c r="J47" s="17"/>
      <c r="K47" s="17"/>
    </row>
    <row r="48" spans="1:11" ht="15">
      <c r="A48" s="2" t="s">
        <v>3</v>
      </c>
      <c r="C48" s="2"/>
      <c r="D48" s="8"/>
      <c r="E48" s="10"/>
      <c r="F48" s="11">
        <v>677.136</v>
      </c>
      <c r="G48" s="11"/>
      <c r="H48" s="11">
        <v>212</v>
      </c>
      <c r="I48" s="17"/>
      <c r="J48" s="17"/>
      <c r="K48" s="17"/>
    </row>
    <row r="49" spans="1:11" ht="15">
      <c r="A49" s="2"/>
      <c r="B49" s="2"/>
      <c r="C49" s="2"/>
      <c r="D49" s="8"/>
      <c r="E49" s="10"/>
      <c r="F49" s="16">
        <f>SUM(F46:F48)</f>
        <v>96859.409</v>
      </c>
      <c r="G49" s="11"/>
      <c r="H49" s="16">
        <f>SUM(H46:H48)</f>
        <v>90025</v>
      </c>
      <c r="I49" s="15"/>
      <c r="J49" s="15"/>
      <c r="K49" s="15"/>
    </row>
    <row r="50" spans="1:11" ht="15">
      <c r="A50" s="1" t="s">
        <v>36</v>
      </c>
      <c r="B50" s="2"/>
      <c r="C50" s="2"/>
      <c r="D50" s="8"/>
      <c r="E50" s="10"/>
      <c r="F50" s="11">
        <f>SUM(F44+F49)</f>
        <v>125586.638</v>
      </c>
      <c r="G50" s="11"/>
      <c r="H50" s="11">
        <f>SUM(H44+H49)</f>
        <v>121540</v>
      </c>
      <c r="I50" s="15"/>
      <c r="J50" s="15"/>
      <c r="K50" s="15"/>
    </row>
    <row r="51" spans="1:11" ht="15.75" thickBot="1">
      <c r="A51" s="1" t="s">
        <v>37</v>
      </c>
      <c r="B51" s="2"/>
      <c r="C51" s="2"/>
      <c r="D51" s="8"/>
      <c r="E51" s="10"/>
      <c r="F51" s="21">
        <f>SUM(F39+F50)</f>
        <v>240485.847</v>
      </c>
      <c r="G51" s="11"/>
      <c r="H51" s="21">
        <f>SUM(H39+H50)</f>
        <v>236386</v>
      </c>
      <c r="I51" s="15"/>
      <c r="J51" s="15"/>
      <c r="K51" s="15"/>
    </row>
    <row r="52" spans="1:11" ht="15">
      <c r="A52" s="2"/>
      <c r="B52" s="2"/>
      <c r="C52" s="2"/>
      <c r="D52" s="8"/>
      <c r="E52" s="10"/>
      <c r="F52" s="11"/>
      <c r="G52" s="11"/>
      <c r="H52" s="11"/>
      <c r="I52" s="15"/>
      <c r="J52" s="15"/>
      <c r="K52" s="15"/>
    </row>
    <row r="53" spans="1:11" ht="15">
      <c r="A53" s="2" t="s">
        <v>146</v>
      </c>
      <c r="B53" s="2"/>
      <c r="C53" s="2"/>
      <c r="D53" s="8"/>
      <c r="E53" s="10"/>
      <c r="F53" s="22">
        <f>SUM(F39/81275)</f>
        <v>1.4137091233466625</v>
      </c>
      <c r="G53" s="11"/>
      <c r="H53" s="22">
        <f>SUM(H39/81275)</f>
        <v>1.4130544447862197</v>
      </c>
      <c r="I53" s="15"/>
      <c r="J53" s="15"/>
      <c r="K53" s="15"/>
    </row>
    <row r="54" spans="1:11" ht="15">
      <c r="A54" s="2"/>
      <c r="B54" s="2"/>
      <c r="C54" s="2"/>
      <c r="D54" s="8"/>
      <c r="E54" s="10"/>
      <c r="F54" s="23"/>
      <c r="G54" s="11"/>
      <c r="H54" s="24"/>
      <c r="I54" s="15"/>
      <c r="J54" s="15"/>
      <c r="K54" s="15"/>
    </row>
    <row r="55" spans="1:11" ht="15">
      <c r="A55" s="25" t="s">
        <v>38</v>
      </c>
      <c r="B55" s="2"/>
      <c r="C55" s="2"/>
      <c r="D55" s="8"/>
      <c r="E55" s="10"/>
      <c r="F55" s="3"/>
      <c r="G55" s="3"/>
      <c r="H55" s="3"/>
      <c r="I55" s="15"/>
      <c r="J55" s="15"/>
      <c r="K55" s="15"/>
    </row>
    <row r="56" spans="1:11" ht="15">
      <c r="A56" s="25" t="s">
        <v>129</v>
      </c>
      <c r="B56" s="2"/>
      <c r="C56" s="2"/>
      <c r="D56" s="8"/>
      <c r="E56" s="10"/>
      <c r="F56" s="3"/>
      <c r="G56" s="3"/>
      <c r="H56" s="3"/>
      <c r="I56" s="15"/>
      <c r="J56" s="15"/>
      <c r="K56" s="15"/>
    </row>
  </sheetData>
  <printOptions/>
  <pageMargins left="1" right="0.75" top="0.75" bottom="0.75" header="0.5" footer="0.5"/>
  <pageSetup orientation="portrait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1">
      <selection activeCell="R33" sqref="R33"/>
    </sheetView>
  </sheetViews>
  <sheetFormatPr defaultColWidth="9.140625" defaultRowHeight="12.75"/>
  <cols>
    <col min="1" max="1" width="15.7109375" style="4" customWidth="1"/>
    <col min="2" max="2" width="23.57421875" style="4" customWidth="1"/>
    <col min="3" max="7" width="9.8515625" style="4" customWidth="1"/>
    <col min="8" max="8" width="0" style="4" hidden="1" customWidth="1"/>
    <col min="9" max="10" width="9.8515625" style="4" customWidth="1"/>
    <col min="11" max="11" width="1.421875" style="4" customWidth="1"/>
    <col min="12" max="14" width="0" style="4" hidden="1" customWidth="1"/>
    <col min="15" max="15" width="3.00390625" style="4" customWidth="1"/>
    <col min="16" max="16384" width="9.140625" style="4" customWidth="1"/>
  </cols>
  <sheetData>
    <row r="1" spans="1:15" ht="15">
      <c r="A1" s="1" t="s">
        <v>0</v>
      </c>
      <c r="B1" s="26"/>
      <c r="C1" s="27"/>
      <c r="D1" s="27"/>
      <c r="E1" s="26"/>
      <c r="F1" s="26"/>
      <c r="G1" s="26"/>
      <c r="H1" s="26"/>
      <c r="I1" s="26"/>
      <c r="J1" s="26"/>
      <c r="K1" s="26"/>
      <c r="L1" s="26"/>
      <c r="M1" s="26"/>
      <c r="N1" s="26"/>
      <c r="O1" s="28"/>
    </row>
    <row r="2" spans="1:15" ht="15">
      <c r="A2" s="29" t="s">
        <v>8</v>
      </c>
      <c r="B2" s="26"/>
      <c r="C2" s="27"/>
      <c r="D2" s="27"/>
      <c r="E2" s="26"/>
      <c r="F2" s="26"/>
      <c r="G2" s="26"/>
      <c r="H2" s="26"/>
      <c r="I2" s="26"/>
      <c r="J2" s="26"/>
      <c r="K2" s="26"/>
      <c r="L2" s="26"/>
      <c r="M2" s="26"/>
      <c r="N2" s="26"/>
      <c r="O2" s="28"/>
    </row>
    <row r="3" spans="1:15" ht="15">
      <c r="A3" s="2" t="s">
        <v>9</v>
      </c>
      <c r="B3" s="26"/>
      <c r="C3" s="27"/>
      <c r="D3" s="27"/>
      <c r="E3" s="26"/>
      <c r="F3" s="26"/>
      <c r="G3" s="26"/>
      <c r="H3" s="26"/>
      <c r="I3" s="26"/>
      <c r="J3" s="26"/>
      <c r="K3" s="26"/>
      <c r="L3" s="26"/>
      <c r="M3" s="26"/>
      <c r="N3" s="26"/>
      <c r="O3" s="28"/>
    </row>
    <row r="4" spans="1:15" ht="15">
      <c r="A4" s="26" t="s">
        <v>10</v>
      </c>
      <c r="B4" s="26"/>
      <c r="C4" s="27"/>
      <c r="D4" s="27"/>
      <c r="E4" s="26"/>
      <c r="F4" s="26"/>
      <c r="G4" s="26"/>
      <c r="H4" s="26"/>
      <c r="I4" s="26"/>
      <c r="J4" s="26"/>
      <c r="K4" s="26"/>
      <c r="L4" s="26"/>
      <c r="M4" s="26"/>
      <c r="N4" s="26"/>
      <c r="O4" s="28"/>
    </row>
    <row r="5" spans="1:15" ht="15">
      <c r="A5" s="29" t="s">
        <v>118</v>
      </c>
      <c r="B5" s="26"/>
      <c r="C5" s="27"/>
      <c r="D5" s="27"/>
      <c r="E5" s="26"/>
      <c r="F5" s="26"/>
      <c r="G5" s="26"/>
      <c r="H5" s="26"/>
      <c r="I5" s="26"/>
      <c r="J5" s="26"/>
      <c r="K5" s="26"/>
      <c r="L5" s="26"/>
      <c r="M5" s="26"/>
      <c r="N5" s="26"/>
      <c r="O5" s="28"/>
    </row>
    <row r="6" spans="1:15" ht="15">
      <c r="A6" s="29"/>
      <c r="B6" s="26"/>
      <c r="C6" s="27"/>
      <c r="D6" s="27"/>
      <c r="E6" s="26"/>
      <c r="F6" s="26"/>
      <c r="G6" s="26"/>
      <c r="H6" s="26"/>
      <c r="I6" s="26"/>
      <c r="J6" s="26"/>
      <c r="K6" s="26"/>
      <c r="L6" s="26"/>
      <c r="M6" s="26"/>
      <c r="N6" s="26"/>
      <c r="O6" s="28"/>
    </row>
    <row r="7" spans="1:15" ht="15">
      <c r="A7" s="5" t="s">
        <v>119</v>
      </c>
      <c r="B7" s="26"/>
      <c r="C7" s="27"/>
      <c r="D7" s="27"/>
      <c r="E7" s="30"/>
      <c r="F7" s="26"/>
      <c r="G7" s="26"/>
      <c r="H7" s="26"/>
      <c r="I7" s="26"/>
      <c r="J7" s="26"/>
      <c r="K7" s="26"/>
      <c r="L7" s="26"/>
      <c r="M7" s="26"/>
      <c r="N7" s="26"/>
      <c r="O7" s="28"/>
    </row>
    <row r="8" spans="1:15" ht="15">
      <c r="A8" s="2" t="s">
        <v>132</v>
      </c>
      <c r="B8" s="26"/>
      <c r="C8" s="27"/>
      <c r="D8" s="27"/>
      <c r="E8" s="30"/>
      <c r="F8" s="26"/>
      <c r="G8" s="26"/>
      <c r="H8" s="26"/>
      <c r="I8" s="26"/>
      <c r="J8" s="26"/>
      <c r="K8" s="26"/>
      <c r="L8" s="31" t="s">
        <v>62</v>
      </c>
      <c r="M8" s="31"/>
      <c r="N8" s="31" t="s">
        <v>39</v>
      </c>
      <c r="O8" s="28"/>
    </row>
    <row r="9" spans="1:15" ht="15.75" thickBot="1">
      <c r="A9" s="2"/>
      <c r="B9" s="26"/>
      <c r="C9" s="94" t="s">
        <v>63</v>
      </c>
      <c r="D9" s="94"/>
      <c r="E9" s="94"/>
      <c r="F9" s="94"/>
      <c r="G9" s="94"/>
      <c r="H9" s="94"/>
      <c r="I9" s="94"/>
      <c r="J9" s="94"/>
      <c r="K9" s="31"/>
      <c r="L9" s="32" t="s">
        <v>64</v>
      </c>
      <c r="M9" s="31"/>
      <c r="N9" s="32" t="s">
        <v>65</v>
      </c>
      <c r="O9" s="28"/>
    </row>
    <row r="10" spans="1:15" ht="15.75" thickBot="1">
      <c r="A10" s="2"/>
      <c r="B10" s="26"/>
      <c r="C10" s="27"/>
      <c r="D10" s="27"/>
      <c r="E10" s="95" t="s">
        <v>66</v>
      </c>
      <c r="F10" s="95"/>
      <c r="G10" s="95"/>
      <c r="H10" s="95"/>
      <c r="I10" s="26"/>
      <c r="J10" s="26"/>
      <c r="K10" s="26"/>
      <c r="L10" s="26"/>
      <c r="M10" s="26"/>
      <c r="N10" s="26"/>
      <c r="O10" s="28"/>
    </row>
    <row r="11" spans="1:15" ht="15">
      <c r="A11" s="31"/>
      <c r="B11" s="31"/>
      <c r="C11" s="31" t="s">
        <v>67</v>
      </c>
      <c r="D11" s="31" t="s">
        <v>68</v>
      </c>
      <c r="E11" s="31" t="s">
        <v>67</v>
      </c>
      <c r="F11" s="31" t="s">
        <v>69</v>
      </c>
      <c r="G11" s="31" t="s">
        <v>70</v>
      </c>
      <c r="H11" s="31" t="s">
        <v>71</v>
      </c>
      <c r="I11" s="31" t="s">
        <v>72</v>
      </c>
      <c r="J11" s="31" t="s">
        <v>39</v>
      </c>
      <c r="K11" s="31"/>
      <c r="M11" s="33"/>
      <c r="O11" s="31"/>
    </row>
    <row r="12" spans="1:15" ht="15">
      <c r="A12" s="31"/>
      <c r="B12" s="31"/>
      <c r="C12" s="31" t="s">
        <v>73</v>
      </c>
      <c r="D12" s="31" t="s">
        <v>74</v>
      </c>
      <c r="E12" s="31" t="s">
        <v>75</v>
      </c>
      <c r="F12" s="31" t="s">
        <v>76</v>
      </c>
      <c r="G12" s="31" t="s">
        <v>76</v>
      </c>
      <c r="H12" s="31" t="s">
        <v>77</v>
      </c>
      <c r="I12" s="31" t="s">
        <v>78</v>
      </c>
      <c r="K12" s="33"/>
      <c r="M12" s="33"/>
      <c r="O12" s="31"/>
    </row>
    <row r="13" spans="1:15" ht="15">
      <c r="A13" s="31"/>
      <c r="B13" s="31"/>
      <c r="C13" s="31" t="s">
        <v>1</v>
      </c>
      <c r="D13" s="31" t="s">
        <v>1</v>
      </c>
      <c r="E13" s="31" t="s">
        <v>1</v>
      </c>
      <c r="F13" s="31" t="s">
        <v>1</v>
      </c>
      <c r="G13" s="31" t="s">
        <v>1</v>
      </c>
      <c r="H13" s="31" t="s">
        <v>1</v>
      </c>
      <c r="I13" s="31" t="s">
        <v>1</v>
      </c>
      <c r="J13" s="31" t="s">
        <v>1</v>
      </c>
      <c r="K13" s="31"/>
      <c r="L13" s="31" t="s">
        <v>1</v>
      </c>
      <c r="M13" s="31"/>
      <c r="N13" s="31" t="s">
        <v>1</v>
      </c>
      <c r="O13" s="31"/>
    </row>
    <row r="14" spans="1:15" ht="1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</row>
    <row r="15" spans="1:15" ht="15">
      <c r="A15" s="1" t="s">
        <v>133</v>
      </c>
      <c r="B15" s="26"/>
      <c r="C15" s="34">
        <v>81275</v>
      </c>
      <c r="D15" s="34">
        <v>-238</v>
      </c>
      <c r="E15" s="35">
        <v>15298</v>
      </c>
      <c r="F15" s="35">
        <v>3019</v>
      </c>
      <c r="G15" s="35">
        <v>1703</v>
      </c>
      <c r="H15" s="35">
        <v>0</v>
      </c>
      <c r="I15" s="35">
        <v>13781</v>
      </c>
      <c r="J15" s="35">
        <f>SUM(C15:I15)</f>
        <v>114838</v>
      </c>
      <c r="K15" s="35"/>
      <c r="L15" s="35">
        <v>0</v>
      </c>
      <c r="M15" s="35"/>
      <c r="N15" s="35">
        <f>J15+L15</f>
        <v>114838</v>
      </c>
      <c r="O15" s="35"/>
    </row>
    <row r="16" spans="1:15" ht="15">
      <c r="A16" s="26"/>
      <c r="B16" s="26"/>
      <c r="C16" s="34"/>
      <c r="D16" s="34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</row>
    <row r="17" spans="1:15" ht="15">
      <c r="A17" s="26" t="s">
        <v>80</v>
      </c>
      <c r="B17" s="26"/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5">
        <v>573.23</v>
      </c>
      <c r="J17" s="35">
        <f>SUM(C17:I17)</f>
        <v>573.23</v>
      </c>
      <c r="K17" s="35"/>
      <c r="L17" s="35">
        <v>0</v>
      </c>
      <c r="M17" s="35"/>
      <c r="N17" s="35">
        <f>J17+L17</f>
        <v>573.23</v>
      </c>
      <c r="O17" s="35"/>
    </row>
    <row r="18" spans="1:15" ht="15">
      <c r="A18" s="26" t="s">
        <v>81</v>
      </c>
      <c r="B18" s="26"/>
      <c r="C18" s="34"/>
      <c r="D18" s="34"/>
      <c r="E18" s="34"/>
      <c r="F18" s="34">
        <v>-430</v>
      </c>
      <c r="G18" s="34"/>
      <c r="H18" s="34"/>
      <c r="I18" s="35"/>
      <c r="J18" s="35">
        <f>SUM(C18:I18)</f>
        <v>-430</v>
      </c>
      <c r="K18" s="34"/>
      <c r="L18" s="35"/>
      <c r="M18" s="35"/>
      <c r="N18" s="35">
        <f>J18</f>
        <v>-430</v>
      </c>
      <c r="O18" s="28"/>
    </row>
    <row r="19" spans="1:15" ht="15">
      <c r="A19" s="26" t="s">
        <v>82</v>
      </c>
      <c r="B19" s="26"/>
      <c r="C19" s="34">
        <v>0</v>
      </c>
      <c r="D19" s="34">
        <v>0</v>
      </c>
      <c r="E19" s="34">
        <v>0</v>
      </c>
      <c r="F19" s="34">
        <v>0</v>
      </c>
      <c r="G19" s="34"/>
      <c r="H19" s="34"/>
      <c r="I19" s="35">
        <v>0</v>
      </c>
      <c r="J19" s="35">
        <f>SUM(C19:I19)</f>
        <v>0</v>
      </c>
      <c r="K19" s="35"/>
      <c r="L19" s="35"/>
      <c r="M19" s="35"/>
      <c r="N19" s="35">
        <f>J19+L19</f>
        <v>0</v>
      </c>
      <c r="O19" s="35"/>
    </row>
    <row r="20" spans="1:15" ht="15">
      <c r="A20" s="26" t="s">
        <v>4</v>
      </c>
      <c r="B20" s="26"/>
      <c r="C20" s="34"/>
      <c r="D20" s="34">
        <v>-81.96968</v>
      </c>
      <c r="E20" s="34"/>
      <c r="F20" s="34"/>
      <c r="G20" s="35"/>
      <c r="H20" s="35"/>
      <c r="I20" s="35"/>
      <c r="J20" s="35">
        <f>SUM(C20:I20)</f>
        <v>-81.96968</v>
      </c>
      <c r="K20" s="34"/>
      <c r="L20" s="35">
        <v>0</v>
      </c>
      <c r="M20" s="35"/>
      <c r="N20" s="35">
        <f>J20+L20</f>
        <v>-81.96968</v>
      </c>
      <c r="O20" s="28"/>
    </row>
    <row r="21" spans="1:15" ht="15">
      <c r="A21" s="26" t="s">
        <v>83</v>
      </c>
      <c r="B21" s="26"/>
      <c r="C21" s="34">
        <v>0</v>
      </c>
      <c r="D21" s="34">
        <v>0</v>
      </c>
      <c r="E21" s="34">
        <v>0</v>
      </c>
      <c r="F21" s="34">
        <v>0</v>
      </c>
      <c r="G21" s="35">
        <v>0</v>
      </c>
      <c r="H21" s="35">
        <v>0</v>
      </c>
      <c r="I21" s="35">
        <v>0</v>
      </c>
      <c r="J21" s="35">
        <f>SUM(C21:I21)</f>
        <v>0</v>
      </c>
      <c r="K21" s="35"/>
      <c r="L21" s="35">
        <v>0</v>
      </c>
      <c r="M21" s="35"/>
      <c r="N21" s="35">
        <f>J21+L21</f>
        <v>0</v>
      </c>
      <c r="O21" s="35"/>
    </row>
    <row r="22" spans="1:15" ht="15">
      <c r="A22" s="26"/>
      <c r="B22" s="26"/>
      <c r="C22" s="34"/>
      <c r="D22" s="34"/>
      <c r="E22" s="35"/>
      <c r="F22" s="35"/>
      <c r="G22" s="35"/>
      <c r="H22" s="35"/>
      <c r="I22" s="35"/>
      <c r="J22" s="35"/>
      <c r="K22" s="35"/>
      <c r="L22" s="35"/>
      <c r="M22" s="35"/>
      <c r="N22" s="35">
        <f>SUM(C22:I22)</f>
        <v>0</v>
      </c>
      <c r="O22" s="35"/>
    </row>
    <row r="23" spans="1:16" ht="15.75" thickBot="1">
      <c r="A23" s="1" t="s">
        <v>130</v>
      </c>
      <c r="B23" s="26"/>
      <c r="C23" s="36">
        <f>SUM(C15:C22)</f>
        <v>81275</v>
      </c>
      <c r="D23" s="36">
        <f aca="true" t="shared" si="0" ref="D23:J23">SUM(D15:D22)</f>
        <v>-319.96968</v>
      </c>
      <c r="E23" s="36">
        <f t="shared" si="0"/>
        <v>15298</v>
      </c>
      <c r="F23" s="36">
        <f t="shared" si="0"/>
        <v>2589</v>
      </c>
      <c r="G23" s="36">
        <f t="shared" si="0"/>
        <v>1703</v>
      </c>
      <c r="H23" s="36">
        <f t="shared" si="0"/>
        <v>0</v>
      </c>
      <c r="I23" s="36">
        <f t="shared" si="0"/>
        <v>14354.23</v>
      </c>
      <c r="J23" s="36">
        <f t="shared" si="0"/>
        <v>114899.26032</v>
      </c>
      <c r="K23" s="34"/>
      <c r="L23" s="37">
        <f>SUM(L15:L21)</f>
        <v>0</v>
      </c>
      <c r="M23" s="34"/>
      <c r="N23" s="36">
        <f>SUM(N15:N21)</f>
        <v>114899.26032</v>
      </c>
      <c r="O23" s="34"/>
      <c r="P23" s="38"/>
    </row>
    <row r="24" spans="1:15" ht="15.75" thickTop="1">
      <c r="A24" s="26"/>
      <c r="B24" s="26"/>
      <c r="C24" s="27"/>
      <c r="D24" s="27"/>
      <c r="E24" s="26"/>
      <c r="F24" s="31"/>
      <c r="G24" s="31"/>
      <c r="H24" s="31"/>
      <c r="I24" s="26"/>
      <c r="J24" s="26"/>
      <c r="K24" s="26"/>
      <c r="L24" s="26"/>
      <c r="M24" s="26"/>
      <c r="N24" s="26">
        <f>N23-'[1]BalanceSheet'!F37</f>
        <v>114899.26032</v>
      </c>
      <c r="O24" s="28"/>
    </row>
    <row r="25" spans="1:15" ht="15">
      <c r="A25" s="26"/>
      <c r="B25" s="26"/>
      <c r="C25" s="27"/>
      <c r="D25" s="27"/>
      <c r="E25" s="26"/>
      <c r="F25" s="31"/>
      <c r="G25" s="31"/>
      <c r="H25" s="31"/>
      <c r="I25" s="26"/>
      <c r="J25" s="26"/>
      <c r="K25" s="26"/>
      <c r="L25" s="26"/>
      <c r="M25" s="26"/>
      <c r="N25" s="26"/>
      <c r="O25" s="28"/>
    </row>
    <row r="26" spans="1:15" ht="15">
      <c r="A26" s="1" t="s">
        <v>79</v>
      </c>
      <c r="B26" s="26"/>
      <c r="C26" s="34">
        <v>81275</v>
      </c>
      <c r="D26" s="34">
        <v>-849</v>
      </c>
      <c r="E26" s="35">
        <v>14724</v>
      </c>
      <c r="F26" s="35">
        <v>1647</v>
      </c>
      <c r="G26" s="35">
        <v>1703</v>
      </c>
      <c r="H26" s="35">
        <v>0</v>
      </c>
      <c r="I26" s="35">
        <v>12114</v>
      </c>
      <c r="J26" s="35">
        <f>SUM(C26:I26)</f>
        <v>110614</v>
      </c>
      <c r="K26" s="34"/>
      <c r="L26" s="34">
        <v>0</v>
      </c>
      <c r="M26" s="34"/>
      <c r="N26" s="35">
        <f>J26+L26</f>
        <v>110614</v>
      </c>
      <c r="O26" s="28"/>
    </row>
    <row r="27" spans="1:15" ht="15">
      <c r="A27" s="26"/>
      <c r="B27" s="26"/>
      <c r="C27" s="34"/>
      <c r="D27" s="34"/>
      <c r="E27" s="35"/>
      <c r="F27" s="35"/>
      <c r="G27" s="35"/>
      <c r="H27" s="35"/>
      <c r="I27" s="35"/>
      <c r="J27" s="34"/>
      <c r="K27" s="34"/>
      <c r="L27" s="35"/>
      <c r="M27" s="35"/>
      <c r="N27" s="35"/>
      <c r="O27" s="28"/>
    </row>
    <row r="28" spans="1:15" ht="15">
      <c r="A28" s="26" t="s">
        <v>84</v>
      </c>
      <c r="B28" s="26"/>
      <c r="C28" s="34"/>
      <c r="D28" s="34"/>
      <c r="E28" s="34"/>
      <c r="F28" s="34"/>
      <c r="G28" s="34"/>
      <c r="H28" s="34">
        <v>0</v>
      </c>
      <c r="I28" s="35">
        <v>-302</v>
      </c>
      <c r="J28" s="35">
        <f>SUM(C28:I28)</f>
        <v>-302</v>
      </c>
      <c r="K28" s="34"/>
      <c r="L28" s="35"/>
      <c r="M28" s="35"/>
      <c r="N28" s="35">
        <f>J28+L28</f>
        <v>-302</v>
      </c>
      <c r="O28" s="28"/>
    </row>
    <row r="29" spans="1:15" ht="15">
      <c r="A29" s="26" t="s">
        <v>81</v>
      </c>
      <c r="B29" s="26"/>
      <c r="C29" s="34"/>
      <c r="D29" s="34"/>
      <c r="E29" s="34"/>
      <c r="F29" s="34"/>
      <c r="G29" s="34"/>
      <c r="H29" s="34"/>
      <c r="I29" s="35"/>
      <c r="J29" s="35">
        <f>SUM(C29:I29)</f>
        <v>0</v>
      </c>
      <c r="K29" s="34"/>
      <c r="L29" s="35"/>
      <c r="M29" s="35"/>
      <c r="N29" s="35">
        <f>J29</f>
        <v>0</v>
      </c>
      <c r="O29" s="28"/>
    </row>
    <row r="30" spans="1:15" ht="15">
      <c r="A30" s="26" t="s">
        <v>82</v>
      </c>
      <c r="B30" s="26"/>
      <c r="C30" s="34"/>
      <c r="D30" s="34"/>
      <c r="E30" s="34"/>
      <c r="F30" s="34"/>
      <c r="G30" s="34"/>
      <c r="H30" s="34"/>
      <c r="I30" s="35"/>
      <c r="J30" s="35">
        <f>SUM(C30:I30)</f>
        <v>0</v>
      </c>
      <c r="K30" s="34"/>
      <c r="L30" s="35"/>
      <c r="M30" s="35"/>
      <c r="N30" s="35">
        <f>J30+L30</f>
        <v>0</v>
      </c>
      <c r="O30" s="28"/>
    </row>
    <row r="31" spans="1:15" ht="15">
      <c r="A31" s="26" t="s">
        <v>4</v>
      </c>
      <c r="B31" s="26"/>
      <c r="C31" s="34"/>
      <c r="D31" s="34"/>
      <c r="E31" s="34"/>
      <c r="F31" s="34"/>
      <c r="G31" s="35"/>
      <c r="H31" s="35"/>
      <c r="I31" s="35"/>
      <c r="J31" s="35">
        <f>SUM(C31:I31)</f>
        <v>0</v>
      </c>
      <c r="K31" s="34"/>
      <c r="L31" s="35">
        <v>0</v>
      </c>
      <c r="M31" s="35"/>
      <c r="N31" s="35">
        <f>J31+L31</f>
        <v>0</v>
      </c>
      <c r="O31" s="28"/>
    </row>
    <row r="32" spans="1:15" ht="15">
      <c r="A32" s="26" t="s">
        <v>83</v>
      </c>
      <c r="B32" s="26"/>
      <c r="C32" s="34"/>
      <c r="D32" s="34">
        <v>648.3</v>
      </c>
      <c r="E32" s="34">
        <v>573</v>
      </c>
      <c r="F32" s="34"/>
      <c r="G32" s="35"/>
      <c r="H32" s="35"/>
      <c r="I32" s="35"/>
      <c r="J32" s="35">
        <f>SUM(C32:I32)</f>
        <v>1221.3</v>
      </c>
      <c r="K32" s="35"/>
      <c r="L32" s="35">
        <v>0</v>
      </c>
      <c r="M32" s="35"/>
      <c r="N32" s="35">
        <f>J32+L32</f>
        <v>1221.3</v>
      </c>
      <c r="O32" s="35"/>
    </row>
    <row r="33" spans="1:15" ht="15">
      <c r="A33" s="26"/>
      <c r="B33" s="26"/>
      <c r="C33" s="34"/>
      <c r="D33" s="34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28"/>
    </row>
    <row r="34" spans="1:15" ht="15.75" thickBot="1">
      <c r="A34" s="1" t="s">
        <v>134</v>
      </c>
      <c r="B34" s="26"/>
      <c r="C34" s="36">
        <f aca="true" t="shared" si="1" ref="C34:J34">SUM(C26:C33)</f>
        <v>81275</v>
      </c>
      <c r="D34" s="36">
        <f t="shared" si="1"/>
        <v>-200.70000000000005</v>
      </c>
      <c r="E34" s="36">
        <f t="shared" si="1"/>
        <v>15297</v>
      </c>
      <c r="F34" s="36">
        <f t="shared" si="1"/>
        <v>1647</v>
      </c>
      <c r="G34" s="36">
        <f t="shared" si="1"/>
        <v>1703</v>
      </c>
      <c r="H34" s="36">
        <f t="shared" si="1"/>
        <v>0</v>
      </c>
      <c r="I34" s="36">
        <f t="shared" si="1"/>
        <v>11812</v>
      </c>
      <c r="J34" s="36">
        <f t="shared" si="1"/>
        <v>111533.3</v>
      </c>
      <c r="K34" s="34"/>
      <c r="L34" s="37">
        <f>SUM(L26:L31)</f>
        <v>0</v>
      </c>
      <c r="M34" s="34"/>
      <c r="N34" s="37">
        <f>SUM(N26:N31)</f>
        <v>110312</v>
      </c>
      <c r="O34" s="28"/>
    </row>
    <row r="35" spans="1:15" ht="15.75" thickTop="1">
      <c r="A35" s="26"/>
      <c r="B35" s="39"/>
      <c r="C35" s="27"/>
      <c r="D35" s="27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8"/>
    </row>
    <row r="36" spans="1:15" ht="15">
      <c r="A36" s="26"/>
      <c r="B36" s="26"/>
      <c r="C36" s="40"/>
      <c r="D36" s="40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28"/>
    </row>
    <row r="37" spans="11:13" ht="12.75">
      <c r="K37" s="33"/>
      <c r="M37" s="33"/>
    </row>
    <row r="38" spans="1:13" ht="15">
      <c r="A38" s="41" t="s">
        <v>38</v>
      </c>
      <c r="K38" s="33"/>
      <c r="M38" s="33"/>
    </row>
    <row r="39" spans="1:13" ht="15">
      <c r="A39" s="25" t="s">
        <v>129</v>
      </c>
      <c r="K39" s="33"/>
      <c r="M39" s="33"/>
    </row>
    <row r="40" spans="11:13" ht="12.75">
      <c r="K40" s="33"/>
      <c r="M40" s="33"/>
    </row>
    <row r="41" spans="11:13" ht="12.75">
      <c r="K41" s="33"/>
      <c r="M41" s="33"/>
    </row>
    <row r="42" spans="11:13" ht="12.75">
      <c r="K42" s="33"/>
      <c r="M42" s="33"/>
    </row>
    <row r="44" spans="9:10" ht="15">
      <c r="I44" s="42"/>
      <c r="J44" s="43"/>
    </row>
    <row r="45" ht="12.75">
      <c r="J45" s="44"/>
    </row>
  </sheetData>
  <mergeCells count="2">
    <mergeCell ref="C9:J9"/>
    <mergeCell ref="E10:H10"/>
  </mergeCells>
  <printOptions/>
  <pageMargins left="0.5" right="0.5" top="0.75" bottom="0.75" header="0.5" footer="0.5"/>
  <pageSetup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4"/>
  <sheetViews>
    <sheetView zoomScale="80" zoomScaleNormal="80" workbookViewId="0" topLeftCell="A31">
      <selection activeCell="J20" sqref="J20"/>
    </sheetView>
  </sheetViews>
  <sheetFormatPr defaultColWidth="9.140625" defaultRowHeight="12.75"/>
  <cols>
    <col min="1" max="1" width="3.7109375" style="4" customWidth="1"/>
    <col min="2" max="2" width="4.7109375" style="4" customWidth="1"/>
    <col min="3" max="3" width="57.00390625" style="4" customWidth="1"/>
    <col min="4" max="4" width="5.8515625" style="4" customWidth="1"/>
    <col min="5" max="5" width="12.57421875" style="4" customWidth="1"/>
    <col min="6" max="6" width="4.00390625" style="4" customWidth="1"/>
    <col min="7" max="7" width="11.7109375" style="4" customWidth="1"/>
    <col min="8" max="16384" width="9.140625" style="4" customWidth="1"/>
  </cols>
  <sheetData>
    <row r="1" spans="1:8" ht="15">
      <c r="A1" s="1" t="s">
        <v>0</v>
      </c>
      <c r="B1" s="65"/>
      <c r="C1" s="65"/>
      <c r="D1" s="65"/>
      <c r="E1" s="66"/>
      <c r="F1" s="67"/>
      <c r="G1" s="67"/>
      <c r="H1" s="67"/>
    </row>
    <row r="2" spans="1:8" ht="15">
      <c r="A2" s="68" t="s">
        <v>8</v>
      </c>
      <c r="B2" s="65"/>
      <c r="C2" s="65"/>
      <c r="D2" s="65"/>
      <c r="E2" s="66"/>
      <c r="F2" s="67"/>
      <c r="G2" s="67"/>
      <c r="H2" s="67"/>
    </row>
    <row r="3" spans="1:8" ht="15">
      <c r="A3" s="2" t="s">
        <v>9</v>
      </c>
      <c r="B3" s="65"/>
      <c r="C3" s="65"/>
      <c r="D3" s="65"/>
      <c r="E3" s="66"/>
      <c r="F3" s="67"/>
      <c r="G3" s="67"/>
      <c r="H3" s="67"/>
    </row>
    <row r="4" spans="1:8" ht="15">
      <c r="A4" s="67" t="s">
        <v>10</v>
      </c>
      <c r="B4" s="65"/>
      <c r="C4" s="65"/>
      <c r="D4" s="65"/>
      <c r="E4" s="66"/>
      <c r="F4" s="67"/>
      <c r="G4" s="67"/>
      <c r="H4" s="67"/>
    </row>
    <row r="5" spans="1:8" ht="15">
      <c r="A5" s="29" t="s">
        <v>118</v>
      </c>
      <c r="B5" s="65"/>
      <c r="C5" s="65"/>
      <c r="D5" s="65"/>
      <c r="E5" s="66"/>
      <c r="F5" s="67"/>
      <c r="G5" s="67"/>
      <c r="H5" s="67"/>
    </row>
    <row r="6" spans="1:8" ht="15">
      <c r="A6" s="29"/>
      <c r="B6" s="65"/>
      <c r="C6" s="65"/>
      <c r="D6" s="65"/>
      <c r="E6" s="66"/>
      <c r="F6" s="67"/>
      <c r="G6" s="67"/>
      <c r="H6" s="67"/>
    </row>
    <row r="7" spans="1:8" ht="15">
      <c r="A7" s="68" t="s">
        <v>85</v>
      </c>
      <c r="B7" s="65"/>
      <c r="C7" s="65"/>
      <c r="D7" s="65"/>
      <c r="E7" s="66"/>
      <c r="F7" s="67"/>
      <c r="G7" s="67"/>
      <c r="H7" s="67"/>
    </row>
    <row r="8" spans="1:8" ht="15.75">
      <c r="A8" s="5" t="s">
        <v>125</v>
      </c>
      <c r="B8" s="65"/>
      <c r="C8" s="65"/>
      <c r="D8" s="65"/>
      <c r="E8" s="69"/>
      <c r="F8" s="70"/>
      <c r="G8" s="67"/>
      <c r="H8" s="67"/>
    </row>
    <row r="9" spans="1:8" ht="15.75">
      <c r="A9" s="67" t="s">
        <v>12</v>
      </c>
      <c r="B9" s="65"/>
      <c r="C9" s="65"/>
      <c r="D9" s="71"/>
      <c r="E9" s="96" t="s">
        <v>135</v>
      </c>
      <c r="F9" s="96"/>
      <c r="G9" s="96"/>
      <c r="H9" s="67"/>
    </row>
    <row r="10" spans="1:8" ht="15.75">
      <c r="A10" s="67"/>
      <c r="B10" s="65"/>
      <c r="C10" s="65"/>
      <c r="D10" s="71"/>
      <c r="E10" s="72" t="s">
        <v>126</v>
      </c>
      <c r="F10" s="73"/>
      <c r="G10" s="72" t="s">
        <v>127</v>
      </c>
      <c r="H10" s="74"/>
    </row>
    <row r="11" spans="1:8" ht="15.75">
      <c r="A11" s="67"/>
      <c r="B11" s="65"/>
      <c r="C11" s="65"/>
      <c r="D11" s="71"/>
      <c r="E11" s="75" t="s">
        <v>1</v>
      </c>
      <c r="F11" s="76"/>
      <c r="G11" s="75" t="s">
        <v>1</v>
      </c>
      <c r="H11" s="74"/>
    </row>
    <row r="12" spans="1:8" ht="15.75">
      <c r="A12" s="77" t="s">
        <v>86</v>
      </c>
      <c r="B12" s="78"/>
      <c r="C12" s="78"/>
      <c r="D12" s="78"/>
      <c r="E12" s="79"/>
      <c r="G12" s="78"/>
      <c r="H12" s="66"/>
    </row>
    <row r="13" spans="1:8" ht="15.75">
      <c r="A13" s="78" t="s">
        <v>87</v>
      </c>
      <c r="B13" s="78"/>
      <c r="D13" s="78"/>
      <c r="E13" s="80">
        <v>1018.42654</v>
      </c>
      <c r="F13" s="78"/>
      <c r="G13" s="80">
        <v>-74</v>
      </c>
      <c r="H13" s="66"/>
    </row>
    <row r="14" spans="1:8" ht="15.75">
      <c r="A14" s="78" t="s">
        <v>88</v>
      </c>
      <c r="B14" s="78"/>
      <c r="D14" s="78"/>
      <c r="E14" s="79"/>
      <c r="F14" s="78"/>
      <c r="G14" s="79"/>
      <c r="H14" s="66"/>
    </row>
    <row r="15" spans="1:8" ht="15.75">
      <c r="A15" s="78"/>
      <c r="B15" s="78" t="s">
        <v>89</v>
      </c>
      <c r="D15" s="78"/>
      <c r="E15" s="80">
        <v>2291.06147</v>
      </c>
      <c r="F15" s="78"/>
      <c r="G15" s="80">
        <v>1902</v>
      </c>
      <c r="H15" s="66"/>
    </row>
    <row r="16" spans="1:8" ht="15.75">
      <c r="A16" s="78"/>
      <c r="B16" s="78" t="s">
        <v>90</v>
      </c>
      <c r="D16" s="78"/>
      <c r="E16" s="80">
        <v>1522.68114</v>
      </c>
      <c r="G16" s="80">
        <v>1378</v>
      </c>
      <c r="H16" s="66"/>
    </row>
    <row r="17" spans="1:8" ht="15.75">
      <c r="A17" s="78"/>
      <c r="B17" s="78" t="s">
        <v>91</v>
      </c>
      <c r="D17" s="78"/>
      <c r="E17" s="80">
        <v>-28.91093</v>
      </c>
      <c r="G17" s="80">
        <v>-7</v>
      </c>
      <c r="H17" s="66"/>
    </row>
    <row r="18" spans="1:8" ht="15.75">
      <c r="A18" s="78"/>
      <c r="B18" s="78" t="s">
        <v>92</v>
      </c>
      <c r="D18" s="78"/>
      <c r="E18" s="80">
        <v>108.83499</v>
      </c>
      <c r="F18" s="78"/>
      <c r="G18" s="80">
        <v>214</v>
      </c>
      <c r="H18" s="66"/>
    </row>
    <row r="19" spans="1:8" ht="15.75">
      <c r="A19" s="78"/>
      <c r="B19" s="78" t="s">
        <v>93</v>
      </c>
      <c r="D19" s="78"/>
      <c r="E19" s="80">
        <v>0</v>
      </c>
      <c r="F19" s="78"/>
      <c r="G19" s="80"/>
      <c r="H19" s="66"/>
    </row>
    <row r="20" spans="1:8" ht="15.75">
      <c r="A20" s="78"/>
      <c r="B20" s="78" t="s">
        <v>144</v>
      </c>
      <c r="D20" s="78"/>
      <c r="E20" s="80">
        <f>-218.076</f>
        <v>-218.076</v>
      </c>
      <c r="F20" s="78"/>
      <c r="G20" s="80">
        <v>0</v>
      </c>
      <c r="H20" s="66"/>
    </row>
    <row r="21" spans="1:8" ht="15.75">
      <c r="A21" s="78"/>
      <c r="B21" s="78" t="s">
        <v>143</v>
      </c>
      <c r="D21" s="78"/>
      <c r="E21" s="80">
        <f>213.1982</f>
        <v>213.1982</v>
      </c>
      <c r="F21" s="78"/>
      <c r="G21" s="80"/>
      <c r="H21" s="66"/>
    </row>
    <row r="22" spans="1:8" ht="15.75">
      <c r="A22" s="78"/>
      <c r="B22" s="78" t="s">
        <v>145</v>
      </c>
      <c r="D22" s="78"/>
      <c r="E22" s="80"/>
      <c r="F22" s="78"/>
      <c r="G22" s="80"/>
      <c r="H22" s="66"/>
    </row>
    <row r="23" spans="1:8" ht="15.75">
      <c r="A23" s="78"/>
      <c r="B23" s="81" t="s">
        <v>94</v>
      </c>
      <c r="D23" s="78"/>
      <c r="E23" s="82">
        <v>0</v>
      </c>
      <c r="G23" s="82">
        <v>26</v>
      </c>
      <c r="H23" s="66"/>
    </row>
    <row r="24" spans="1:8" ht="15.75">
      <c r="A24" s="78"/>
      <c r="B24" s="78"/>
      <c r="C24" s="78"/>
      <c r="D24" s="78"/>
      <c r="E24" s="80"/>
      <c r="G24" s="80"/>
      <c r="H24" s="67"/>
    </row>
    <row r="25" spans="1:8" ht="15.75">
      <c r="A25" s="78" t="s">
        <v>95</v>
      </c>
      <c r="B25" s="78"/>
      <c r="D25" s="78"/>
      <c r="E25" s="80">
        <f>SUM(E13:E23)</f>
        <v>4907.21541</v>
      </c>
      <c r="G25" s="80">
        <f>SUM(G13:G23)</f>
        <v>3439</v>
      </c>
      <c r="H25" s="67"/>
    </row>
    <row r="26" spans="1:8" ht="15.75">
      <c r="A26" s="78" t="s">
        <v>96</v>
      </c>
      <c r="B26" s="78"/>
      <c r="D26" s="78"/>
      <c r="E26" s="80"/>
      <c r="G26" s="80"/>
      <c r="H26" s="67"/>
    </row>
    <row r="27" spans="1:8" ht="15.75">
      <c r="A27" s="78"/>
      <c r="B27" s="79" t="s">
        <v>122</v>
      </c>
      <c r="D27" s="78"/>
      <c r="E27" s="80">
        <v>-3183.126</v>
      </c>
      <c r="G27" s="80">
        <v>544</v>
      </c>
      <c r="H27" s="67"/>
    </row>
    <row r="28" spans="1:8" ht="15.75">
      <c r="A28" s="78"/>
      <c r="B28" s="79" t="s">
        <v>123</v>
      </c>
      <c r="D28" s="78"/>
      <c r="E28" s="80">
        <v>2564.343</v>
      </c>
      <c r="G28" s="80">
        <v>185</v>
      </c>
      <c r="H28" s="67"/>
    </row>
    <row r="29" spans="1:8" ht="15.75">
      <c r="A29" s="78"/>
      <c r="B29" s="79" t="s">
        <v>124</v>
      </c>
      <c r="D29" s="78"/>
      <c r="E29" s="82">
        <v>3600.296</v>
      </c>
      <c r="G29" s="82">
        <v>-1576</v>
      </c>
      <c r="H29" s="67"/>
    </row>
    <row r="30" spans="1:8" ht="15.75">
      <c r="A30" s="78"/>
      <c r="B30" s="78"/>
      <c r="D30" s="78"/>
      <c r="E30" s="80"/>
      <c r="G30" s="80"/>
      <c r="H30" s="67"/>
    </row>
    <row r="31" spans="1:8" ht="15.75">
      <c r="A31" s="78" t="s">
        <v>97</v>
      </c>
      <c r="B31" s="78"/>
      <c r="D31" s="78"/>
      <c r="E31" s="80">
        <f>SUM(E25:E29)</f>
        <v>7888.72841</v>
      </c>
      <c r="G31" s="80">
        <f>SUM(G25:G29)</f>
        <v>2592</v>
      </c>
      <c r="H31" s="67"/>
    </row>
    <row r="32" spans="1:8" ht="15.75">
      <c r="A32" s="78" t="s">
        <v>98</v>
      </c>
      <c r="B32" s="78"/>
      <c r="D32" s="78"/>
      <c r="E32" s="80">
        <v>19.693</v>
      </c>
      <c r="G32" s="80">
        <v>-20</v>
      </c>
      <c r="H32" s="67"/>
    </row>
    <row r="33" spans="1:8" ht="15.75">
      <c r="A33" s="78" t="s">
        <v>99</v>
      </c>
      <c r="B33" s="78"/>
      <c r="D33" s="78"/>
      <c r="E33" s="82">
        <v>-1522.68114</v>
      </c>
      <c r="G33" s="82">
        <v>-1378</v>
      </c>
      <c r="H33" s="67"/>
    </row>
    <row r="34" spans="1:8" ht="15.75">
      <c r="A34" s="78"/>
      <c r="B34" s="78"/>
      <c r="C34" s="78"/>
      <c r="D34" s="78"/>
      <c r="E34" s="80"/>
      <c r="G34" s="80"/>
      <c r="H34" s="67"/>
    </row>
    <row r="35" spans="1:8" ht="15.75">
      <c r="A35" s="77" t="s">
        <v>100</v>
      </c>
      <c r="C35" s="77"/>
      <c r="D35" s="77"/>
      <c r="E35" s="82">
        <f>SUM(E31:E33)</f>
        <v>6385.74027</v>
      </c>
      <c r="G35" s="82">
        <f>SUM(G31:G33)</f>
        <v>1194</v>
      </c>
      <c r="H35" s="67"/>
    </row>
    <row r="36" spans="1:8" ht="7.5" customHeight="1">
      <c r="A36" s="78"/>
      <c r="B36" s="78"/>
      <c r="C36" s="78"/>
      <c r="D36" s="78"/>
      <c r="E36" s="80"/>
      <c r="G36" s="80"/>
      <c r="H36" s="67"/>
    </row>
    <row r="37" spans="1:8" ht="15.75">
      <c r="A37" s="77" t="s">
        <v>101</v>
      </c>
      <c r="B37" s="78"/>
      <c r="C37" s="78"/>
      <c r="D37" s="78"/>
      <c r="E37" s="80"/>
      <c r="G37" s="80"/>
      <c r="H37" s="66"/>
    </row>
    <row r="38" spans="1:8" ht="15.75">
      <c r="A38" s="78" t="s">
        <v>102</v>
      </c>
      <c r="C38" s="78"/>
      <c r="D38" s="78"/>
      <c r="E38" s="80">
        <v>-5432.39776</v>
      </c>
      <c r="G38" s="80">
        <v>-1173</v>
      </c>
      <c r="H38" s="66"/>
    </row>
    <row r="39" spans="1:8" ht="15.75">
      <c r="A39" s="78" t="s">
        <v>19</v>
      </c>
      <c r="C39" s="78"/>
      <c r="D39" s="78"/>
      <c r="E39" s="80">
        <v>-188.109</v>
      </c>
      <c r="G39" s="80">
        <v>-181</v>
      </c>
      <c r="H39" s="66"/>
    </row>
    <row r="40" spans="1:8" ht="15.75">
      <c r="A40" s="78" t="s">
        <v>103</v>
      </c>
      <c r="C40" s="78"/>
      <c r="D40" s="78"/>
      <c r="E40" s="80">
        <v>0</v>
      </c>
      <c r="G40" s="80">
        <v>0</v>
      </c>
      <c r="H40" s="66"/>
    </row>
    <row r="41" spans="1:8" ht="15.75">
      <c r="A41" s="78" t="s">
        <v>91</v>
      </c>
      <c r="C41" s="78"/>
      <c r="D41" s="78"/>
      <c r="E41" s="80">
        <v>28.911</v>
      </c>
      <c r="F41" s="33"/>
      <c r="G41" s="80">
        <v>7</v>
      </c>
      <c r="H41" s="66"/>
    </row>
    <row r="42" spans="1:8" ht="15.75">
      <c r="A42" s="83" t="s">
        <v>120</v>
      </c>
      <c r="D42" s="78"/>
      <c r="E42" s="84">
        <v>0</v>
      </c>
      <c r="G42" s="80">
        <v>0</v>
      </c>
      <c r="H42" s="85"/>
    </row>
    <row r="43" spans="1:8" ht="15.75">
      <c r="A43" s="78" t="s">
        <v>121</v>
      </c>
      <c r="B43" s="78"/>
      <c r="C43" s="78"/>
      <c r="D43" s="78"/>
      <c r="E43" s="86">
        <v>-159.615</v>
      </c>
      <c r="G43" s="86">
        <v>0</v>
      </c>
      <c r="H43" s="66"/>
    </row>
    <row r="44" spans="1:8" ht="15.75">
      <c r="A44" s="78"/>
      <c r="B44" s="78"/>
      <c r="C44" s="78"/>
      <c r="D44" s="78"/>
      <c r="E44" s="80"/>
      <c r="G44" s="80"/>
      <c r="H44" s="66"/>
    </row>
    <row r="45" spans="1:8" ht="15.75">
      <c r="A45" s="87" t="s">
        <v>104</v>
      </c>
      <c r="C45" s="78"/>
      <c r="D45" s="78"/>
      <c r="E45" s="82">
        <f>SUM(E38:E44)</f>
        <v>-5751.21076</v>
      </c>
      <c r="G45" s="82">
        <f>SUM(G38:G44)</f>
        <v>-1347</v>
      </c>
      <c r="H45" s="66"/>
    </row>
    <row r="46" spans="1:8" ht="7.5" customHeight="1">
      <c r="A46" s="78"/>
      <c r="B46" s="78"/>
      <c r="C46" s="78"/>
      <c r="D46" s="78"/>
      <c r="E46" s="80"/>
      <c r="G46" s="80"/>
      <c r="H46" s="66"/>
    </row>
    <row r="47" spans="1:8" ht="15.75">
      <c r="A47" s="77" t="s">
        <v>105</v>
      </c>
      <c r="B47" s="78"/>
      <c r="C47" s="78"/>
      <c r="D47" s="78"/>
      <c r="E47" s="80"/>
      <c r="G47" s="80"/>
      <c r="H47" s="66"/>
    </row>
    <row r="48" spans="1:8" ht="15.75">
      <c r="A48" s="78" t="s">
        <v>106</v>
      </c>
      <c r="B48" s="78"/>
      <c r="C48" s="78"/>
      <c r="D48" s="78"/>
      <c r="E48" s="80">
        <v>-81.97</v>
      </c>
      <c r="G48" s="80">
        <v>1221</v>
      </c>
      <c r="H48" s="66"/>
    </row>
    <row r="49" spans="1:8" ht="15.75">
      <c r="A49" s="78" t="s">
        <v>141</v>
      </c>
      <c r="B49" s="78"/>
      <c r="C49" s="78"/>
      <c r="D49" s="78"/>
      <c r="E49" s="80">
        <v>-151.936</v>
      </c>
      <c r="G49" s="80"/>
      <c r="H49" s="66"/>
    </row>
    <row r="50" spans="1:8" ht="15.75">
      <c r="A50" s="78" t="s">
        <v>107</v>
      </c>
      <c r="C50" s="78"/>
      <c r="D50" s="78"/>
      <c r="E50" s="80">
        <f>-17.72486+796</f>
        <v>778.27514</v>
      </c>
      <c r="G50" s="80">
        <v>-233</v>
      </c>
      <c r="H50" s="66"/>
    </row>
    <row r="51" spans="1:8" ht="15.75">
      <c r="A51" s="78" t="s">
        <v>108</v>
      </c>
      <c r="C51" s="78"/>
      <c r="D51" s="78"/>
      <c r="E51" s="82">
        <v>-796</v>
      </c>
      <c r="G51" s="82">
        <v>-1041</v>
      </c>
      <c r="H51" s="66"/>
    </row>
    <row r="52" spans="1:8" ht="15.75">
      <c r="A52" s="78"/>
      <c r="B52" s="78"/>
      <c r="C52" s="78"/>
      <c r="D52" s="78"/>
      <c r="E52" s="80"/>
      <c r="G52" s="80"/>
      <c r="H52" s="66"/>
    </row>
    <row r="53" spans="1:8" ht="15.75">
      <c r="A53" s="77" t="s">
        <v>109</v>
      </c>
      <c r="C53" s="78"/>
      <c r="D53" s="78"/>
      <c r="E53" s="82">
        <f>SUM(E48:E52)</f>
        <v>-251.63085999999998</v>
      </c>
      <c r="G53" s="82">
        <f>SUM(G48:G52)</f>
        <v>-53</v>
      </c>
      <c r="H53" s="66"/>
    </row>
    <row r="54" spans="1:7" ht="7.5" customHeight="1">
      <c r="A54" s="78"/>
      <c r="B54" s="78"/>
      <c r="C54" s="78"/>
      <c r="D54" s="78"/>
      <c r="E54" s="80"/>
      <c r="G54" s="80"/>
    </row>
    <row r="55" spans="1:8" ht="15.75">
      <c r="A55" s="78" t="s">
        <v>117</v>
      </c>
      <c r="B55" s="78"/>
      <c r="C55" s="78"/>
      <c r="D55" s="78"/>
      <c r="E55" s="80">
        <f>SUM(E53+E45+E35)</f>
        <v>382.8986500000001</v>
      </c>
      <c r="F55" s="88"/>
      <c r="G55" s="80">
        <f>SUM(G53+G45+G35)</f>
        <v>-206</v>
      </c>
      <c r="H55" s="66"/>
    </row>
    <row r="56" spans="1:8" ht="15.75">
      <c r="A56" s="78" t="s">
        <v>142</v>
      </c>
      <c r="B56" s="78"/>
      <c r="C56" s="78"/>
      <c r="D56" s="78"/>
      <c r="E56" s="80">
        <v>400</v>
      </c>
      <c r="F56" s="88"/>
      <c r="G56" s="80">
        <v>0</v>
      </c>
      <c r="H56" s="66"/>
    </row>
    <row r="57" spans="1:8" ht="15.75">
      <c r="A57" s="78" t="s">
        <v>110</v>
      </c>
      <c r="B57" s="78"/>
      <c r="C57" s="78"/>
      <c r="D57" s="78"/>
      <c r="E57" s="82">
        <v>-14676</v>
      </c>
      <c r="G57" s="82">
        <v>-16364</v>
      </c>
      <c r="H57" s="66"/>
    </row>
    <row r="58" spans="1:8" ht="15.75">
      <c r="A58" s="78"/>
      <c r="B58" s="78"/>
      <c r="C58" s="78"/>
      <c r="D58" s="78"/>
      <c r="E58" s="80"/>
      <c r="G58" s="80"/>
      <c r="H58" s="66"/>
    </row>
    <row r="59" spans="1:8" ht="15.75">
      <c r="A59" s="77" t="s">
        <v>111</v>
      </c>
      <c r="B59" s="78"/>
      <c r="C59" s="78"/>
      <c r="D59" s="78" t="s">
        <v>112</v>
      </c>
      <c r="E59" s="82">
        <f>SUM(E55:E57)</f>
        <v>-13893.10135</v>
      </c>
      <c r="G59" s="82">
        <f>SUM(G55:G57)</f>
        <v>-16570</v>
      </c>
      <c r="H59" s="66"/>
    </row>
    <row r="60" spans="1:7" ht="15.75">
      <c r="A60" s="77"/>
      <c r="B60" s="78"/>
      <c r="C60" s="78"/>
      <c r="D60" s="78"/>
      <c r="E60" s="80"/>
      <c r="G60" s="80"/>
    </row>
    <row r="61" spans="1:7" ht="15.75">
      <c r="A61" s="89" t="s">
        <v>112</v>
      </c>
      <c r="B61" s="89" t="s">
        <v>24</v>
      </c>
      <c r="C61" s="89"/>
      <c r="D61" s="78"/>
      <c r="E61" s="80"/>
      <c r="G61" s="80"/>
    </row>
    <row r="62" spans="1:7" ht="15.75">
      <c r="A62" s="78" t="s">
        <v>113</v>
      </c>
      <c r="C62" s="78"/>
      <c r="D62" s="78"/>
      <c r="E62" s="80"/>
      <c r="G62" s="80"/>
    </row>
    <row r="63" spans="1:7" ht="15.75">
      <c r="A63" s="90"/>
      <c r="B63" s="90"/>
      <c r="C63" s="90"/>
      <c r="D63" s="78"/>
      <c r="E63" s="80"/>
      <c r="G63" s="80"/>
    </row>
    <row r="64" spans="1:7" ht="15.75">
      <c r="A64" s="90"/>
      <c r="B64" s="90"/>
      <c r="C64" s="90"/>
      <c r="D64" s="78"/>
      <c r="E64" s="91" t="s">
        <v>114</v>
      </c>
      <c r="F64" s="92"/>
      <c r="G64" s="91" t="s">
        <v>114</v>
      </c>
    </row>
    <row r="65" spans="1:8" ht="15.75">
      <c r="A65" s="78" t="s">
        <v>115</v>
      </c>
      <c r="C65" s="90"/>
      <c r="D65" s="78"/>
      <c r="E65" s="80">
        <v>4556.14582</v>
      </c>
      <c r="G65" s="80">
        <v>2518</v>
      </c>
      <c r="H65" s="66"/>
    </row>
    <row r="66" spans="1:8" ht="15.75">
      <c r="A66" s="78" t="s">
        <v>116</v>
      </c>
      <c r="C66" s="90"/>
      <c r="D66" s="78"/>
      <c r="E66" s="80">
        <v>-18449</v>
      </c>
      <c r="G66" s="80">
        <v>-19088</v>
      </c>
      <c r="H66" s="66"/>
    </row>
    <row r="67" spans="1:8" ht="15.75">
      <c r="A67" s="90"/>
      <c r="B67" s="78"/>
      <c r="C67" s="90"/>
      <c r="D67" s="78"/>
      <c r="E67" s="93">
        <f>SUM(E65:E66)</f>
        <v>-13892.85418</v>
      </c>
      <c r="G67" s="93">
        <f>SUM(G65:G66)</f>
        <v>-16570</v>
      </c>
      <c r="H67" s="66"/>
    </row>
    <row r="68" spans="1:7" ht="15.75">
      <c r="A68" s="90"/>
      <c r="B68" s="78"/>
      <c r="C68" s="90"/>
      <c r="D68" s="78"/>
      <c r="G68" s="80"/>
    </row>
    <row r="69" spans="1:5" ht="15.75">
      <c r="A69" s="25" t="s">
        <v>38</v>
      </c>
      <c r="B69" s="90"/>
      <c r="C69" s="90"/>
      <c r="D69" s="78"/>
      <c r="E69" s="80"/>
    </row>
    <row r="70" spans="1:5" ht="15.75">
      <c r="A70" s="25" t="s">
        <v>129</v>
      </c>
      <c r="B70" s="90"/>
      <c r="C70" s="90"/>
      <c r="D70" s="78"/>
      <c r="E70" s="80"/>
    </row>
    <row r="71" spans="1:5" ht="15.75">
      <c r="A71" s="90"/>
      <c r="B71" s="90"/>
      <c r="C71" s="90"/>
      <c r="D71" s="78"/>
      <c r="E71" s="79"/>
    </row>
    <row r="72" spans="4:5" ht="15.75">
      <c r="D72" s="78"/>
      <c r="E72" s="79"/>
    </row>
    <row r="73" spans="4:5" ht="15.75">
      <c r="D73" s="78"/>
      <c r="E73" s="79"/>
    </row>
    <row r="84" spans="4:5" ht="15.75">
      <c r="D84" s="78"/>
      <c r="E84" s="79"/>
    </row>
    <row r="85" spans="4:5" ht="15.75">
      <c r="D85" s="78"/>
      <c r="E85" s="79"/>
    </row>
    <row r="86" spans="4:5" ht="15.75">
      <c r="D86" s="78"/>
      <c r="E86" s="79"/>
    </row>
    <row r="87" spans="4:5" ht="15.75">
      <c r="D87" s="78"/>
      <c r="E87" s="79"/>
    </row>
    <row r="88" spans="4:5" ht="15.75">
      <c r="D88" s="78"/>
      <c r="E88" s="79"/>
    </row>
    <row r="89" spans="4:5" ht="15.75">
      <c r="D89" s="78"/>
      <c r="E89" s="79"/>
    </row>
    <row r="90" spans="4:5" ht="15.75">
      <c r="D90" s="78"/>
      <c r="E90" s="79"/>
    </row>
    <row r="91" spans="4:5" ht="15.75">
      <c r="D91" s="78"/>
      <c r="E91" s="79"/>
    </row>
    <row r="92" spans="4:5" ht="15.75">
      <c r="D92" s="78"/>
      <c r="E92" s="79"/>
    </row>
    <row r="93" spans="4:5" ht="15.75">
      <c r="D93" s="78"/>
      <c r="E93" s="79"/>
    </row>
    <row r="94" spans="4:5" ht="15.75">
      <c r="D94" s="78"/>
      <c r="E94" s="79"/>
    </row>
  </sheetData>
  <mergeCells count="1">
    <mergeCell ref="E9:G9"/>
  </mergeCells>
  <printOptions/>
  <pageMargins left="0.75" right="0.75" top="0.5" bottom="0.5" header="0.25" footer="0.25"/>
  <pageSetup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 User</dc:creator>
  <cp:keywords/>
  <dc:description/>
  <cp:lastModifiedBy>GLL</cp:lastModifiedBy>
  <cp:lastPrinted>2008-09-26T08:43:41Z</cp:lastPrinted>
  <dcterms:created xsi:type="dcterms:W3CDTF">2007-09-05T07:52:30Z</dcterms:created>
  <dcterms:modified xsi:type="dcterms:W3CDTF">2008-09-26T01:58:31Z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