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ofit _ Loss" sheetId="1" r:id="rId1"/>
    <sheet name="BalanceSheet" sheetId="2" r:id="rId2"/>
    <sheet name="Equity" sheetId="3" r:id="rId3"/>
    <sheet name="Cashflow" sheetId="4" r:id="rId4"/>
  </sheets>
  <definedNames>
    <definedName name="Excel_BuiltIn_Print_Area_4">'Cashflow'!$A$1:$H$70</definedName>
    <definedName name="_xlnm.Print_Area" localSheetId="3">'Cashflow'!$A$1:$H$70</definedName>
    <definedName name="_xlnm.Print_Titles" localSheetId="3">'Cashflow'!$1:$11</definedName>
  </definedNames>
  <calcPr fullCalcOnLoad="1"/>
</workbook>
</file>

<file path=xl/sharedStrings.xml><?xml version="1.0" encoding="utf-8"?>
<sst xmlns="http://schemas.openxmlformats.org/spreadsheetml/2006/main" count="206" uniqueCount="139">
  <si>
    <t>KOMARKCORP BERHAD</t>
  </si>
  <si>
    <t>AND ITS SUBSIDIARIES</t>
  </si>
  <si>
    <t>(Company No. 374265 - A)</t>
  </si>
  <si>
    <t>(Incorporated in Malaysia)</t>
  </si>
  <si>
    <t>CONDENSED CONSOLIDATED INCOME STATEMENT</t>
  </si>
  <si>
    <t>For the year ended 30 April 2007</t>
  </si>
  <si>
    <t>(The figures have not been audited)</t>
  </si>
  <si>
    <t>Current</t>
  </si>
  <si>
    <t>Comparative</t>
  </si>
  <si>
    <t>12 months</t>
  </si>
  <si>
    <t>qtr Ended</t>
  </si>
  <si>
    <t xml:space="preserve">Cumulative </t>
  </si>
  <si>
    <t>30/04/2007</t>
  </si>
  <si>
    <t>30/04/2006</t>
  </si>
  <si>
    <t>RM'000</t>
  </si>
  <si>
    <t>Revenue</t>
  </si>
  <si>
    <t>Other Income</t>
  </si>
  <si>
    <t>Changes in Inventories of Finished</t>
  </si>
  <si>
    <r>
      <t xml:space="preserve">    </t>
    </r>
    <r>
      <rPr>
        <sz val="11"/>
        <rFont val="Lucida Sans Unicode"/>
        <family val="0"/>
      </rPr>
      <t xml:space="preserve"> </t>
    </r>
    <r>
      <rPr>
        <sz val="11"/>
        <rFont val="Times New Roman"/>
        <family val="1"/>
      </rPr>
      <t>Goods and Work in Progress</t>
    </r>
  </si>
  <si>
    <t>Raw Materials and Comsumables Used</t>
  </si>
  <si>
    <t>Employee benefits expenses</t>
  </si>
  <si>
    <t>Depreciation and Amortisation Expenses</t>
  </si>
  <si>
    <t>Other Operating Expenses</t>
  </si>
  <si>
    <t>Finance Costs</t>
  </si>
  <si>
    <t>Profit before Tax</t>
  </si>
  <si>
    <t>Income Tax Expense</t>
  </si>
  <si>
    <t>Attributable to:</t>
  </si>
  <si>
    <t>Equity holders of the parent</t>
  </si>
  <si>
    <t>Minority interest</t>
  </si>
  <si>
    <t>Basic Earnings per Ordinary Share (sen)</t>
  </si>
  <si>
    <t>Diluted Earnings per Ordinary Share (sen)</t>
  </si>
  <si>
    <t>N/A</t>
  </si>
  <si>
    <t xml:space="preserve">This statement should be read in conjunction with the notes to interim financial report and the Company's </t>
  </si>
  <si>
    <t>Annual Financial Statements for the year ended 30 April 2006.</t>
  </si>
  <si>
    <t>CONDENSED CONSOLIDATED BALANCE SHEETS</t>
  </si>
  <si>
    <t>As at 30 April 2007</t>
  </si>
  <si>
    <t>AS AT</t>
  </si>
  <si>
    <t>(Audited)</t>
  </si>
  <si>
    <t>ASSETS</t>
  </si>
  <si>
    <t>Non-current Assets</t>
  </si>
  <si>
    <t>Property, Plant and Equipment</t>
  </si>
  <si>
    <t>Investment in Associate</t>
  </si>
  <si>
    <t>Other Investment</t>
  </si>
  <si>
    <t>Development Expenditure</t>
  </si>
  <si>
    <t>Goodwill on Consolidation</t>
  </si>
  <si>
    <t>Current Assets</t>
  </si>
  <si>
    <t>Inventories</t>
  </si>
  <si>
    <t>Trade and Other Receivables</t>
  </si>
  <si>
    <t>Tax Recoverable</t>
  </si>
  <si>
    <t>Cash and Cash Equivalents</t>
  </si>
  <si>
    <t>Total Assets</t>
  </si>
  <si>
    <t>EQUITY AND LIABILITIES</t>
  </si>
  <si>
    <t>Equity attributable to the equity holders of the parent</t>
  </si>
  <si>
    <t>Share Capital</t>
  </si>
  <si>
    <t>Treasury Shares, at cost</t>
  </si>
  <si>
    <t>Reserves</t>
  </si>
  <si>
    <t>Total Equity</t>
  </si>
  <si>
    <t>Non-current liabilities</t>
  </si>
  <si>
    <t>Borrowings</t>
  </si>
  <si>
    <t>Deferred taxation</t>
  </si>
  <si>
    <t>Current Liabilities</t>
  </si>
  <si>
    <t>Trade and Other Payables</t>
  </si>
  <si>
    <t>Taxation</t>
  </si>
  <si>
    <t>Total Liabilities</t>
  </si>
  <si>
    <t>Total Equity And Liabilities</t>
  </si>
  <si>
    <t>Net Assets per Share</t>
  </si>
  <si>
    <t>CONDENSED CONSOLIDATED STATEMENT OF CHANGES IN EQUITY</t>
  </si>
  <si>
    <t>Minority</t>
  </si>
  <si>
    <t>Total</t>
  </si>
  <si>
    <t>Attributable to Equity Holders of the Parent</t>
  </si>
  <si>
    <t>Interest</t>
  </si>
  <si>
    <t>Equity</t>
  </si>
  <si>
    <t xml:space="preserve">Non- distributable </t>
  </si>
  <si>
    <t>Share</t>
  </si>
  <si>
    <t>Treasury</t>
  </si>
  <si>
    <t>Translation</t>
  </si>
  <si>
    <t xml:space="preserve">General </t>
  </si>
  <si>
    <t>Reserve on</t>
  </si>
  <si>
    <t>Retained</t>
  </si>
  <si>
    <t>Capital</t>
  </si>
  <si>
    <t>Shares</t>
  </si>
  <si>
    <t>Premium</t>
  </si>
  <si>
    <t>Reserve</t>
  </si>
  <si>
    <t>consolidation</t>
  </si>
  <si>
    <t>Profits</t>
  </si>
  <si>
    <t>At 1 May 2006</t>
  </si>
  <si>
    <t>Net Profit for the Period</t>
  </si>
  <si>
    <t>Transfer to General Reserve</t>
  </si>
  <si>
    <t>Purchase of treasury shares</t>
  </si>
  <si>
    <t>At 1 May 2005</t>
  </si>
  <si>
    <t>Net Profit for the Year</t>
  </si>
  <si>
    <t>Exchange Differences on translation</t>
  </si>
  <si>
    <t>Transfer to Equity / Profit</t>
  </si>
  <si>
    <t>As at 30 April 2006</t>
  </si>
  <si>
    <t>CONDENSED CONSOLIDATED CASH FLOW STATEMENTS</t>
  </si>
  <si>
    <t>12 months ended</t>
  </si>
  <si>
    <t>Cash Flows from Operating Activities</t>
  </si>
  <si>
    <t>Profit before Taxation</t>
  </si>
  <si>
    <t>Adjustments for :</t>
  </si>
  <si>
    <t>Depreciation</t>
  </si>
  <si>
    <t>Amortisation of Goodwill</t>
  </si>
  <si>
    <t>Amortisation of Reserve on Consolidation</t>
  </si>
  <si>
    <t>Interest Expenses</t>
  </si>
  <si>
    <t>Interest Income</t>
  </si>
  <si>
    <t>Amortisation of Development Expenditure</t>
  </si>
  <si>
    <t>Gain on disposal of assets</t>
  </si>
  <si>
    <t>Other non-cash items</t>
  </si>
  <si>
    <t>Operating Profit before Working Capital Changes</t>
  </si>
  <si>
    <t>Changes in Working Capital:</t>
  </si>
  <si>
    <t>Cash Generated from Operations</t>
  </si>
  <si>
    <t>Income Taxes Paid</t>
  </si>
  <si>
    <t>Interest Paid</t>
  </si>
  <si>
    <t>Cash Generated from Operating Activities</t>
  </si>
  <si>
    <t>Cash Flows from Investing Activities</t>
  </si>
  <si>
    <t>Acquisition of Property, Plant and Equipment</t>
  </si>
  <si>
    <t>Acquisition of Shares in Subsidiary</t>
  </si>
  <si>
    <t>Proceeds from disposal of assets</t>
  </si>
  <si>
    <t>Interest Received</t>
  </si>
  <si>
    <t>Net Cash Used in Investing Activities</t>
  </si>
  <si>
    <t>Cash Flows from Financing Activities</t>
  </si>
  <si>
    <t>Purchase of Company's Shares</t>
  </si>
  <si>
    <t>Drawdown of Term Loans and other Borrowings</t>
  </si>
  <si>
    <t>Repayment of Finance Lease / Hire Purchase Liabilities</t>
  </si>
  <si>
    <t>Net Cash Generated from Financing Activities</t>
  </si>
  <si>
    <t>Net Decrease in Cash and Cash Equivalents</t>
  </si>
  <si>
    <t>Foreign Exchange Differences</t>
  </si>
  <si>
    <t>Cash and Cash Equivalents at Beginning of Period</t>
  </si>
  <si>
    <t>Cash and Cash Equivalents at End of Period</t>
  </si>
  <si>
    <t>( i )</t>
  </si>
  <si>
    <t>Cash and cash equivalents included in the cash flow statements comprise the following balance sheet amounts:</t>
  </si>
  <si>
    <t>RM' 000</t>
  </si>
  <si>
    <t>Cash and Bank Balances</t>
  </si>
  <si>
    <t>Deposits</t>
  </si>
  <si>
    <t>Bank Overdrafts</t>
  </si>
  <si>
    <t>Deferred Tax Assets</t>
  </si>
  <si>
    <t>Share of loss / (Profit) of Associate</t>
  </si>
  <si>
    <t>Net Profit / (Loss) for the period</t>
  </si>
  <si>
    <t>Placement of Fixed Deposits</t>
  </si>
  <si>
    <t>Share of (Loss) / Profit of Associate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</si>
</sst>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&quot;($&quot;#,##0\)"/>
    <numFmt numFmtId="165" formatCode="\$#,##0.00_);&quot;($&quot;#,##0.00\)"/>
    <numFmt numFmtId="166" formatCode="0_);\(0\)"/>
    <numFmt numFmtId="167" formatCode="_(* #,##0_);_(* \(#,##0\);_(* \-_);_(@_)"/>
    <numFmt numFmtId="168" formatCode="_(* #,##0.00_);_(* \(#,##0.00\);_(* \-??_);_(@_)"/>
  </numFmts>
  <fonts count="12"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Lucida Sans Unicode"/>
      <family val="0"/>
    </font>
    <font>
      <sz val="11"/>
      <name val="Lucida Sans Unicode"/>
      <family val="0"/>
    </font>
    <font>
      <b/>
      <sz val="12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" fontId="0" fillId="0" borderId="0" applyFill="0" applyBorder="0" applyAlignment="0" applyProtection="0"/>
    <xf numFmtId="4" fontId="0" fillId="0" borderId="0" applyFill="0" applyBorder="0" applyAlignment="0" applyProtection="0"/>
    <xf numFmtId="4" fontId="0" fillId="0" borderId="0" applyFill="0" applyBorder="0" applyAlignment="0" applyProtection="0"/>
    <xf numFmtId="4" fontId="0" fillId="0" borderId="0" applyFill="0" applyBorder="0" applyAlignment="0" applyProtection="0"/>
    <xf numFmtId="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9" fontId="0" fillId="0" borderId="0" applyFill="0" applyBorder="0" applyAlignment="0" applyProtection="0"/>
    <xf numFmtId="0" fontId="0" fillId="0" borderId="1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1" fillId="0" borderId="0" xfId="20" applyNumberFormat="1" applyFont="1" applyFill="1" applyBorder="1" applyAlignment="1" applyProtection="1">
      <alignment/>
      <protection/>
    </xf>
    <xf numFmtId="0" fontId="2" fillId="0" borderId="0" xfId="33" applyFont="1" applyFill="1" applyAlignment="1">
      <alignment/>
      <protection/>
    </xf>
    <xf numFmtId="37" fontId="2" fillId="0" borderId="0" xfId="19" applyNumberFormat="1" applyFont="1" applyFill="1" applyBorder="1" applyAlignment="1" applyProtection="1">
      <alignment/>
      <protection/>
    </xf>
    <xf numFmtId="37" fontId="2" fillId="0" borderId="0" xfId="33" applyNumberFormat="1" applyFont="1" applyFill="1" applyAlignment="1">
      <alignment/>
      <protection/>
    </xf>
    <xf numFmtId="0" fontId="0" fillId="0" borderId="0" xfId="33" applyFont="1" applyFill="1" applyBorder="1" applyAlignment="1">
      <alignment/>
      <protection/>
    </xf>
    <xf numFmtId="3" fontId="1" fillId="0" borderId="0" xfId="19" applyNumberFormat="1" applyFont="1" applyFill="1" applyBorder="1" applyAlignment="1" applyProtection="1">
      <alignment/>
      <protection/>
    </xf>
    <xf numFmtId="3" fontId="2" fillId="0" borderId="0" xfId="20" applyNumberFormat="1" applyFont="1" applyFill="1" applyBorder="1" applyAlignment="1" applyProtection="1">
      <alignment/>
      <protection/>
    </xf>
    <xf numFmtId="3" fontId="2" fillId="0" borderId="0" xfId="19" applyNumberFormat="1" applyFont="1" applyFill="1" applyBorder="1" applyAlignment="1" applyProtection="1">
      <alignment/>
      <protection/>
    </xf>
    <xf numFmtId="37" fontId="1" fillId="0" borderId="0" xfId="33" applyNumberFormat="1" applyFont="1" applyFill="1" applyAlignment="1">
      <alignment/>
      <protection/>
    </xf>
    <xf numFmtId="37" fontId="2" fillId="0" borderId="0" xfId="19" applyNumberFormat="1" applyFont="1" applyFill="1" applyBorder="1" applyAlignment="1" applyProtection="1">
      <alignment horizontal="center"/>
      <protection/>
    </xf>
    <xf numFmtId="37" fontId="2" fillId="0" borderId="0" xfId="33" applyNumberFormat="1" applyFont="1" applyFill="1" applyAlignment="1">
      <alignment horizontal="center"/>
      <protection/>
    </xf>
    <xf numFmtId="166" fontId="2" fillId="0" borderId="0" xfId="19" applyNumberFormat="1" applyFont="1" applyFill="1" applyBorder="1" applyAlignment="1" applyProtection="1">
      <alignment horizontal="right"/>
      <protection/>
    </xf>
    <xf numFmtId="37" fontId="2" fillId="0" borderId="0" xfId="19" applyNumberFormat="1" applyFont="1" applyFill="1" applyBorder="1" applyAlignment="1" applyProtection="1">
      <alignment horizontal="right"/>
      <protection/>
    </xf>
    <xf numFmtId="37" fontId="2" fillId="0" borderId="0" xfId="33" applyNumberFormat="1" applyFont="1" applyFill="1" applyAlignment="1">
      <alignment horizontal="right"/>
      <protection/>
    </xf>
    <xf numFmtId="0" fontId="2" fillId="0" borderId="0" xfId="33" applyFont="1" applyFill="1" applyBorder="1" applyAlignment="1">
      <alignment/>
      <protection/>
    </xf>
    <xf numFmtId="0" fontId="3" fillId="0" borderId="0" xfId="33" applyFont="1" applyFill="1" applyAlignment="1">
      <alignment/>
      <protection/>
    </xf>
    <xf numFmtId="167" fontId="2" fillId="0" borderId="0" xfId="19" applyNumberFormat="1" applyFont="1" applyFill="1" applyBorder="1" applyAlignment="1" applyProtection="1">
      <alignment horizontal="right"/>
      <protection/>
    </xf>
    <xf numFmtId="0" fontId="4" fillId="0" borderId="0" xfId="33" applyFont="1" applyFill="1" applyBorder="1" applyAlignment="1">
      <alignment/>
      <protection/>
    </xf>
    <xf numFmtId="167" fontId="2" fillId="0" borderId="2" xfId="19" applyNumberFormat="1" applyFont="1" applyFill="1" applyBorder="1" applyAlignment="1" applyProtection="1">
      <alignment horizontal="right"/>
      <protection/>
    </xf>
    <xf numFmtId="167" fontId="2" fillId="0" borderId="0" xfId="19" applyNumberFormat="1" applyFont="1" applyFill="1" applyBorder="1" applyAlignment="1" applyProtection="1">
      <alignment/>
      <protection/>
    </xf>
    <xf numFmtId="0" fontId="1" fillId="0" borderId="0" xfId="33" applyFont="1" applyFill="1" applyAlignment="1">
      <alignment/>
      <protection/>
    </xf>
    <xf numFmtId="167" fontId="2" fillId="0" borderId="2" xfId="19" applyNumberFormat="1" applyFont="1" applyFill="1" applyBorder="1" applyAlignment="1" applyProtection="1">
      <alignment/>
      <protection/>
    </xf>
    <xf numFmtId="167" fontId="2" fillId="0" borderId="3" xfId="19" applyNumberFormat="1" applyFont="1" applyFill="1" applyBorder="1" applyAlignment="1" applyProtection="1">
      <alignment/>
      <protection/>
    </xf>
    <xf numFmtId="0" fontId="2" fillId="0" borderId="0" xfId="33" applyFont="1" applyAlignment="1">
      <alignment/>
      <protection/>
    </xf>
    <xf numFmtId="37" fontId="2" fillId="0" borderId="0" xfId="20" applyNumberFormat="1" applyFont="1" applyFill="1" applyBorder="1" applyAlignment="1" applyProtection="1">
      <alignment/>
      <protection/>
    </xf>
    <xf numFmtId="37" fontId="6" fillId="0" borderId="0" xfId="20" applyNumberFormat="1" applyFont="1" applyFill="1" applyBorder="1" applyAlignment="1" applyProtection="1">
      <alignment horizontal="right"/>
      <protection/>
    </xf>
    <xf numFmtId="37" fontId="2" fillId="0" borderId="0" xfId="20" applyNumberFormat="1" applyFont="1" applyFill="1" applyBorder="1" applyAlignment="1" applyProtection="1">
      <alignment horizontal="right"/>
      <protection/>
    </xf>
    <xf numFmtId="3" fontId="2" fillId="0" borderId="0" xfId="20" applyNumberFormat="1" applyFont="1" applyFill="1" applyBorder="1" applyAlignment="1" applyProtection="1">
      <alignment horizontal="center"/>
      <protection/>
    </xf>
    <xf numFmtId="3" fontId="2" fillId="0" borderId="0" xfId="20" applyNumberFormat="1" applyFont="1" applyFill="1" applyBorder="1" applyAlignment="1" applyProtection="1">
      <alignment horizontal="right"/>
      <protection/>
    </xf>
    <xf numFmtId="167" fontId="2" fillId="0" borderId="0" xfId="20" applyNumberFormat="1" applyFont="1" applyFill="1" applyBorder="1" applyAlignment="1" applyProtection="1">
      <alignment/>
      <protection/>
    </xf>
    <xf numFmtId="0" fontId="2" fillId="0" borderId="0" xfId="20" applyNumberFormat="1" applyFont="1" applyFill="1" applyBorder="1" applyAlignment="1" applyProtection="1">
      <alignment horizontal="right"/>
      <protection/>
    </xf>
    <xf numFmtId="0" fontId="2" fillId="0" borderId="0" xfId="20" applyNumberFormat="1" applyFont="1" applyFill="1" applyBorder="1" applyAlignment="1" applyProtection="1">
      <alignment horizontal="center"/>
      <protection/>
    </xf>
    <xf numFmtId="0" fontId="0" fillId="0" borderId="0" xfId="34" applyFont="1" applyFill="1" applyAlignment="1">
      <alignment/>
      <protection/>
    </xf>
    <xf numFmtId="167" fontId="2" fillId="0" borderId="4" xfId="20" applyNumberFormat="1" applyFont="1" applyFill="1" applyBorder="1" applyAlignment="1" applyProtection="1">
      <alignment/>
      <protection/>
    </xf>
    <xf numFmtId="167" fontId="0" fillId="0" borderId="0" xfId="34" applyNumberFormat="1" applyFont="1" applyFill="1" applyAlignment="1">
      <alignment/>
      <protection/>
    </xf>
    <xf numFmtId="167" fontId="0" fillId="0" borderId="0" xfId="0" applyNumberFormat="1" applyFont="1" applyAlignment="1">
      <alignment/>
    </xf>
    <xf numFmtId="167" fontId="2" fillId="0" borderId="5" xfId="20" applyNumberFormat="1" applyFont="1" applyFill="1" applyBorder="1" applyAlignment="1" applyProtection="1">
      <alignment/>
      <protection/>
    </xf>
    <xf numFmtId="167" fontId="2" fillId="0" borderId="2" xfId="20" applyNumberFormat="1" applyFont="1" applyFill="1" applyBorder="1" applyAlignment="1" applyProtection="1">
      <alignment/>
      <protection/>
    </xf>
    <xf numFmtId="167" fontId="2" fillId="0" borderId="3" xfId="20" applyNumberFormat="1" applyFont="1" applyFill="1" applyBorder="1" applyAlignment="1" applyProtection="1">
      <alignment/>
      <protection/>
    </xf>
    <xf numFmtId="168" fontId="2" fillId="0" borderId="0" xfId="20" applyNumberFormat="1" applyFont="1" applyFill="1" applyBorder="1" applyAlignment="1" applyProtection="1">
      <alignment/>
      <protection/>
    </xf>
    <xf numFmtId="167" fontId="1" fillId="0" borderId="0" xfId="2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3" fontId="2" fillId="0" borderId="0" xfId="18" applyNumberFormat="1" applyFont="1" applyFill="1" applyBorder="1" applyAlignment="1" applyProtection="1">
      <alignment/>
      <protection/>
    </xf>
    <xf numFmtId="3" fontId="2" fillId="0" borderId="0" xfId="18" applyNumberFormat="1" applyFont="1" applyFill="1" applyBorder="1" applyAlignment="1" applyProtection="1">
      <alignment horizontal="left"/>
      <protection/>
    </xf>
    <xf numFmtId="0" fontId="0" fillId="0" borderId="0" xfId="32">
      <alignment vertical="top"/>
      <protection/>
    </xf>
    <xf numFmtId="3" fontId="1" fillId="0" borderId="0" xfId="18" applyNumberFormat="1" applyFont="1" applyFill="1" applyBorder="1" applyAlignment="1" applyProtection="1">
      <alignment/>
      <protection/>
    </xf>
    <xf numFmtId="0" fontId="0" fillId="0" borderId="0" xfId="32" applyFill="1" applyBorder="1" applyAlignment="1">
      <alignment horizontal="right"/>
      <protection/>
    </xf>
    <xf numFmtId="3" fontId="2" fillId="0" borderId="0" xfId="18" applyNumberFormat="1" applyFont="1" applyFill="1" applyBorder="1" applyAlignment="1" applyProtection="1">
      <alignment horizontal="center"/>
      <protection/>
    </xf>
    <xf numFmtId="3" fontId="2" fillId="0" borderId="6" xfId="18" applyNumberFormat="1" applyFont="1" applyFill="1" applyBorder="1" applyAlignment="1" applyProtection="1">
      <alignment horizontal="center"/>
      <protection/>
    </xf>
    <xf numFmtId="167" fontId="2" fillId="0" borderId="0" xfId="18" applyNumberFormat="1" applyFont="1" applyFill="1" applyBorder="1" applyAlignment="1" applyProtection="1">
      <alignment horizontal="right"/>
      <protection/>
    </xf>
    <xf numFmtId="167" fontId="2" fillId="0" borderId="0" xfId="18" applyNumberFormat="1" applyFont="1" applyFill="1" applyBorder="1" applyAlignment="1" applyProtection="1">
      <alignment/>
      <protection/>
    </xf>
    <xf numFmtId="167" fontId="2" fillId="0" borderId="3" xfId="18" applyNumberFormat="1" applyFont="1" applyFill="1" applyBorder="1" applyAlignment="1" applyProtection="1">
      <alignment horizontal="right"/>
      <protection/>
    </xf>
    <xf numFmtId="167" fontId="2" fillId="0" borderId="0" xfId="18" applyNumberFormat="1" applyFont="1" applyFill="1" applyBorder="1" applyAlignment="1" applyProtection="1">
      <alignment horizontal="left"/>
      <protection/>
    </xf>
    <xf numFmtId="3" fontId="7" fillId="0" borderId="0" xfId="18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3" fontId="2" fillId="0" borderId="0" xfId="17" applyNumberFormat="1" applyFont="1" applyFill="1" applyBorder="1" applyAlignment="1" applyProtection="1">
      <alignment horizontal="left"/>
      <protection/>
    </xf>
    <xf numFmtId="37" fontId="2" fillId="0" borderId="0" xfId="17" applyNumberFormat="1" applyFont="1" applyFill="1" applyBorder="1" applyAlignment="1" applyProtection="1">
      <alignment/>
      <protection/>
    </xf>
    <xf numFmtId="3" fontId="2" fillId="0" borderId="0" xfId="17" applyNumberFormat="1" applyFont="1" applyFill="1" applyBorder="1" applyAlignment="1" applyProtection="1">
      <alignment/>
      <protection/>
    </xf>
    <xf numFmtId="3" fontId="1" fillId="0" borderId="0" xfId="17" applyNumberFormat="1" applyFont="1" applyFill="1" applyBorder="1" applyAlignment="1" applyProtection="1">
      <alignment/>
      <protection/>
    </xf>
    <xf numFmtId="37" fontId="6" fillId="0" borderId="0" xfId="31" applyNumberFormat="1" applyFont="1" applyFill="1" applyAlignment="1">
      <alignment horizontal="right"/>
      <protection/>
    </xf>
    <xf numFmtId="0" fontId="6" fillId="0" borderId="0" xfId="31" applyFont="1" applyFill="1" applyBorder="1" applyAlignment="1">
      <alignment horizontal="right"/>
      <protection/>
    </xf>
    <xf numFmtId="3" fontId="8" fillId="0" borderId="0" xfId="17" applyNumberFormat="1" applyFont="1" applyFill="1" applyBorder="1" applyAlignment="1" applyProtection="1">
      <alignment horizontal="left"/>
      <protection/>
    </xf>
    <xf numFmtId="37" fontId="6" fillId="0" borderId="0" xfId="17" applyNumberFormat="1" applyFont="1" applyFill="1" applyBorder="1" applyAlignment="1" applyProtection="1">
      <alignment horizontal="right"/>
      <protection/>
    </xf>
    <xf numFmtId="3" fontId="1" fillId="0" borderId="0" xfId="17" applyNumberFormat="1" applyFont="1" applyFill="1" applyBorder="1" applyAlignment="1" applyProtection="1">
      <alignment horizontal="right"/>
      <protection/>
    </xf>
    <xf numFmtId="3" fontId="2" fillId="0" borderId="0" xfId="17" applyNumberFormat="1" applyFont="1" applyFill="1" applyBorder="1" applyAlignment="1" applyProtection="1">
      <alignment horizontal="center"/>
      <protection/>
    </xf>
    <xf numFmtId="37" fontId="8" fillId="0" borderId="0" xfId="17" applyNumberFormat="1" applyFont="1" applyFill="1" applyBorder="1" applyAlignment="1" applyProtection="1">
      <alignment horizontal="right"/>
      <protection/>
    </xf>
    <xf numFmtId="3" fontId="2" fillId="0" borderId="0" xfId="17" applyNumberFormat="1" applyFont="1" applyFill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167" fontId="8" fillId="0" borderId="0" xfId="20" applyNumberFormat="1" applyFont="1" applyFill="1" applyBorder="1" applyAlignment="1" applyProtection="1">
      <alignment/>
      <protection/>
    </xf>
    <xf numFmtId="0" fontId="8" fillId="0" borderId="0" xfId="0" applyFont="1" applyAlignment="1">
      <alignment horizontal="left"/>
    </xf>
    <xf numFmtId="167" fontId="8" fillId="0" borderId="2" xfId="20" applyNumberFormat="1" applyFont="1" applyFill="1" applyBorder="1" applyAlignment="1" applyProtection="1">
      <alignment/>
      <protection/>
    </xf>
    <xf numFmtId="167" fontId="8" fillId="0" borderId="0" xfId="20" applyNumberFormat="1" applyFont="1" applyFill="1" applyBorder="1" applyAlignment="1" applyProtection="1">
      <alignment horizontal="right"/>
      <protection/>
    </xf>
    <xf numFmtId="0" fontId="6" fillId="0" borderId="0" xfId="0" applyFont="1" applyAlignment="1">
      <alignment horizontal="left"/>
    </xf>
    <xf numFmtId="0" fontId="9" fillId="0" borderId="0" xfId="0" applyFont="1" applyAlignment="1">
      <alignment/>
    </xf>
    <xf numFmtId="167" fontId="8" fillId="0" borderId="4" xfId="20" applyNumberFormat="1" applyFont="1" applyFill="1" applyBorder="1" applyAlignment="1" applyProtection="1">
      <alignment/>
      <protection/>
    </xf>
    <xf numFmtId="167" fontId="2" fillId="0" borderId="7" xfId="19" applyNumberFormat="1" applyFont="1" applyFill="1" applyBorder="1" applyAlignment="1" applyProtection="1">
      <alignment horizontal="right"/>
      <protection/>
    </xf>
    <xf numFmtId="168" fontId="2" fillId="0" borderId="0" xfId="15" applyFont="1" applyFill="1" applyBorder="1" applyAlignment="1" applyProtection="1">
      <alignment horizontal="right"/>
      <protection/>
    </xf>
    <xf numFmtId="168" fontId="2" fillId="0" borderId="0" xfId="15" applyFont="1" applyFill="1" applyBorder="1" applyAlignment="1" applyProtection="1">
      <alignment/>
      <protection/>
    </xf>
    <xf numFmtId="3" fontId="2" fillId="0" borderId="6" xfId="18" applyNumberFormat="1" applyFont="1" applyFill="1" applyBorder="1" applyAlignment="1" applyProtection="1">
      <alignment horizontal="center"/>
      <protection/>
    </xf>
    <xf numFmtId="0" fontId="0" fillId="0" borderId="6" xfId="32" applyFont="1" applyFill="1" applyBorder="1" applyAlignment="1">
      <alignment horizontal="center"/>
      <protection/>
    </xf>
    <xf numFmtId="37" fontId="6" fillId="0" borderId="0" xfId="17" applyNumberFormat="1" applyFont="1" applyFill="1" applyBorder="1" applyAlignment="1" applyProtection="1">
      <alignment horizontal="center"/>
      <protection/>
    </xf>
  </cellXfs>
  <cellStyles count="23">
    <cellStyle name="Normal" xfId="0"/>
    <cellStyle name="Comma" xfId="15"/>
    <cellStyle name="Comma [0]" xfId="16"/>
    <cellStyle name="Comma_Sheet1" xfId="17"/>
    <cellStyle name="Comma_Sheet2" xfId="18"/>
    <cellStyle name="Comma_Sheet3" xfId="19"/>
    <cellStyle name="Comma_Sheet4" xfId="20"/>
    <cellStyle name="Comma0" xfId="21"/>
    <cellStyle name="Currency" xfId="22"/>
    <cellStyle name="Currency [0]" xfId="23"/>
    <cellStyle name="Currency0" xfId="24"/>
    <cellStyle name="Date" xfId="25"/>
    <cellStyle name="Fixed" xfId="26"/>
    <cellStyle name="Followed Hyperlink" xfId="27"/>
    <cellStyle name="Heading 1" xfId="28"/>
    <cellStyle name="Heading 2" xfId="29"/>
    <cellStyle name="Hyperlink" xfId="30"/>
    <cellStyle name="Normal_Sheet1" xfId="31"/>
    <cellStyle name="Normal_Sheet2" xfId="32"/>
    <cellStyle name="Normal_Sheet3" xfId="33"/>
    <cellStyle name="Normal_Sheet4" xfId="34"/>
    <cellStyle name="Percent" xfId="35"/>
    <cellStyle name="Total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showGridLines="0" showZeros="0" tabSelected="1" workbookViewId="0" topLeftCell="A18">
      <selection activeCell="H31" sqref="H31"/>
    </sheetView>
  </sheetViews>
  <sheetFormatPr defaultColWidth="9.140625" defaultRowHeight="12.75"/>
  <cols>
    <col min="1" max="1" width="35.00390625" style="1" customWidth="1"/>
    <col min="2" max="2" width="6.00390625" style="1" customWidth="1"/>
    <col min="3" max="3" width="2.57421875" style="1" customWidth="1"/>
    <col min="4" max="4" width="11.7109375" style="1" customWidth="1"/>
    <col min="5" max="5" width="2.7109375" style="1" customWidth="1"/>
    <col min="6" max="6" width="11.7109375" style="1" customWidth="1"/>
    <col min="7" max="7" width="3.7109375" style="1" customWidth="1"/>
    <col min="8" max="8" width="11.7109375" style="1" customWidth="1"/>
    <col min="9" max="9" width="2.7109375" style="1" customWidth="1"/>
    <col min="10" max="10" width="11.7109375" style="1" customWidth="1"/>
    <col min="11" max="11" width="9.140625" style="2" customWidth="1"/>
    <col min="12" max="16384" width="9.140625" style="1" customWidth="1"/>
  </cols>
  <sheetData>
    <row r="1" spans="1:11" ht="15">
      <c r="A1" s="3" t="s">
        <v>0</v>
      </c>
      <c r="B1" s="4"/>
      <c r="C1" s="4"/>
      <c r="D1" s="5"/>
      <c r="E1" s="5"/>
      <c r="F1" s="6"/>
      <c r="G1" s="6"/>
      <c r="H1" s="6"/>
      <c r="I1" s="6"/>
      <c r="J1" s="6"/>
      <c r="K1" s="7"/>
    </row>
    <row r="2" spans="1:11" ht="15">
      <c r="A2" s="8" t="s">
        <v>1</v>
      </c>
      <c r="B2" s="4"/>
      <c r="C2" s="4"/>
      <c r="D2" s="5"/>
      <c r="E2" s="5"/>
      <c r="F2" s="6"/>
      <c r="G2" s="6"/>
      <c r="H2" s="6"/>
      <c r="I2" s="6"/>
      <c r="J2" s="6"/>
      <c r="K2" s="7"/>
    </row>
    <row r="3" spans="1:11" ht="15">
      <c r="A3" s="9" t="s">
        <v>2</v>
      </c>
      <c r="B3" s="4"/>
      <c r="C3" s="4"/>
      <c r="D3" s="5"/>
      <c r="E3" s="5"/>
      <c r="F3" s="6"/>
      <c r="G3" s="6"/>
      <c r="H3" s="6"/>
      <c r="I3" s="6"/>
      <c r="J3" s="6"/>
      <c r="K3" s="7"/>
    </row>
    <row r="4" spans="1:11" ht="15">
      <c r="A4" s="10" t="s">
        <v>3</v>
      </c>
      <c r="B4" s="4"/>
      <c r="C4" s="4"/>
      <c r="D4" s="5"/>
      <c r="E4" s="5"/>
      <c r="F4" s="6"/>
      <c r="G4" s="6"/>
      <c r="H4" s="11"/>
      <c r="I4" s="6"/>
      <c r="J4" s="6"/>
      <c r="K4" s="7"/>
    </row>
    <row r="5" spans="1:11" ht="15">
      <c r="A5" s="8"/>
      <c r="B5" s="4"/>
      <c r="C5" s="4"/>
      <c r="D5" s="5"/>
      <c r="E5" s="5"/>
      <c r="F5" s="6"/>
      <c r="G5" s="6"/>
      <c r="H5" s="6"/>
      <c r="I5" s="6"/>
      <c r="J5" s="6"/>
      <c r="K5" s="7"/>
    </row>
    <row r="6" spans="1:11" ht="15">
      <c r="A6" s="8" t="s">
        <v>4</v>
      </c>
      <c r="B6" s="4"/>
      <c r="C6" s="4"/>
      <c r="D6" s="5"/>
      <c r="E6" s="5"/>
      <c r="F6" s="6"/>
      <c r="G6" s="6"/>
      <c r="H6" s="6"/>
      <c r="I6" s="6"/>
      <c r="J6" s="6"/>
      <c r="K6" s="7"/>
    </row>
    <row r="7" spans="1:11" ht="15">
      <c r="A7" s="8" t="s">
        <v>5</v>
      </c>
      <c r="B7" s="4"/>
      <c r="C7" s="4"/>
      <c r="D7" s="5"/>
      <c r="E7" s="5"/>
      <c r="F7" s="6"/>
      <c r="G7" s="6"/>
      <c r="H7" s="6"/>
      <c r="I7" s="6"/>
      <c r="J7" s="6"/>
      <c r="K7" s="7"/>
    </row>
    <row r="8" spans="1:11" ht="15">
      <c r="A8" s="10" t="s">
        <v>6</v>
      </c>
      <c r="B8" s="4"/>
      <c r="C8" s="4"/>
      <c r="D8" s="5"/>
      <c r="E8" s="5"/>
      <c r="F8" s="6"/>
      <c r="G8" s="6"/>
      <c r="H8" s="6"/>
      <c r="I8" s="6"/>
      <c r="J8" s="6"/>
      <c r="K8" s="7"/>
    </row>
    <row r="9" spans="1:11" ht="15">
      <c r="A9" s="4"/>
      <c r="B9" s="4"/>
      <c r="C9" s="4"/>
      <c r="D9" s="12"/>
      <c r="E9" s="12"/>
      <c r="F9" s="13"/>
      <c r="G9" s="6"/>
      <c r="H9" s="13"/>
      <c r="I9" s="13"/>
      <c r="J9" s="13"/>
      <c r="K9" s="7"/>
    </row>
    <row r="10" spans="1:11" ht="15">
      <c r="A10" s="4"/>
      <c r="B10" s="4"/>
      <c r="C10" s="4"/>
      <c r="D10" s="14"/>
      <c r="E10" s="15"/>
      <c r="F10" s="14"/>
      <c r="G10" s="16"/>
      <c r="H10" s="14"/>
      <c r="I10" s="16"/>
      <c r="J10" s="14"/>
      <c r="K10" s="7"/>
    </row>
    <row r="11" spans="1:11" ht="15">
      <c r="A11" s="4"/>
      <c r="B11" s="4"/>
      <c r="C11" s="4"/>
      <c r="D11" s="15" t="s">
        <v>7</v>
      </c>
      <c r="E11" s="15"/>
      <c r="F11" s="12" t="s">
        <v>8</v>
      </c>
      <c r="G11" s="16"/>
      <c r="H11" s="15" t="s">
        <v>9</v>
      </c>
      <c r="I11" s="16"/>
      <c r="J11" s="15" t="s">
        <v>9</v>
      </c>
      <c r="K11" s="7"/>
    </row>
    <row r="12" spans="1:11" ht="15">
      <c r="A12" s="4"/>
      <c r="B12" s="4"/>
      <c r="C12" s="4"/>
      <c r="D12" s="15" t="s">
        <v>10</v>
      </c>
      <c r="E12" s="15"/>
      <c r="F12" s="15" t="s">
        <v>10</v>
      </c>
      <c r="G12" s="16"/>
      <c r="H12" s="15" t="s">
        <v>11</v>
      </c>
      <c r="I12" s="16"/>
      <c r="J12" s="15" t="s">
        <v>11</v>
      </c>
      <c r="K12" s="7"/>
    </row>
    <row r="13" spans="1:11" ht="15">
      <c r="A13" s="4"/>
      <c r="B13" s="4"/>
      <c r="C13" s="4"/>
      <c r="D13" s="15" t="s">
        <v>12</v>
      </c>
      <c r="E13" s="15"/>
      <c r="F13" s="15" t="s">
        <v>13</v>
      </c>
      <c r="G13" s="16"/>
      <c r="H13" s="15" t="s">
        <v>12</v>
      </c>
      <c r="I13" s="15"/>
      <c r="J13" s="15" t="s">
        <v>13</v>
      </c>
      <c r="K13" s="7"/>
    </row>
    <row r="14" spans="1:11" ht="15">
      <c r="A14" s="4"/>
      <c r="B14" s="4"/>
      <c r="C14" s="4"/>
      <c r="D14" s="15" t="s">
        <v>14</v>
      </c>
      <c r="E14" s="15"/>
      <c r="F14" s="15" t="s">
        <v>14</v>
      </c>
      <c r="G14" s="16"/>
      <c r="H14" s="16" t="s">
        <v>14</v>
      </c>
      <c r="I14" s="16"/>
      <c r="J14" s="15" t="s">
        <v>14</v>
      </c>
      <c r="K14" s="7"/>
    </row>
    <row r="15" spans="1:11" ht="15">
      <c r="A15" s="4"/>
      <c r="B15" s="4"/>
      <c r="C15" s="4"/>
      <c r="D15" s="5"/>
      <c r="E15" s="5"/>
      <c r="F15" s="5"/>
      <c r="G15" s="6"/>
      <c r="H15" s="6"/>
      <c r="I15" s="6"/>
      <c r="J15" s="5"/>
      <c r="K15" s="7"/>
    </row>
    <row r="16" spans="1:11" ht="21.75" customHeight="1">
      <c r="A16" s="17" t="s">
        <v>15</v>
      </c>
      <c r="B16" s="18"/>
      <c r="C16" s="18"/>
      <c r="D16" s="19">
        <v>28488</v>
      </c>
      <c r="E16" s="19"/>
      <c r="F16" s="19">
        <v>29512</v>
      </c>
      <c r="G16" s="19"/>
      <c r="H16" s="19">
        <v>105475</v>
      </c>
      <c r="I16" s="19"/>
      <c r="J16" s="19">
        <v>103129</v>
      </c>
      <c r="K16" s="19"/>
    </row>
    <row r="17" spans="1:11" ht="21.75" customHeight="1">
      <c r="A17" s="17" t="s">
        <v>16</v>
      </c>
      <c r="B17" s="18"/>
      <c r="C17" s="18"/>
      <c r="D17" s="19">
        <v>181</v>
      </c>
      <c r="E17" s="19"/>
      <c r="F17" s="19">
        <v>-346</v>
      </c>
      <c r="G17" s="19"/>
      <c r="H17" s="19">
        <v>666</v>
      </c>
      <c r="I17" s="19"/>
      <c r="J17" s="19">
        <v>327</v>
      </c>
      <c r="K17" s="19"/>
    </row>
    <row r="18" spans="1:11" ht="21.75" customHeight="1">
      <c r="A18" s="17" t="s">
        <v>17</v>
      </c>
      <c r="B18" s="18"/>
      <c r="C18" s="18"/>
      <c r="D18" s="19"/>
      <c r="E18" s="19"/>
      <c r="F18" s="19"/>
      <c r="G18" s="19"/>
      <c r="H18" s="19"/>
      <c r="I18" s="19"/>
      <c r="J18" s="19"/>
      <c r="K18" s="19"/>
    </row>
    <row r="19" spans="1:11" ht="21.75" customHeight="1">
      <c r="A19" s="20" t="s">
        <v>18</v>
      </c>
      <c r="B19" s="18"/>
      <c r="C19" s="18"/>
      <c r="D19" s="19">
        <v>1976</v>
      </c>
      <c r="E19" s="19"/>
      <c r="F19" s="19">
        <v>-4704</v>
      </c>
      <c r="G19" s="19"/>
      <c r="H19" s="19">
        <v>4576</v>
      </c>
      <c r="I19" s="19"/>
      <c r="J19" s="19">
        <v>1218</v>
      </c>
      <c r="K19" s="19"/>
    </row>
    <row r="20" spans="1:11" ht="21.75" customHeight="1">
      <c r="A20" s="17" t="s">
        <v>19</v>
      </c>
      <c r="B20" s="18"/>
      <c r="C20" s="18"/>
      <c r="D20" s="19">
        <v>-19029</v>
      </c>
      <c r="E20" s="19"/>
      <c r="F20" s="19">
        <v>-13323</v>
      </c>
      <c r="G20" s="19"/>
      <c r="H20" s="19">
        <v>-63311</v>
      </c>
      <c r="I20" s="19"/>
      <c r="J20" s="19">
        <v>-58002</v>
      </c>
      <c r="K20" s="19"/>
    </row>
    <row r="21" spans="1:11" ht="21.75" customHeight="1">
      <c r="A21" s="17" t="s">
        <v>20</v>
      </c>
      <c r="B21" s="18"/>
      <c r="C21" s="18"/>
      <c r="D21" s="19">
        <v>-5479</v>
      </c>
      <c r="E21" s="19"/>
      <c r="F21" s="19">
        <v>-7645</v>
      </c>
      <c r="G21" s="19"/>
      <c r="H21" s="19">
        <v>-20441</v>
      </c>
      <c r="I21" s="19"/>
      <c r="J21" s="19">
        <v>-21733</v>
      </c>
      <c r="K21" s="19"/>
    </row>
    <row r="22" spans="1:11" ht="21.75" customHeight="1">
      <c r="A22" s="17" t="s">
        <v>21</v>
      </c>
      <c r="B22" s="18"/>
      <c r="C22" s="18"/>
      <c r="D22" s="19">
        <v>-2320</v>
      </c>
      <c r="E22" s="19"/>
      <c r="F22" s="19">
        <v>212</v>
      </c>
      <c r="G22" s="19"/>
      <c r="H22" s="19">
        <v>-9087</v>
      </c>
      <c r="I22" s="19"/>
      <c r="J22" s="19">
        <v>-6764</v>
      </c>
      <c r="K22" s="19"/>
    </row>
    <row r="23" spans="1:11" ht="21.75" customHeight="1">
      <c r="A23" s="17" t="s">
        <v>22</v>
      </c>
      <c r="B23" s="18"/>
      <c r="C23" s="18"/>
      <c r="D23" s="19">
        <v>-2599</v>
      </c>
      <c r="E23" s="19"/>
      <c r="F23" s="19">
        <v>-2333</v>
      </c>
      <c r="G23" s="19"/>
      <c r="H23" s="19">
        <v>-11290</v>
      </c>
      <c r="I23" s="19"/>
      <c r="J23" s="19">
        <v>-12258</v>
      </c>
      <c r="K23" s="19"/>
    </row>
    <row r="24" spans="1:11" ht="21.75" customHeight="1">
      <c r="A24" s="17" t="s">
        <v>23</v>
      </c>
      <c r="B24" s="18"/>
      <c r="C24" s="18"/>
      <c r="D24" s="19">
        <v>-184</v>
      </c>
      <c r="E24" s="19"/>
      <c r="F24" s="19">
        <v>-1089</v>
      </c>
      <c r="G24" s="19"/>
      <c r="H24" s="19">
        <v>-4483</v>
      </c>
      <c r="I24" s="19"/>
      <c r="J24" s="19">
        <v>-4402</v>
      </c>
      <c r="K24" s="19"/>
    </row>
    <row r="25" spans="1:11" ht="21.75" customHeight="1">
      <c r="A25" s="17" t="s">
        <v>138</v>
      </c>
      <c r="B25" s="18"/>
      <c r="C25" s="18"/>
      <c r="D25" s="80">
        <v>-41</v>
      </c>
      <c r="E25" s="19"/>
      <c r="F25" s="21">
        <v>28</v>
      </c>
      <c r="G25" s="19"/>
      <c r="H25" s="21">
        <v>-41</v>
      </c>
      <c r="I25" s="19"/>
      <c r="J25" s="21">
        <v>31</v>
      </c>
      <c r="K25" s="19"/>
    </row>
    <row r="26" spans="1:11" ht="5.25" customHeight="1">
      <c r="A26" s="4"/>
      <c r="B26" s="18"/>
      <c r="C26" s="18"/>
      <c r="D26" s="19"/>
      <c r="E26" s="19"/>
      <c r="F26" s="19"/>
      <c r="G26" s="22"/>
      <c r="H26" s="19"/>
      <c r="I26" s="19"/>
      <c r="J26" s="19"/>
      <c r="K26" s="19"/>
    </row>
    <row r="27" spans="1:11" ht="21.75" customHeight="1">
      <c r="A27" s="23" t="s">
        <v>24</v>
      </c>
      <c r="B27" s="18"/>
      <c r="C27" s="18"/>
      <c r="D27" s="22">
        <f>SUM(D16:D25)</f>
        <v>993</v>
      </c>
      <c r="E27" s="22"/>
      <c r="F27" s="22">
        <f>SUM(F16:F25)</f>
        <v>312</v>
      </c>
      <c r="G27" s="22"/>
      <c r="H27" s="22">
        <f>SUM(H16:H25)</f>
        <v>2064</v>
      </c>
      <c r="I27" s="22"/>
      <c r="J27" s="22">
        <f>SUM(J16:J25)</f>
        <v>1546</v>
      </c>
      <c r="K27" s="22"/>
    </row>
    <row r="28" spans="1:11" ht="21.75" customHeight="1">
      <c r="A28" s="4" t="s">
        <v>25</v>
      </c>
      <c r="B28" s="18"/>
      <c r="C28" s="18"/>
      <c r="D28" s="24">
        <v>-254</v>
      </c>
      <c r="E28" s="22"/>
      <c r="F28" s="24">
        <v>-342</v>
      </c>
      <c r="G28" s="22"/>
      <c r="H28" s="21">
        <v>-554</v>
      </c>
      <c r="I28" s="22"/>
      <c r="J28" s="21">
        <v>-920</v>
      </c>
      <c r="K28" s="19"/>
    </row>
    <row r="29" spans="1:11" ht="21.75" customHeight="1" thickBot="1">
      <c r="A29" s="23" t="s">
        <v>136</v>
      </c>
      <c r="B29" s="18"/>
      <c r="C29" s="18"/>
      <c r="D29" s="25">
        <f>D27+D28</f>
        <v>739</v>
      </c>
      <c r="E29" s="22"/>
      <c r="F29" s="25">
        <f>F27+F28</f>
        <v>-30</v>
      </c>
      <c r="G29" s="22"/>
      <c r="H29" s="25">
        <f>H27+H28</f>
        <v>1510</v>
      </c>
      <c r="I29" s="22"/>
      <c r="J29" s="25">
        <f>J27+J28</f>
        <v>626</v>
      </c>
      <c r="K29" s="22"/>
    </row>
    <row r="30" spans="1:11" ht="21.75" customHeight="1" thickTop="1">
      <c r="A30" s="23"/>
      <c r="B30" s="18"/>
      <c r="C30" s="18"/>
      <c r="D30" s="22"/>
      <c r="E30" s="22"/>
      <c r="F30" s="22"/>
      <c r="G30" s="22"/>
      <c r="H30" s="22"/>
      <c r="I30" s="22"/>
      <c r="J30" s="22"/>
      <c r="K30" s="7"/>
    </row>
    <row r="31" spans="1:11" ht="21.75" customHeight="1">
      <c r="A31" s="23" t="s">
        <v>26</v>
      </c>
      <c r="B31" s="18"/>
      <c r="C31" s="18"/>
      <c r="D31" s="22"/>
      <c r="E31" s="22"/>
      <c r="F31" s="22"/>
      <c r="G31" s="22"/>
      <c r="H31" s="22"/>
      <c r="I31" s="22"/>
      <c r="J31" s="22"/>
      <c r="K31" s="7"/>
    </row>
    <row r="32" spans="1:11" ht="21.75" customHeight="1">
      <c r="A32" s="4" t="s">
        <v>27</v>
      </c>
      <c r="B32" s="18"/>
      <c r="C32" s="18"/>
      <c r="D32" s="22">
        <f>D29</f>
        <v>739</v>
      </c>
      <c r="E32" s="22"/>
      <c r="F32" s="22">
        <f>F29</f>
        <v>-30</v>
      </c>
      <c r="G32" s="22"/>
      <c r="H32" s="22">
        <f>H29</f>
        <v>1510</v>
      </c>
      <c r="I32" s="22"/>
      <c r="J32" s="22">
        <v>553</v>
      </c>
      <c r="K32" s="7"/>
    </row>
    <row r="33" spans="1:11" ht="21.75" customHeight="1">
      <c r="A33" s="4" t="s">
        <v>28</v>
      </c>
      <c r="B33" s="18"/>
      <c r="C33" s="18"/>
      <c r="D33" s="22">
        <v>0</v>
      </c>
      <c r="E33" s="22"/>
      <c r="F33" s="22">
        <v>0</v>
      </c>
      <c r="G33" s="22"/>
      <c r="H33" s="22">
        <v>0</v>
      </c>
      <c r="I33" s="22"/>
      <c r="J33" s="22">
        <v>73</v>
      </c>
      <c r="K33" s="7"/>
    </row>
    <row r="34" spans="1:11" ht="21.75" customHeight="1" thickBot="1">
      <c r="A34" s="4"/>
      <c r="B34" s="18"/>
      <c r="C34" s="18"/>
      <c r="D34" s="25">
        <f>D32+D33</f>
        <v>739</v>
      </c>
      <c r="E34" s="22"/>
      <c r="F34" s="25">
        <f>F32-F33</f>
        <v>-30</v>
      </c>
      <c r="G34" s="22"/>
      <c r="H34" s="25">
        <f>H32+H33</f>
        <v>1510</v>
      </c>
      <c r="I34" s="22"/>
      <c r="J34" s="25">
        <f>J32+J33</f>
        <v>626</v>
      </c>
      <c r="K34" s="7"/>
    </row>
    <row r="35" spans="1:11" ht="21.75" customHeight="1" thickTop="1">
      <c r="A35" s="23"/>
      <c r="B35" s="18"/>
      <c r="C35" s="18"/>
      <c r="D35" s="22"/>
      <c r="E35" s="22"/>
      <c r="F35" s="22"/>
      <c r="G35" s="22"/>
      <c r="H35" s="22"/>
      <c r="I35" s="22"/>
      <c r="J35" s="22"/>
      <c r="K35" s="7"/>
    </row>
    <row r="36" spans="1:11" ht="15">
      <c r="A36" s="4" t="s">
        <v>29</v>
      </c>
      <c r="B36" s="18"/>
      <c r="C36" s="18"/>
      <c r="D36" s="81">
        <v>0.93</v>
      </c>
      <c r="E36" s="82"/>
      <c r="F36" s="81">
        <v>-0.04</v>
      </c>
      <c r="G36" s="82"/>
      <c r="H36" s="81">
        <v>1.88</v>
      </c>
      <c r="I36" s="82"/>
      <c r="J36" s="81">
        <v>0.77</v>
      </c>
      <c r="K36" s="7"/>
    </row>
    <row r="37" spans="1:11" ht="15">
      <c r="A37" s="26" t="s">
        <v>30</v>
      </c>
      <c r="B37" s="18"/>
      <c r="C37" s="18"/>
      <c r="D37" s="15" t="s">
        <v>31</v>
      </c>
      <c r="E37" s="15"/>
      <c r="F37" s="15" t="s">
        <v>31</v>
      </c>
      <c r="G37" s="15"/>
      <c r="H37" s="15" t="s">
        <v>31</v>
      </c>
      <c r="I37" s="15"/>
      <c r="J37" s="15" t="s">
        <v>31</v>
      </c>
      <c r="K37" s="7"/>
    </row>
    <row r="38" spans="1:11" ht="15">
      <c r="A38" s="4"/>
      <c r="B38" s="4"/>
      <c r="C38" s="4"/>
      <c r="D38" s="5"/>
      <c r="E38" s="5"/>
      <c r="F38" s="5"/>
      <c r="G38" s="5"/>
      <c r="H38" s="5"/>
      <c r="I38" s="5"/>
      <c r="J38" s="5"/>
      <c r="K38" s="7"/>
    </row>
    <row r="39" spans="1:11" ht="15">
      <c r="A39" s="4" t="s">
        <v>32</v>
      </c>
      <c r="B39" s="4"/>
      <c r="C39" s="4"/>
      <c r="D39" s="15"/>
      <c r="E39" s="15"/>
      <c r="F39" s="15"/>
      <c r="G39" s="5"/>
      <c r="H39" s="15"/>
      <c r="I39" s="15"/>
      <c r="J39" s="15"/>
      <c r="K39" s="7"/>
    </row>
    <row r="40" spans="1:11" ht="15">
      <c r="A40" s="4" t="s">
        <v>33</v>
      </c>
      <c r="B40" s="4"/>
      <c r="C40" s="4"/>
      <c r="D40" s="5"/>
      <c r="E40" s="5"/>
      <c r="F40" s="5"/>
      <c r="G40" s="5"/>
      <c r="H40" s="5"/>
      <c r="I40" s="5"/>
      <c r="J40" s="5"/>
      <c r="K40" s="7"/>
    </row>
    <row r="41" spans="1:11" ht="15">
      <c r="A41" s="4"/>
      <c r="B41" s="4"/>
      <c r="C41" s="4"/>
      <c r="D41" s="5"/>
      <c r="E41" s="5"/>
      <c r="F41" s="5"/>
      <c r="G41" s="5"/>
      <c r="H41" s="5"/>
      <c r="I41" s="5"/>
      <c r="J41" s="5"/>
      <c r="K41" s="7"/>
    </row>
    <row r="42" spans="1:11" ht="15">
      <c r="A42" s="4"/>
      <c r="B42" s="4"/>
      <c r="C42" s="4"/>
      <c r="D42" s="15"/>
      <c r="E42" s="15"/>
      <c r="F42" s="15"/>
      <c r="G42" s="5"/>
      <c r="H42" s="15"/>
      <c r="I42" s="15"/>
      <c r="J42" s="15"/>
      <c r="K42" s="7"/>
    </row>
    <row r="43" spans="1:11" ht="15">
      <c r="A43" s="4"/>
      <c r="B43" s="4"/>
      <c r="C43" s="4"/>
      <c r="D43" s="5"/>
      <c r="E43" s="5"/>
      <c r="F43" s="5"/>
      <c r="G43" s="5"/>
      <c r="H43" s="5"/>
      <c r="I43" s="5"/>
      <c r="J43" s="5"/>
      <c r="K43" s="7"/>
    </row>
  </sheetData>
  <printOptions/>
  <pageMargins left="0.7597222222222223" right="0.37986111111111115" top="0.9840277777777778" bottom="0.9840277777777778" header="0.5118055555555556" footer="0.5118055555555556"/>
  <pageSetup fitToHeight="1" fitToWidth="1" horizontalDpi="300" verticalDpi="3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showGridLines="0" showZeros="0" workbookViewId="0" topLeftCell="A29">
      <selection activeCell="F58" sqref="F58"/>
    </sheetView>
  </sheetViews>
  <sheetFormatPr defaultColWidth="9.140625" defaultRowHeight="12.75"/>
  <cols>
    <col min="1" max="1" width="4.140625" style="1" customWidth="1"/>
    <col min="2" max="2" width="28.00390625" style="1" customWidth="1"/>
    <col min="3" max="4" width="5.7109375" style="1" customWidth="1"/>
    <col min="5" max="5" width="9.7109375" style="1" customWidth="1"/>
    <col min="6" max="6" width="12.7109375" style="1" customWidth="1"/>
    <col min="7" max="7" width="3.8515625" style="1" customWidth="1"/>
    <col min="8" max="8" width="12.7109375" style="1" customWidth="1"/>
    <col min="9" max="16384" width="9.140625" style="1" customWidth="1"/>
  </cols>
  <sheetData>
    <row r="1" spans="1:9" ht="15">
      <c r="A1" s="3" t="s">
        <v>0</v>
      </c>
      <c r="B1" s="9"/>
      <c r="C1" s="9"/>
      <c r="D1" s="9"/>
      <c r="E1" s="9"/>
      <c r="F1" s="27"/>
      <c r="G1" s="27"/>
      <c r="H1" s="27"/>
      <c r="I1" s="9"/>
    </row>
    <row r="2" spans="1:9" ht="15">
      <c r="A2" s="3" t="s">
        <v>1</v>
      </c>
      <c r="B2" s="9"/>
      <c r="C2" s="9"/>
      <c r="D2" s="9"/>
      <c r="E2" s="9"/>
      <c r="F2" s="27"/>
      <c r="G2" s="27"/>
      <c r="H2" s="27"/>
      <c r="I2" s="9"/>
    </row>
    <row r="3" spans="1:9" ht="15">
      <c r="A3" s="9" t="s">
        <v>2</v>
      </c>
      <c r="B3" s="9"/>
      <c r="C3" s="9"/>
      <c r="D3" s="9"/>
      <c r="E3" s="9"/>
      <c r="F3" s="27"/>
      <c r="G3" s="27"/>
      <c r="H3" s="27"/>
      <c r="I3" s="9"/>
    </row>
    <row r="4" spans="1:9" ht="15">
      <c r="A4" s="9" t="s">
        <v>3</v>
      </c>
      <c r="B4" s="9"/>
      <c r="C4" s="9"/>
      <c r="D4" s="9"/>
      <c r="E4" s="9"/>
      <c r="F4" s="27"/>
      <c r="G4" s="27"/>
      <c r="H4" s="27"/>
      <c r="I4" s="9"/>
    </row>
    <row r="5" spans="1:9" ht="15">
      <c r="A5" s="3"/>
      <c r="B5" s="9"/>
      <c r="C5" s="9"/>
      <c r="D5" s="9"/>
      <c r="E5" s="9"/>
      <c r="F5" s="27"/>
      <c r="G5" s="27"/>
      <c r="H5" s="27"/>
      <c r="I5" s="9"/>
    </row>
    <row r="6" spans="1:9" ht="15">
      <c r="A6" s="3" t="s">
        <v>34</v>
      </c>
      <c r="B6" s="9"/>
      <c r="C6" s="9"/>
      <c r="D6" s="9"/>
      <c r="E6" s="9"/>
      <c r="F6" s="27"/>
      <c r="G6" s="27"/>
      <c r="H6" s="27"/>
      <c r="I6" s="9"/>
    </row>
    <row r="7" spans="1:9" ht="15.75">
      <c r="A7" s="8" t="s">
        <v>35</v>
      </c>
      <c r="B7" s="9"/>
      <c r="C7" s="9"/>
      <c r="D7" s="9"/>
      <c r="E7" s="9"/>
      <c r="F7" s="28"/>
      <c r="G7" s="28"/>
      <c r="H7" s="27"/>
      <c r="I7" s="9"/>
    </row>
    <row r="8" spans="1:9" ht="15">
      <c r="A8" s="9" t="s">
        <v>6</v>
      </c>
      <c r="B8" s="9"/>
      <c r="C8" s="9"/>
      <c r="D8" s="9"/>
      <c r="E8" s="9"/>
      <c r="F8" s="27"/>
      <c r="G8" s="27"/>
      <c r="H8" s="9"/>
      <c r="I8" s="9"/>
    </row>
    <row r="9" spans="1:9" ht="15">
      <c r="A9" s="9"/>
      <c r="B9" s="9"/>
      <c r="C9" s="9"/>
      <c r="D9" s="9"/>
      <c r="E9" s="9"/>
      <c r="F9" s="27"/>
      <c r="G9" s="27"/>
      <c r="H9" s="9"/>
      <c r="I9" s="9"/>
    </row>
    <row r="10" spans="1:9" ht="15">
      <c r="A10" s="9"/>
      <c r="B10" s="9"/>
      <c r="C10" s="9"/>
      <c r="D10" s="9"/>
      <c r="E10" s="9"/>
      <c r="F10" s="29" t="s">
        <v>36</v>
      </c>
      <c r="G10" s="29"/>
      <c r="H10" s="29" t="s">
        <v>36</v>
      </c>
      <c r="I10" s="9"/>
    </row>
    <row r="11" spans="1:9" ht="15">
      <c r="A11" s="9"/>
      <c r="B11" s="9"/>
      <c r="C11" s="30"/>
      <c r="D11" s="30"/>
      <c r="E11" s="9"/>
      <c r="F11" s="29" t="s">
        <v>12</v>
      </c>
      <c r="G11" s="29"/>
      <c r="H11" s="29" t="s">
        <v>13</v>
      </c>
      <c r="I11" s="30"/>
    </row>
    <row r="12" spans="1:9" ht="15">
      <c r="A12" s="9"/>
      <c r="B12" s="9"/>
      <c r="C12" s="30"/>
      <c r="D12" s="30"/>
      <c r="E12" s="9"/>
      <c r="F12" s="29"/>
      <c r="G12" s="29"/>
      <c r="H12" s="29" t="s">
        <v>37</v>
      </c>
      <c r="I12" s="30"/>
    </row>
    <row r="13" spans="1:9" ht="15">
      <c r="A13" s="3" t="s">
        <v>38</v>
      </c>
      <c r="B13" s="9"/>
      <c r="C13" s="30"/>
      <c r="D13" s="30"/>
      <c r="E13" s="9"/>
      <c r="F13" s="29" t="s">
        <v>14</v>
      </c>
      <c r="G13" s="29"/>
      <c r="H13" s="29" t="s">
        <v>14</v>
      </c>
      <c r="I13" s="30"/>
    </row>
    <row r="14" spans="1:9" ht="15">
      <c r="A14" s="3" t="s">
        <v>39</v>
      </c>
      <c r="B14" s="9"/>
      <c r="C14" s="9"/>
      <c r="D14" s="30"/>
      <c r="E14" s="9"/>
      <c r="F14" s="29"/>
      <c r="G14" s="29"/>
      <c r="H14" s="29"/>
      <c r="I14" s="9"/>
    </row>
    <row r="15" spans="1:9" ht="15">
      <c r="A15" s="9" t="s">
        <v>40</v>
      </c>
      <c r="C15" s="9"/>
      <c r="D15" s="30"/>
      <c r="E15" s="31"/>
      <c r="F15" s="32">
        <v>127681</v>
      </c>
      <c r="G15" s="32"/>
      <c r="H15" s="32">
        <v>126727</v>
      </c>
      <c r="I15" s="9"/>
    </row>
    <row r="16" spans="1:9" ht="15">
      <c r="A16" s="9" t="s">
        <v>41</v>
      </c>
      <c r="C16" s="33"/>
      <c r="D16" s="34"/>
      <c r="E16" s="31"/>
      <c r="F16" s="32">
        <v>61</v>
      </c>
      <c r="G16" s="32"/>
      <c r="H16" s="32">
        <v>102</v>
      </c>
      <c r="I16" s="35"/>
    </row>
    <row r="17" spans="1:9" ht="15">
      <c r="A17" s="9" t="s">
        <v>42</v>
      </c>
      <c r="C17" s="33"/>
      <c r="D17" s="34"/>
      <c r="E17" s="31"/>
      <c r="F17" s="32">
        <v>4</v>
      </c>
      <c r="G17" s="32"/>
      <c r="H17" s="32">
        <v>4</v>
      </c>
      <c r="I17" s="35"/>
    </row>
    <row r="18" spans="1:9" ht="15">
      <c r="A18" s="9" t="s">
        <v>43</v>
      </c>
      <c r="C18" s="33"/>
      <c r="D18" s="34"/>
      <c r="E18" s="31"/>
      <c r="F18" s="32">
        <v>1009</v>
      </c>
      <c r="G18" s="32"/>
      <c r="H18" s="32">
        <v>1603</v>
      </c>
      <c r="I18" s="35"/>
    </row>
    <row r="19" spans="1:9" ht="15">
      <c r="A19" s="9" t="s">
        <v>44</v>
      </c>
      <c r="C19" s="9"/>
      <c r="D19" s="30"/>
      <c r="E19" s="31"/>
      <c r="F19" s="32">
        <v>1750</v>
      </c>
      <c r="G19" s="32"/>
      <c r="H19" s="32">
        <v>1750</v>
      </c>
      <c r="I19" s="35"/>
    </row>
    <row r="20" spans="1:9" ht="15">
      <c r="A20" s="9" t="s">
        <v>134</v>
      </c>
      <c r="C20" s="9"/>
      <c r="D20" s="30"/>
      <c r="E20" s="31"/>
      <c r="F20" s="32">
        <v>110</v>
      </c>
      <c r="G20" s="32"/>
      <c r="H20" s="32">
        <v>0</v>
      </c>
      <c r="I20" s="35"/>
    </row>
    <row r="21" spans="1:9" ht="15">
      <c r="A21" s="9"/>
      <c r="B21" s="9"/>
      <c r="C21" s="9"/>
      <c r="D21" s="30"/>
      <c r="E21" s="31"/>
      <c r="F21" s="36">
        <f>SUM(F15:F20)</f>
        <v>130615</v>
      </c>
      <c r="G21" s="32"/>
      <c r="H21" s="36">
        <f>SUM(H15:H20)</f>
        <v>130186</v>
      </c>
      <c r="I21" s="35"/>
    </row>
    <row r="22" spans="1:9" ht="15">
      <c r="A22" s="9"/>
      <c r="B22" s="9"/>
      <c r="C22" s="9"/>
      <c r="D22" s="30"/>
      <c r="E22" s="31"/>
      <c r="F22" s="32"/>
      <c r="G22" s="32"/>
      <c r="H22" s="32"/>
      <c r="I22" s="35"/>
    </row>
    <row r="23" spans="1:9" ht="15">
      <c r="A23" s="3" t="s">
        <v>45</v>
      </c>
      <c r="B23" s="9"/>
      <c r="C23" s="9"/>
      <c r="D23" s="30"/>
      <c r="E23" s="31"/>
      <c r="F23" s="32"/>
      <c r="G23" s="32"/>
      <c r="H23" s="32"/>
      <c r="I23" s="35"/>
    </row>
    <row r="24" spans="1:10" ht="15">
      <c r="A24" s="9" t="s">
        <v>46</v>
      </c>
      <c r="C24" s="9"/>
      <c r="D24" s="30"/>
      <c r="E24" s="31"/>
      <c r="F24" s="32">
        <v>41988</v>
      </c>
      <c r="G24" s="32"/>
      <c r="H24" s="32">
        <v>36684</v>
      </c>
      <c r="I24" s="37"/>
      <c r="J24" s="38"/>
    </row>
    <row r="25" spans="1:10" ht="15">
      <c r="A25" s="9" t="s">
        <v>47</v>
      </c>
      <c r="C25" s="9"/>
      <c r="D25" s="30"/>
      <c r="E25" s="31"/>
      <c r="F25" s="32">
        <v>37547</v>
      </c>
      <c r="G25" s="32"/>
      <c r="H25" s="32">
        <v>30008</v>
      </c>
      <c r="I25" s="37"/>
      <c r="J25" s="38"/>
    </row>
    <row r="26" spans="1:9" ht="15">
      <c r="A26" s="9" t="s">
        <v>48</v>
      </c>
      <c r="C26" s="9"/>
      <c r="D26" s="30"/>
      <c r="E26" s="31"/>
      <c r="F26" s="32">
        <v>404</v>
      </c>
      <c r="G26" s="32"/>
      <c r="H26" s="32">
        <v>366</v>
      </c>
      <c r="I26" s="37"/>
    </row>
    <row r="27" spans="1:9" ht="15">
      <c r="A27" s="9" t="s">
        <v>49</v>
      </c>
      <c r="C27" s="9"/>
      <c r="D27" s="30"/>
      <c r="E27" s="31"/>
      <c r="F27" s="32">
        <v>6308</v>
      </c>
      <c r="G27" s="32"/>
      <c r="H27" s="32">
        <v>5704</v>
      </c>
      <c r="I27" s="37"/>
    </row>
    <row r="28" spans="1:9" ht="15">
      <c r="A28" s="3"/>
      <c r="B28" s="9"/>
      <c r="C28" s="9"/>
      <c r="D28" s="30"/>
      <c r="E28" s="31"/>
      <c r="F28" s="36">
        <f>SUM(F24:F27)</f>
        <v>86247</v>
      </c>
      <c r="G28" s="32"/>
      <c r="H28" s="36">
        <f>SUM(H24:H27)</f>
        <v>72762</v>
      </c>
      <c r="I28" s="37"/>
    </row>
    <row r="29" spans="1:9" ht="15">
      <c r="A29" s="3" t="s">
        <v>50</v>
      </c>
      <c r="B29" s="9"/>
      <c r="C29" s="9"/>
      <c r="D29" s="30"/>
      <c r="E29" s="31"/>
      <c r="F29" s="39">
        <f>F21+F28</f>
        <v>216862</v>
      </c>
      <c r="G29" s="32"/>
      <c r="H29" s="39">
        <f>H21+H28</f>
        <v>202948</v>
      </c>
      <c r="I29" s="37"/>
    </row>
    <row r="30" spans="1:9" ht="15">
      <c r="A30" s="9"/>
      <c r="B30" s="9"/>
      <c r="C30" s="9"/>
      <c r="D30" s="30"/>
      <c r="E30" s="31"/>
      <c r="F30" s="32"/>
      <c r="G30" s="32"/>
      <c r="H30" s="32"/>
      <c r="I30" s="37"/>
    </row>
    <row r="31" spans="1:9" ht="15">
      <c r="A31" s="3" t="s">
        <v>51</v>
      </c>
      <c r="B31" s="9"/>
      <c r="C31" s="9"/>
      <c r="D31" s="30"/>
      <c r="E31" s="31"/>
      <c r="F31" s="32"/>
      <c r="G31" s="32"/>
      <c r="H31" s="32"/>
      <c r="I31" s="37"/>
    </row>
    <row r="32" spans="1:9" ht="15">
      <c r="A32" s="3" t="s">
        <v>52</v>
      </c>
      <c r="B32" s="9"/>
      <c r="C32" s="9"/>
      <c r="D32" s="30"/>
      <c r="E32" s="31"/>
      <c r="F32" s="32"/>
      <c r="G32" s="32"/>
      <c r="H32" s="32"/>
      <c r="I32" s="37"/>
    </row>
    <row r="33" spans="1:9" ht="15">
      <c r="A33" s="9" t="s">
        <v>53</v>
      </c>
      <c r="C33" s="9"/>
      <c r="D33" s="30"/>
      <c r="E33" s="31"/>
      <c r="F33" s="32">
        <v>81275</v>
      </c>
      <c r="G33" s="32"/>
      <c r="H33" s="32">
        <v>81275</v>
      </c>
      <c r="I33" s="37"/>
    </row>
    <row r="34" spans="1:9" ht="15">
      <c r="A34" s="9" t="s">
        <v>54</v>
      </c>
      <c r="B34" s="9"/>
      <c r="C34" s="9"/>
      <c r="D34" s="30"/>
      <c r="E34" s="31"/>
      <c r="F34" s="32">
        <v>-849</v>
      </c>
      <c r="G34" s="32"/>
      <c r="H34" s="32">
        <v>0</v>
      </c>
      <c r="I34" s="37"/>
    </row>
    <row r="35" spans="1:9" ht="15">
      <c r="A35" s="9" t="s">
        <v>55</v>
      </c>
      <c r="C35" s="9"/>
      <c r="D35" s="30"/>
      <c r="E35" s="31"/>
      <c r="F35" s="40">
        <v>30191</v>
      </c>
      <c r="G35" s="32"/>
      <c r="H35" s="40">
        <f>27094</f>
        <v>27094</v>
      </c>
      <c r="I35" s="37"/>
    </row>
    <row r="36" spans="1:9" ht="15">
      <c r="A36" s="3" t="s">
        <v>56</v>
      </c>
      <c r="C36" s="9"/>
      <c r="D36" s="30"/>
      <c r="E36" s="31"/>
      <c r="F36" s="36">
        <f>SUM(F33:F35)</f>
        <v>110617</v>
      </c>
      <c r="G36" s="32"/>
      <c r="H36" s="36">
        <f>SUM(H33:H35)</f>
        <v>108369</v>
      </c>
      <c r="I36" s="37"/>
    </row>
    <row r="37" spans="1:9" ht="15">
      <c r="A37" s="9"/>
      <c r="B37" s="9"/>
      <c r="C37" s="9"/>
      <c r="D37" s="30"/>
      <c r="E37" s="31"/>
      <c r="F37" s="32"/>
      <c r="G37" s="32"/>
      <c r="H37" s="32"/>
      <c r="I37" s="37"/>
    </row>
    <row r="38" spans="1:9" ht="15">
      <c r="A38" s="3" t="s">
        <v>57</v>
      </c>
      <c r="B38" s="9"/>
      <c r="C38" s="9"/>
      <c r="D38" s="30"/>
      <c r="E38" s="31"/>
      <c r="F38" s="32"/>
      <c r="G38" s="32"/>
      <c r="H38" s="32"/>
      <c r="I38" s="37"/>
    </row>
    <row r="39" spans="1:9" ht="15">
      <c r="A39" s="9" t="s">
        <v>58</v>
      </c>
      <c r="C39" s="9"/>
      <c r="D39" s="30"/>
      <c r="E39" s="31"/>
      <c r="F39" s="32">
        <v>12631</v>
      </c>
      <c r="G39" s="32"/>
      <c r="H39" s="32">
        <v>9486</v>
      </c>
      <c r="I39" s="37"/>
    </row>
    <row r="40" spans="1:9" ht="15">
      <c r="A40" s="9" t="s">
        <v>59</v>
      </c>
      <c r="C40" s="9"/>
      <c r="D40" s="30"/>
      <c r="E40" s="31"/>
      <c r="F40" s="32">
        <v>1313</v>
      </c>
      <c r="G40" s="32"/>
      <c r="H40" s="32">
        <v>1227</v>
      </c>
      <c r="I40" s="37"/>
    </row>
    <row r="41" spans="1:9" ht="15">
      <c r="A41" s="9"/>
      <c r="B41" s="9"/>
      <c r="C41" s="9"/>
      <c r="D41" s="30"/>
      <c r="E41" s="31"/>
      <c r="F41" s="36">
        <f>SUM(F39:F40)</f>
        <v>13944</v>
      </c>
      <c r="G41" s="32"/>
      <c r="H41" s="36">
        <f>SUM(H39:H40)</f>
        <v>10713</v>
      </c>
      <c r="I41" s="35"/>
    </row>
    <row r="42" spans="1:9" ht="15">
      <c r="A42" s="3" t="s">
        <v>60</v>
      </c>
      <c r="B42" s="9"/>
      <c r="C42" s="9"/>
      <c r="D42" s="30"/>
      <c r="E42" s="31"/>
      <c r="F42" s="32"/>
      <c r="G42" s="32"/>
      <c r="H42" s="32"/>
      <c r="I42" s="35"/>
    </row>
    <row r="43" spans="1:10" ht="15">
      <c r="A43" s="9" t="s">
        <v>61</v>
      </c>
      <c r="C43" s="9"/>
      <c r="D43" s="30"/>
      <c r="E43" s="31"/>
      <c r="F43" s="32">
        <v>21634</v>
      </c>
      <c r="G43" s="32"/>
      <c r="H43" s="32">
        <v>20229</v>
      </c>
      <c r="I43" s="37"/>
      <c r="J43" s="38"/>
    </row>
    <row r="44" spans="1:9" ht="15">
      <c r="A44" s="9" t="s">
        <v>58</v>
      </c>
      <c r="C44" s="9"/>
      <c r="D44" s="30"/>
      <c r="E44" s="31"/>
      <c r="F44" s="32">
        <v>70615</v>
      </c>
      <c r="G44" s="32"/>
      <c r="H44" s="32">
        <v>63549</v>
      </c>
      <c r="I44" s="37"/>
    </row>
    <row r="45" spans="1:9" ht="15">
      <c r="A45" s="9" t="s">
        <v>62</v>
      </c>
      <c r="C45" s="9"/>
      <c r="D45" s="30"/>
      <c r="E45" s="31"/>
      <c r="F45" s="32">
        <v>52</v>
      </c>
      <c r="G45" s="32"/>
      <c r="H45" s="32">
        <v>88</v>
      </c>
      <c r="I45" s="37"/>
    </row>
    <row r="46" spans="1:9" ht="15">
      <c r="A46" s="9"/>
      <c r="B46" s="9"/>
      <c r="C46" s="9"/>
      <c r="D46" s="30"/>
      <c r="E46" s="31"/>
      <c r="F46" s="36">
        <f>SUM(F43:F45)</f>
        <v>92301</v>
      </c>
      <c r="G46" s="32"/>
      <c r="H46" s="36">
        <f>SUM(H43:H45)</f>
        <v>83866</v>
      </c>
      <c r="I46" s="35"/>
    </row>
    <row r="47" spans="1:9" ht="15">
      <c r="A47" s="3" t="s">
        <v>63</v>
      </c>
      <c r="B47" s="9"/>
      <c r="C47" s="9"/>
      <c r="D47" s="30"/>
      <c r="E47" s="31"/>
      <c r="F47" s="32">
        <f>F41+F46</f>
        <v>106245</v>
      </c>
      <c r="G47" s="32"/>
      <c r="H47" s="32">
        <f>H41+H46</f>
        <v>94579</v>
      </c>
      <c r="I47" s="35"/>
    </row>
    <row r="48" spans="1:9" ht="15">
      <c r="A48" s="3" t="s">
        <v>64</v>
      </c>
      <c r="B48" s="9"/>
      <c r="C48" s="9"/>
      <c r="D48" s="30"/>
      <c r="E48" s="31"/>
      <c r="F48" s="41">
        <f>F36+F47</f>
        <v>216862</v>
      </c>
      <c r="G48" s="32"/>
      <c r="H48" s="41">
        <f>H36+H47</f>
        <v>202948</v>
      </c>
      <c r="I48" s="35"/>
    </row>
    <row r="49" spans="1:9" ht="15">
      <c r="A49" s="9"/>
      <c r="B49" s="9"/>
      <c r="C49" s="9"/>
      <c r="D49" s="30"/>
      <c r="E49" s="31"/>
      <c r="F49" s="32">
        <f>F48-F29</f>
        <v>0</v>
      </c>
      <c r="G49" s="32"/>
      <c r="H49" s="32"/>
      <c r="I49" s="35"/>
    </row>
    <row r="50" spans="1:9" ht="15">
      <c r="A50" s="9" t="s">
        <v>65</v>
      </c>
      <c r="B50" s="9"/>
      <c r="C50" s="9"/>
      <c r="D50" s="30"/>
      <c r="E50" s="31"/>
      <c r="F50" s="42">
        <v>1.4</v>
      </c>
      <c r="G50" s="32"/>
      <c r="H50" s="42">
        <v>1.33</v>
      </c>
      <c r="I50" s="35"/>
    </row>
    <row r="51" spans="1:9" ht="15">
      <c r="A51" s="9"/>
      <c r="B51" s="9"/>
      <c r="C51" s="9"/>
      <c r="D51" s="30"/>
      <c r="E51" s="31"/>
      <c r="F51" s="32"/>
      <c r="G51" s="32"/>
      <c r="H51" s="43"/>
      <c r="I51" s="35"/>
    </row>
    <row r="52" spans="1:9" ht="15">
      <c r="A52" s="4" t="s">
        <v>32</v>
      </c>
      <c r="B52" s="9"/>
      <c r="C52" s="9"/>
      <c r="D52" s="30"/>
      <c r="E52" s="31"/>
      <c r="F52" s="27"/>
      <c r="G52" s="27"/>
      <c r="H52" s="27"/>
      <c r="I52" s="35"/>
    </row>
    <row r="53" spans="1:9" ht="15">
      <c r="A53" s="4" t="s">
        <v>33</v>
      </c>
      <c r="B53" s="9"/>
      <c r="C53" s="9"/>
      <c r="D53" s="30"/>
      <c r="E53" s="31"/>
      <c r="F53" s="27"/>
      <c r="G53" s="27"/>
      <c r="H53" s="27"/>
      <c r="I53" s="35"/>
    </row>
    <row r="54" spans="1:9" ht="15">
      <c r="A54" s="9"/>
      <c r="B54" s="9"/>
      <c r="C54" s="9"/>
      <c r="D54" s="30"/>
      <c r="E54" s="31"/>
      <c r="F54" s="27"/>
      <c r="G54" s="27"/>
      <c r="H54" s="27"/>
      <c r="I54" s="35"/>
    </row>
  </sheetData>
  <printOptions/>
  <pageMargins left="1.1097222222222223" right="0.7479166666666667" top="0.6201388888888889" bottom="0.7798611111111111" header="0.5118055555555556" footer="0.5118055555555556"/>
  <pageSetup fitToHeight="1" fitToWidth="1" horizontalDpi="300" verticalDpi="3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showGridLines="0" showZeros="0" workbookViewId="0" topLeftCell="A1">
      <selection activeCell="F19" sqref="F19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7" width="9.8515625" style="0" customWidth="1"/>
    <col min="8" max="8" width="11.00390625" style="0" customWidth="1"/>
    <col min="9" max="10" width="9.8515625" style="0" customWidth="1"/>
    <col min="11" max="11" width="1.421875" style="44" customWidth="1"/>
    <col min="12" max="12" width="10.28125" style="0" customWidth="1"/>
    <col min="13" max="13" width="1.8515625" style="44" customWidth="1"/>
    <col min="14" max="14" width="9.8515625" style="0" customWidth="1"/>
    <col min="15" max="15" width="3.00390625" style="0" customWidth="1"/>
  </cols>
  <sheetData>
    <row r="1" spans="1:15" ht="15">
      <c r="A1" s="3" t="s">
        <v>0</v>
      </c>
      <c r="B1" s="45"/>
      <c r="C1" s="46"/>
      <c r="D1" s="46"/>
      <c r="E1" s="45"/>
      <c r="F1" s="45"/>
      <c r="G1" s="45"/>
      <c r="H1" s="45"/>
      <c r="I1" s="45"/>
      <c r="J1" s="45"/>
      <c r="K1" s="45"/>
      <c r="L1" s="45"/>
      <c r="M1" s="45"/>
      <c r="N1" s="45"/>
      <c r="O1" s="47"/>
    </row>
    <row r="2" spans="1:15" ht="15">
      <c r="A2" s="48" t="s">
        <v>1</v>
      </c>
      <c r="B2" s="45"/>
      <c r="C2" s="46"/>
      <c r="D2" s="46"/>
      <c r="E2" s="45"/>
      <c r="F2" s="45"/>
      <c r="G2" s="45"/>
      <c r="H2" s="45"/>
      <c r="I2" s="45"/>
      <c r="J2" s="45"/>
      <c r="K2" s="45"/>
      <c r="L2" s="45"/>
      <c r="M2" s="45"/>
      <c r="N2" s="45"/>
      <c r="O2" s="47"/>
    </row>
    <row r="3" spans="1:15" ht="15">
      <c r="A3" s="9" t="s">
        <v>2</v>
      </c>
      <c r="B3" s="45"/>
      <c r="C3" s="46"/>
      <c r="D3" s="46"/>
      <c r="E3" s="45"/>
      <c r="F3" s="45"/>
      <c r="G3" s="45"/>
      <c r="H3" s="45"/>
      <c r="I3" s="45"/>
      <c r="J3" s="45"/>
      <c r="K3" s="45"/>
      <c r="L3" s="45"/>
      <c r="M3" s="45"/>
      <c r="N3" s="45"/>
      <c r="O3" s="47"/>
    </row>
    <row r="4" spans="1:15" ht="15">
      <c r="A4" s="45" t="s">
        <v>3</v>
      </c>
      <c r="B4" s="45"/>
      <c r="C4" s="46"/>
      <c r="D4" s="46"/>
      <c r="E4" s="45"/>
      <c r="F4" s="45"/>
      <c r="G4" s="45"/>
      <c r="H4" s="45"/>
      <c r="I4" s="45"/>
      <c r="J4" s="45"/>
      <c r="K4" s="45"/>
      <c r="L4" s="45"/>
      <c r="M4" s="45"/>
      <c r="N4" s="45"/>
      <c r="O4" s="47"/>
    </row>
    <row r="5" spans="1:15" ht="15">
      <c r="A5" s="48"/>
      <c r="B5" s="45"/>
      <c r="C5" s="46"/>
      <c r="D5" s="46"/>
      <c r="E5" s="45"/>
      <c r="F5" s="45"/>
      <c r="G5" s="45"/>
      <c r="H5" s="45"/>
      <c r="I5" s="45"/>
      <c r="J5" s="45"/>
      <c r="K5" s="45"/>
      <c r="L5" s="45"/>
      <c r="M5" s="45"/>
      <c r="N5" s="45"/>
      <c r="O5" s="47"/>
    </row>
    <row r="6" spans="1:15" ht="15">
      <c r="A6" s="48" t="s">
        <v>66</v>
      </c>
      <c r="B6" s="45"/>
      <c r="C6" s="46"/>
      <c r="D6" s="46"/>
      <c r="E6" s="45"/>
      <c r="F6" s="45"/>
      <c r="G6" s="45"/>
      <c r="H6" s="45"/>
      <c r="I6" s="45"/>
      <c r="J6" s="45"/>
      <c r="K6" s="45"/>
      <c r="L6" s="45"/>
      <c r="M6" s="45"/>
      <c r="N6" s="45"/>
      <c r="O6" s="47"/>
    </row>
    <row r="7" spans="1:15" ht="15">
      <c r="A7" s="8" t="s">
        <v>5</v>
      </c>
      <c r="B7" s="45"/>
      <c r="C7" s="46"/>
      <c r="D7" s="46"/>
      <c r="E7" s="49"/>
      <c r="F7" s="45"/>
      <c r="G7" s="45"/>
      <c r="H7" s="45"/>
      <c r="I7" s="45"/>
      <c r="J7" s="45"/>
      <c r="K7" s="45"/>
      <c r="L7" s="45"/>
      <c r="M7" s="45"/>
      <c r="N7" s="45"/>
      <c r="O7" s="47"/>
    </row>
    <row r="8" spans="1:15" ht="15">
      <c r="A8" s="9" t="s">
        <v>6</v>
      </c>
      <c r="B8" s="45"/>
      <c r="C8" s="46"/>
      <c r="D8" s="46"/>
      <c r="E8" s="49"/>
      <c r="F8" s="45"/>
      <c r="G8" s="45"/>
      <c r="H8" s="45"/>
      <c r="I8" s="45"/>
      <c r="J8" s="45"/>
      <c r="K8" s="45"/>
      <c r="L8" s="50" t="s">
        <v>67</v>
      </c>
      <c r="M8" s="50"/>
      <c r="N8" s="50" t="s">
        <v>68</v>
      </c>
      <c r="O8" s="47"/>
    </row>
    <row r="9" spans="1:15" ht="15">
      <c r="A9" s="9"/>
      <c r="B9" s="45"/>
      <c r="C9" s="83" t="s">
        <v>69</v>
      </c>
      <c r="D9" s="83"/>
      <c r="E9" s="83"/>
      <c r="F9" s="83"/>
      <c r="G9" s="83"/>
      <c r="H9" s="83"/>
      <c r="I9" s="83"/>
      <c r="J9" s="83"/>
      <c r="K9" s="50"/>
      <c r="L9" s="51" t="s">
        <v>70</v>
      </c>
      <c r="M9" s="50"/>
      <c r="N9" s="51" t="s">
        <v>71</v>
      </c>
      <c r="O9" s="47"/>
    </row>
    <row r="10" spans="1:15" ht="15">
      <c r="A10" s="9"/>
      <c r="B10" s="45"/>
      <c r="C10" s="46"/>
      <c r="D10" s="46"/>
      <c r="E10" s="84" t="s">
        <v>72</v>
      </c>
      <c r="F10" s="84"/>
      <c r="G10" s="84"/>
      <c r="H10" s="84"/>
      <c r="I10" s="45"/>
      <c r="J10" s="45"/>
      <c r="K10" s="45"/>
      <c r="L10" s="45"/>
      <c r="M10" s="45"/>
      <c r="N10" s="45"/>
      <c r="O10" s="47"/>
    </row>
    <row r="11" spans="1:15" ht="15">
      <c r="A11" s="50"/>
      <c r="B11" s="50"/>
      <c r="C11" s="50" t="s">
        <v>73</v>
      </c>
      <c r="D11" s="50" t="s">
        <v>74</v>
      </c>
      <c r="E11" s="50" t="s">
        <v>73</v>
      </c>
      <c r="F11" s="50" t="s">
        <v>75</v>
      </c>
      <c r="G11" s="50" t="s">
        <v>76</v>
      </c>
      <c r="H11" s="50" t="s">
        <v>77</v>
      </c>
      <c r="I11" s="50" t="s">
        <v>78</v>
      </c>
      <c r="J11" s="50" t="s">
        <v>68</v>
      </c>
      <c r="K11" s="50"/>
      <c r="O11" s="50"/>
    </row>
    <row r="12" spans="1:15" ht="15">
      <c r="A12" s="50"/>
      <c r="B12" s="50"/>
      <c r="C12" s="50" t="s">
        <v>79</v>
      </c>
      <c r="D12" s="50" t="s">
        <v>80</v>
      </c>
      <c r="E12" s="50" t="s">
        <v>81</v>
      </c>
      <c r="F12" s="50" t="s">
        <v>82</v>
      </c>
      <c r="G12" s="50" t="s">
        <v>82</v>
      </c>
      <c r="H12" s="50" t="s">
        <v>83</v>
      </c>
      <c r="I12" s="50" t="s">
        <v>84</v>
      </c>
      <c r="O12" s="50"/>
    </row>
    <row r="13" spans="1:15" ht="15">
      <c r="A13" s="50"/>
      <c r="B13" s="50"/>
      <c r="C13" s="50" t="s">
        <v>14</v>
      </c>
      <c r="D13" s="50" t="s">
        <v>14</v>
      </c>
      <c r="E13" s="50" t="s">
        <v>14</v>
      </c>
      <c r="F13" s="50" t="s">
        <v>14</v>
      </c>
      <c r="G13" s="50" t="s">
        <v>14</v>
      </c>
      <c r="H13" s="50" t="s">
        <v>14</v>
      </c>
      <c r="I13" s="50" t="s">
        <v>14</v>
      </c>
      <c r="J13" s="50" t="s">
        <v>14</v>
      </c>
      <c r="K13" s="50"/>
      <c r="L13" s="50" t="s">
        <v>14</v>
      </c>
      <c r="M13" s="50"/>
      <c r="N13" s="50" t="s">
        <v>14</v>
      </c>
      <c r="O13" s="50"/>
    </row>
    <row r="14" spans="1:15" ht="1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</row>
    <row r="15" spans="1:15" ht="15">
      <c r="A15" s="48" t="s">
        <v>85</v>
      </c>
      <c r="B15" s="45"/>
      <c r="C15" s="52">
        <v>81275</v>
      </c>
      <c r="D15" s="52">
        <v>0</v>
      </c>
      <c r="E15" s="53">
        <v>14724</v>
      </c>
      <c r="F15" s="53">
        <v>63</v>
      </c>
      <c r="G15" s="53">
        <v>1703</v>
      </c>
      <c r="H15" s="53">
        <v>0</v>
      </c>
      <c r="I15" s="53">
        <v>10604</v>
      </c>
      <c r="J15" s="53">
        <f>SUM(C15:I15)</f>
        <v>108369</v>
      </c>
      <c r="K15" s="53"/>
      <c r="L15" s="53">
        <v>0</v>
      </c>
      <c r="M15" s="53"/>
      <c r="N15" s="53">
        <f>J15+L15</f>
        <v>108369</v>
      </c>
      <c r="O15" s="53"/>
    </row>
    <row r="16" spans="1:15" ht="15">
      <c r="A16" s="45"/>
      <c r="B16" s="45"/>
      <c r="C16" s="52"/>
      <c r="D16" s="52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5" ht="15">
      <c r="A17" s="45" t="s">
        <v>86</v>
      </c>
      <c r="B17" s="45"/>
      <c r="C17" s="52">
        <v>0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3">
        <v>1510</v>
      </c>
      <c r="J17" s="53">
        <f>SUM(C17:I17)</f>
        <v>1510</v>
      </c>
      <c r="K17" s="53"/>
      <c r="L17" s="53">
        <v>0</v>
      </c>
      <c r="M17" s="53"/>
      <c r="N17" s="53">
        <f>J17+L17</f>
        <v>1510</v>
      </c>
      <c r="O17" s="53"/>
    </row>
    <row r="18" spans="1:15" ht="15">
      <c r="A18" s="45" t="s">
        <v>91</v>
      </c>
      <c r="B18" s="45"/>
      <c r="C18" s="52"/>
      <c r="D18" s="52"/>
      <c r="E18" s="52"/>
      <c r="F18" s="52">
        <v>1587</v>
      </c>
      <c r="G18" s="52"/>
      <c r="H18" s="52"/>
      <c r="I18" s="53"/>
      <c r="J18" s="52">
        <f>SUM(C18:I18)</f>
        <v>1587</v>
      </c>
      <c r="K18" s="52"/>
      <c r="L18" s="53"/>
      <c r="M18" s="53"/>
      <c r="N18" s="53">
        <f>J18</f>
        <v>1587</v>
      </c>
      <c r="O18" s="47"/>
    </row>
    <row r="19" spans="1:15" ht="15">
      <c r="A19" s="45" t="s">
        <v>87</v>
      </c>
      <c r="B19" s="45"/>
      <c r="C19" s="52"/>
      <c r="D19" s="52"/>
      <c r="E19" s="52"/>
      <c r="F19" s="52"/>
      <c r="G19" s="52">
        <v>0</v>
      </c>
      <c r="H19" s="52"/>
      <c r="I19" s="53">
        <f>-G19</f>
        <v>0</v>
      </c>
      <c r="J19" s="53">
        <f>SUM(C19:I19)</f>
        <v>0</v>
      </c>
      <c r="K19" s="53"/>
      <c r="L19" s="53"/>
      <c r="M19" s="53"/>
      <c r="N19" s="53">
        <f>J19+L19</f>
        <v>0</v>
      </c>
      <c r="O19" s="53"/>
    </row>
    <row r="20" spans="1:15" ht="15">
      <c r="A20" s="45" t="s">
        <v>88</v>
      </c>
      <c r="B20" s="45"/>
      <c r="C20" s="52">
        <v>0</v>
      </c>
      <c r="D20" s="52">
        <v>-849</v>
      </c>
      <c r="E20" s="52">
        <v>0</v>
      </c>
      <c r="F20" s="52">
        <v>0</v>
      </c>
      <c r="G20" s="53">
        <v>0</v>
      </c>
      <c r="H20" s="53">
        <v>0</v>
      </c>
      <c r="I20" s="53">
        <f>-G20</f>
        <v>0</v>
      </c>
      <c r="J20" s="53">
        <f>SUM(C20:I20)</f>
        <v>-849</v>
      </c>
      <c r="K20" s="53"/>
      <c r="L20" s="53">
        <v>0</v>
      </c>
      <c r="M20" s="53"/>
      <c r="N20" s="53">
        <f>J20+L20</f>
        <v>-849</v>
      </c>
      <c r="O20" s="53"/>
    </row>
    <row r="21" spans="1:15" ht="15">
      <c r="A21" s="45"/>
      <c r="B21" s="45"/>
      <c r="C21" s="52"/>
      <c r="D21" s="52"/>
      <c r="E21" s="53"/>
      <c r="F21" s="53"/>
      <c r="G21" s="53"/>
      <c r="H21" s="53"/>
      <c r="I21" s="53"/>
      <c r="J21" s="53"/>
      <c r="K21" s="53"/>
      <c r="L21" s="53"/>
      <c r="M21" s="53"/>
      <c r="N21" s="53">
        <f>SUM(C21:I21)</f>
        <v>0</v>
      </c>
      <c r="O21" s="53"/>
    </row>
    <row r="22" spans="1:15" ht="15">
      <c r="A22" s="3" t="s">
        <v>35</v>
      </c>
      <c r="B22" s="45"/>
      <c r="C22" s="54">
        <f aca="true" t="shared" si="0" ref="C22:J22">SUM(C15:C20)</f>
        <v>81275</v>
      </c>
      <c r="D22" s="54">
        <f t="shared" si="0"/>
        <v>-849</v>
      </c>
      <c r="E22" s="54">
        <f t="shared" si="0"/>
        <v>14724</v>
      </c>
      <c r="F22" s="54">
        <f t="shared" si="0"/>
        <v>1650</v>
      </c>
      <c r="G22" s="54">
        <f t="shared" si="0"/>
        <v>1703</v>
      </c>
      <c r="H22" s="54">
        <f t="shared" si="0"/>
        <v>0</v>
      </c>
      <c r="I22" s="54">
        <f t="shared" si="0"/>
        <v>12114</v>
      </c>
      <c r="J22" s="54">
        <f t="shared" si="0"/>
        <v>110617</v>
      </c>
      <c r="K22" s="52"/>
      <c r="L22" s="54">
        <f>SUM(L15:L20)</f>
        <v>0</v>
      </c>
      <c r="M22" s="52"/>
      <c r="N22" s="54">
        <f>SUM(N15:N20)</f>
        <v>110617</v>
      </c>
      <c r="O22" s="52"/>
    </row>
    <row r="23" spans="1:15" ht="15">
      <c r="A23" s="45"/>
      <c r="B23" s="45"/>
      <c r="C23" s="46"/>
      <c r="D23" s="46"/>
      <c r="E23" s="45"/>
      <c r="F23" s="50"/>
      <c r="G23" s="50"/>
      <c r="H23" s="50"/>
      <c r="I23" s="45"/>
      <c r="J23" s="45"/>
      <c r="K23" s="45"/>
      <c r="L23" s="45"/>
      <c r="M23" s="45"/>
      <c r="N23" s="45">
        <f>N22-BalanceSheet!F36</f>
        <v>0</v>
      </c>
      <c r="O23" s="47"/>
    </row>
    <row r="24" spans="1:15" ht="15">
      <c r="A24" s="45"/>
      <c r="B24" s="45"/>
      <c r="C24" s="46"/>
      <c r="D24" s="46"/>
      <c r="E24" s="45"/>
      <c r="F24" s="50"/>
      <c r="G24" s="50"/>
      <c r="H24" s="50"/>
      <c r="I24" s="45"/>
      <c r="J24" s="45"/>
      <c r="K24" s="45"/>
      <c r="L24" s="45"/>
      <c r="M24" s="45"/>
      <c r="N24" s="45"/>
      <c r="O24" s="47"/>
    </row>
    <row r="25" spans="1:15" ht="15">
      <c r="A25" s="48" t="s">
        <v>89</v>
      </c>
      <c r="B25" s="45"/>
      <c r="C25" s="52">
        <v>81275</v>
      </c>
      <c r="D25" s="52">
        <v>0</v>
      </c>
      <c r="E25" s="52">
        <v>14724</v>
      </c>
      <c r="F25" s="52">
        <v>412</v>
      </c>
      <c r="G25" s="52">
        <v>1525</v>
      </c>
      <c r="H25" s="52">
        <v>2734</v>
      </c>
      <c r="I25" s="52">
        <v>10156</v>
      </c>
      <c r="J25" s="52">
        <f aca="true" t="shared" si="1" ref="J25:J30">SUM(C25:I25)</f>
        <v>110826</v>
      </c>
      <c r="K25" s="52"/>
      <c r="L25" s="52">
        <v>217</v>
      </c>
      <c r="M25" s="52"/>
      <c r="N25" s="53">
        <f>J25+L25</f>
        <v>111043</v>
      </c>
      <c r="O25" s="47"/>
    </row>
    <row r="26" spans="1:15" ht="15">
      <c r="A26" s="45"/>
      <c r="B26" s="45"/>
      <c r="C26" s="55"/>
      <c r="D26" s="55"/>
      <c r="E26" s="53"/>
      <c r="F26" s="53"/>
      <c r="G26" s="53"/>
      <c r="H26" s="53"/>
      <c r="I26" s="53"/>
      <c r="J26" s="52">
        <f t="shared" si="1"/>
        <v>0</v>
      </c>
      <c r="K26" s="52"/>
      <c r="L26" s="53"/>
      <c r="M26" s="53"/>
      <c r="N26" s="53"/>
      <c r="O26" s="47"/>
    </row>
    <row r="27" spans="1:15" ht="15">
      <c r="A27" s="45" t="s">
        <v>90</v>
      </c>
      <c r="B27" s="45"/>
      <c r="C27" s="52">
        <v>0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3">
        <v>626</v>
      </c>
      <c r="J27" s="52">
        <f t="shared" si="1"/>
        <v>626</v>
      </c>
      <c r="K27" s="52"/>
      <c r="L27" s="53"/>
      <c r="M27" s="53"/>
      <c r="N27" s="53">
        <f>J27+L27</f>
        <v>626</v>
      </c>
      <c r="O27" s="47"/>
    </row>
    <row r="28" spans="1:15" ht="15">
      <c r="A28" s="45" t="s">
        <v>91</v>
      </c>
      <c r="B28" s="45"/>
      <c r="C28" s="52"/>
      <c r="D28" s="52"/>
      <c r="E28" s="52"/>
      <c r="F28" s="52">
        <v>-349</v>
      </c>
      <c r="G28" s="52"/>
      <c r="H28" s="52"/>
      <c r="I28" s="53"/>
      <c r="J28" s="52">
        <f t="shared" si="1"/>
        <v>-349</v>
      </c>
      <c r="K28" s="52"/>
      <c r="L28" s="53"/>
      <c r="M28" s="53"/>
      <c r="N28" s="53">
        <f>J28</f>
        <v>-349</v>
      </c>
      <c r="O28" s="47"/>
    </row>
    <row r="29" spans="1:15" ht="15">
      <c r="A29" s="45" t="s">
        <v>87</v>
      </c>
      <c r="B29" s="45"/>
      <c r="C29" s="52">
        <v>0</v>
      </c>
      <c r="D29" s="52">
        <v>0</v>
      </c>
      <c r="E29" s="52">
        <v>0</v>
      </c>
      <c r="F29" s="52">
        <v>0</v>
      </c>
      <c r="G29" s="52">
        <v>178</v>
      </c>
      <c r="H29" s="52">
        <v>0</v>
      </c>
      <c r="I29" s="53">
        <f>-G29</f>
        <v>-178</v>
      </c>
      <c r="J29" s="52">
        <f t="shared" si="1"/>
        <v>0</v>
      </c>
      <c r="K29" s="52"/>
      <c r="L29" s="53"/>
      <c r="M29" s="53"/>
      <c r="N29" s="53">
        <f>J29+L29</f>
        <v>0</v>
      </c>
      <c r="O29" s="47"/>
    </row>
    <row r="30" spans="1:15" ht="15">
      <c r="A30" s="45" t="s">
        <v>92</v>
      </c>
      <c r="B30" s="45"/>
      <c r="C30" s="52">
        <v>0</v>
      </c>
      <c r="D30" s="52">
        <v>0</v>
      </c>
      <c r="E30" s="52">
        <v>0</v>
      </c>
      <c r="F30" s="52">
        <v>0</v>
      </c>
      <c r="G30" s="52">
        <v>0</v>
      </c>
      <c r="H30" s="52">
        <v>-2734</v>
      </c>
      <c r="I30" s="53">
        <v>0</v>
      </c>
      <c r="J30" s="52">
        <f t="shared" si="1"/>
        <v>-2734</v>
      </c>
      <c r="K30" s="52"/>
      <c r="L30" s="53">
        <v>-217</v>
      </c>
      <c r="M30" s="53"/>
      <c r="N30" s="53">
        <f>J30+L30</f>
        <v>-2951</v>
      </c>
      <c r="O30" s="47"/>
    </row>
    <row r="31" spans="1:15" ht="15">
      <c r="A31" s="45"/>
      <c r="B31" s="45"/>
      <c r="C31" s="52"/>
      <c r="D31" s="52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47"/>
    </row>
    <row r="32" spans="1:15" ht="15">
      <c r="A32" s="3" t="s">
        <v>93</v>
      </c>
      <c r="B32" s="45"/>
      <c r="C32" s="54">
        <f aca="true" t="shared" si="2" ref="C32:J32">SUM(C25:C30)</f>
        <v>81275</v>
      </c>
      <c r="D32" s="54">
        <f t="shared" si="2"/>
        <v>0</v>
      </c>
      <c r="E32" s="54">
        <f t="shared" si="2"/>
        <v>14724</v>
      </c>
      <c r="F32" s="54">
        <f t="shared" si="2"/>
        <v>63</v>
      </c>
      <c r="G32" s="54">
        <f t="shared" si="2"/>
        <v>1703</v>
      </c>
      <c r="H32" s="54">
        <f t="shared" si="2"/>
        <v>0</v>
      </c>
      <c r="I32" s="54">
        <f t="shared" si="2"/>
        <v>10604</v>
      </c>
      <c r="J32" s="54">
        <f t="shared" si="2"/>
        <v>108369</v>
      </c>
      <c r="K32" s="52"/>
      <c r="L32" s="54">
        <f>SUM(L25:L30)</f>
        <v>0</v>
      </c>
      <c r="M32" s="52"/>
      <c r="N32" s="54">
        <f>SUM(N25:N30)</f>
        <v>108369</v>
      </c>
      <c r="O32" s="47"/>
    </row>
    <row r="33" spans="1:15" ht="15">
      <c r="A33" s="45"/>
      <c r="B33" s="56"/>
      <c r="C33" s="46"/>
      <c r="D33" s="46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7"/>
    </row>
    <row r="34" spans="1:15" ht="15">
      <c r="A34" s="45"/>
      <c r="B34" s="45"/>
      <c r="C34" s="55"/>
      <c r="D34" s="55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47"/>
    </row>
    <row r="36" ht="15">
      <c r="A36" s="26" t="s">
        <v>32</v>
      </c>
    </row>
    <row r="37" ht="15">
      <c r="A37" s="26" t="s">
        <v>33</v>
      </c>
    </row>
  </sheetData>
  <mergeCells count="2">
    <mergeCell ref="C9:J9"/>
    <mergeCell ref="E10:H10"/>
  </mergeCells>
  <printOptions/>
  <pageMargins left="0.3701388888888889" right="0.40972222222222227" top="0.9840277777777778" bottom="0.9840277777777778" header="0.5118055555555556" footer="0.5118055555555556"/>
  <pageSetup horizontalDpi="300" verticalDpi="3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3"/>
  <sheetViews>
    <sheetView showGridLines="0" showZeros="0" workbookViewId="0" topLeftCell="A40">
      <selection activeCell="C9" sqref="C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52.140625" style="1" customWidth="1"/>
    <col min="4" max="4" width="5.7109375" style="1" customWidth="1"/>
    <col min="5" max="5" width="11.7109375" style="57" customWidth="1"/>
    <col min="6" max="6" width="4.00390625" style="1" customWidth="1"/>
    <col min="7" max="7" width="11.7109375" style="1" customWidth="1"/>
    <col min="8" max="16384" width="9.140625" style="1" customWidth="1"/>
  </cols>
  <sheetData>
    <row r="1" spans="1:9" ht="15">
      <c r="A1" s="3" t="s">
        <v>0</v>
      </c>
      <c r="B1" s="58"/>
      <c r="C1" s="58"/>
      <c r="D1" s="58"/>
      <c r="E1" s="59"/>
      <c r="F1" s="60"/>
      <c r="G1" s="60"/>
      <c r="H1" s="60"/>
      <c r="I1" s="59"/>
    </row>
    <row r="2" spans="1:9" ht="15">
      <c r="A2" s="61" t="s">
        <v>1</v>
      </c>
      <c r="B2" s="58"/>
      <c r="C2" s="58"/>
      <c r="D2" s="58"/>
      <c r="E2" s="59"/>
      <c r="F2" s="60"/>
      <c r="G2" s="60"/>
      <c r="H2" s="60"/>
      <c r="I2" s="59"/>
    </row>
    <row r="3" spans="1:9" ht="15">
      <c r="A3" s="9" t="s">
        <v>2</v>
      </c>
      <c r="B3" s="58"/>
      <c r="C3" s="58"/>
      <c r="D3" s="58"/>
      <c r="E3" s="59"/>
      <c r="F3" s="60"/>
      <c r="G3" s="60"/>
      <c r="H3" s="60"/>
      <c r="I3" s="59"/>
    </row>
    <row r="4" spans="1:9" ht="15">
      <c r="A4" s="60" t="s">
        <v>3</v>
      </c>
      <c r="B4" s="58"/>
      <c r="C4" s="58"/>
      <c r="D4" s="58"/>
      <c r="E4" s="59"/>
      <c r="F4" s="60"/>
      <c r="G4" s="60"/>
      <c r="H4" s="60"/>
      <c r="I4" s="59"/>
    </row>
    <row r="5" spans="1:9" ht="6.75" customHeight="1">
      <c r="A5" s="61"/>
      <c r="B5" s="58"/>
      <c r="C5" s="58"/>
      <c r="D5" s="58"/>
      <c r="E5" s="59"/>
      <c r="F5" s="60"/>
      <c r="G5" s="60"/>
      <c r="H5" s="60"/>
      <c r="I5" s="59"/>
    </row>
    <row r="6" spans="1:9" ht="15">
      <c r="A6" s="61" t="s">
        <v>94</v>
      </c>
      <c r="B6" s="58"/>
      <c r="C6" s="58"/>
      <c r="D6" s="58"/>
      <c r="E6" s="59"/>
      <c r="F6" s="60"/>
      <c r="G6" s="60"/>
      <c r="H6" s="60"/>
      <c r="I6" s="59"/>
    </row>
    <row r="7" spans="1:9" ht="15.75">
      <c r="A7" s="8" t="s">
        <v>5</v>
      </c>
      <c r="B7" s="58"/>
      <c r="C7" s="58"/>
      <c r="D7" s="58"/>
      <c r="E7" s="62"/>
      <c r="F7" s="63"/>
      <c r="G7" s="60"/>
      <c r="H7" s="60"/>
      <c r="I7" s="59"/>
    </row>
    <row r="8" spans="1:9" ht="15">
      <c r="A8" s="60" t="s">
        <v>6</v>
      </c>
      <c r="B8" s="58"/>
      <c r="C8" s="58"/>
      <c r="D8" s="58"/>
      <c r="E8" s="59"/>
      <c r="F8" s="60"/>
      <c r="G8" s="60"/>
      <c r="H8" s="60"/>
      <c r="I8" s="59"/>
    </row>
    <row r="9" spans="1:9" ht="15.75">
      <c r="A9" s="60"/>
      <c r="B9" s="58"/>
      <c r="C9" s="58"/>
      <c r="D9" s="64"/>
      <c r="E9" s="85" t="s">
        <v>95</v>
      </c>
      <c r="F9" s="85"/>
      <c r="G9" s="85"/>
      <c r="H9" s="60"/>
      <c r="I9" s="59"/>
    </row>
    <row r="10" spans="1:9" ht="15.75">
      <c r="A10" s="60"/>
      <c r="B10" s="58"/>
      <c r="C10" s="58"/>
      <c r="D10" s="64"/>
      <c r="E10" s="65" t="s">
        <v>12</v>
      </c>
      <c r="F10" s="66"/>
      <c r="G10" s="65" t="s">
        <v>13</v>
      </c>
      <c r="H10" s="67"/>
      <c r="I10" s="59"/>
    </row>
    <row r="11" spans="1:9" ht="15.75">
      <c r="A11" s="60"/>
      <c r="B11" s="58"/>
      <c r="C11" s="58"/>
      <c r="D11" s="64"/>
      <c r="E11" s="68" t="s">
        <v>14</v>
      </c>
      <c r="F11" s="69"/>
      <c r="G11" s="68" t="s">
        <v>14</v>
      </c>
      <c r="H11" s="67"/>
      <c r="I11" s="59"/>
    </row>
    <row r="12" spans="1:9" ht="15.75">
      <c r="A12" s="70" t="s">
        <v>96</v>
      </c>
      <c r="B12" s="71"/>
      <c r="C12" s="71"/>
      <c r="D12" s="71"/>
      <c r="E12" s="72"/>
      <c r="G12" s="71"/>
      <c r="H12" s="59"/>
      <c r="I12" s="59"/>
    </row>
    <row r="13" spans="1:9" ht="15.75">
      <c r="A13" s="71" t="s">
        <v>97</v>
      </c>
      <c r="B13" s="71"/>
      <c r="D13" s="71"/>
      <c r="E13" s="73">
        <v>2064</v>
      </c>
      <c r="F13" s="71"/>
      <c r="G13" s="73">
        <v>1546</v>
      </c>
      <c r="H13" s="59"/>
      <c r="I13" s="59"/>
    </row>
    <row r="14" spans="1:9" ht="15.75">
      <c r="A14" s="71" t="s">
        <v>98</v>
      </c>
      <c r="B14" s="71"/>
      <c r="D14" s="71"/>
      <c r="E14" s="72"/>
      <c r="F14" s="71"/>
      <c r="G14" s="71"/>
      <c r="H14" s="59"/>
      <c r="I14" s="59"/>
    </row>
    <row r="15" spans="1:9" ht="15.75">
      <c r="A15" s="71"/>
      <c r="B15" s="71" t="s">
        <v>99</v>
      </c>
      <c r="D15" s="71"/>
      <c r="E15" s="73">
        <v>8131</v>
      </c>
      <c r="F15" s="71"/>
      <c r="G15" s="73">
        <v>8151</v>
      </c>
      <c r="H15" s="59"/>
      <c r="I15" s="59"/>
    </row>
    <row r="16" spans="1:9" ht="15.75">
      <c r="A16" s="71"/>
      <c r="B16" s="71" t="s">
        <v>100</v>
      </c>
      <c r="D16" s="71"/>
      <c r="E16" s="73">
        <v>0</v>
      </c>
      <c r="G16" s="73">
        <v>239</v>
      </c>
      <c r="H16" s="59"/>
      <c r="I16" s="59"/>
    </row>
    <row r="17" spans="1:9" ht="15.75">
      <c r="A17" s="71"/>
      <c r="B17" s="71" t="s">
        <v>101</v>
      </c>
      <c r="D17" s="71"/>
      <c r="E17" s="73">
        <v>0</v>
      </c>
      <c r="G17" s="73">
        <v>-2734</v>
      </c>
      <c r="H17" s="59"/>
      <c r="I17" s="59"/>
    </row>
    <row r="18" spans="1:9" ht="15.75">
      <c r="A18" s="71"/>
      <c r="B18" s="71" t="s">
        <v>102</v>
      </c>
      <c r="D18" s="71"/>
      <c r="E18" s="73">
        <v>4483</v>
      </c>
      <c r="G18" s="73">
        <v>4402</v>
      </c>
      <c r="H18" s="59"/>
      <c r="I18" s="59"/>
    </row>
    <row r="19" spans="1:9" ht="15.75">
      <c r="A19" s="71"/>
      <c r="B19" s="71" t="s">
        <v>103</v>
      </c>
      <c r="D19" s="71"/>
      <c r="E19" s="73">
        <v>-58</v>
      </c>
      <c r="G19" s="73">
        <v>-63</v>
      </c>
      <c r="H19" s="59"/>
      <c r="I19" s="59"/>
    </row>
    <row r="20" spans="1:9" ht="15.75">
      <c r="A20" s="71"/>
      <c r="B20" s="71" t="s">
        <v>104</v>
      </c>
      <c r="D20" s="71"/>
      <c r="E20" s="73">
        <f>956</f>
        <v>956</v>
      </c>
      <c r="F20" s="71"/>
      <c r="G20" s="73">
        <f>1108</f>
        <v>1108</v>
      </c>
      <c r="H20" s="59"/>
      <c r="I20" s="59"/>
    </row>
    <row r="21" spans="1:9" ht="15.75">
      <c r="A21" s="71"/>
      <c r="B21" s="71" t="s">
        <v>105</v>
      </c>
      <c r="D21" s="71"/>
      <c r="E21" s="73">
        <v>-312</v>
      </c>
      <c r="F21" s="71"/>
      <c r="G21" s="73">
        <v>-102</v>
      </c>
      <c r="H21" s="59"/>
      <c r="I21" s="59"/>
    </row>
    <row r="22" spans="1:9" ht="15.75">
      <c r="A22" s="71"/>
      <c r="B22" s="71" t="s">
        <v>106</v>
      </c>
      <c r="D22" s="71"/>
      <c r="E22" s="73">
        <v>948</v>
      </c>
      <c r="F22" s="71"/>
      <c r="G22" s="73">
        <f>-73-417+582</f>
        <v>92</v>
      </c>
      <c r="H22" s="59"/>
      <c r="I22" s="59"/>
    </row>
    <row r="23" spans="1:9" ht="15.75">
      <c r="A23" s="71"/>
      <c r="B23" s="74" t="s">
        <v>135</v>
      </c>
      <c r="D23" s="71"/>
      <c r="E23" s="75">
        <v>41</v>
      </c>
      <c r="G23" s="75">
        <v>-29</v>
      </c>
      <c r="H23" s="59"/>
      <c r="I23" s="59"/>
    </row>
    <row r="24" spans="1:9" ht="3.75" customHeight="1">
      <c r="A24" s="71"/>
      <c r="B24" s="71"/>
      <c r="C24" s="71"/>
      <c r="D24" s="71"/>
      <c r="E24" s="73"/>
      <c r="G24" s="73"/>
      <c r="H24" s="60"/>
      <c r="I24" s="60"/>
    </row>
    <row r="25" spans="1:9" ht="15.75">
      <c r="A25" s="71" t="s">
        <v>107</v>
      </c>
      <c r="B25" s="71"/>
      <c r="D25" s="71"/>
      <c r="E25" s="73">
        <f>SUM(E13:E23)</f>
        <v>16253</v>
      </c>
      <c r="G25" s="73">
        <f>SUM(G13:G23)</f>
        <v>12610</v>
      </c>
      <c r="H25" s="60"/>
      <c r="I25" s="60"/>
    </row>
    <row r="26" spans="1:9" ht="15.75">
      <c r="A26" s="71" t="s">
        <v>108</v>
      </c>
      <c r="B26" s="71"/>
      <c r="D26" s="71"/>
      <c r="E26" s="73"/>
      <c r="G26" s="73"/>
      <c r="H26" s="60"/>
      <c r="I26" s="60"/>
    </row>
    <row r="27" spans="1:9" ht="15.75">
      <c r="A27" s="71"/>
      <c r="B27" s="74" t="s">
        <v>46</v>
      </c>
      <c r="D27" s="71"/>
      <c r="E27" s="73">
        <v>-6252</v>
      </c>
      <c r="G27" s="73">
        <v>-4749</v>
      </c>
      <c r="H27" s="60"/>
      <c r="I27" s="60"/>
    </row>
    <row r="28" spans="1:9" ht="15.75">
      <c r="A28" s="71"/>
      <c r="B28" s="71" t="s">
        <v>47</v>
      </c>
      <c r="D28" s="71"/>
      <c r="E28" s="73">
        <v>-7539</v>
      </c>
      <c r="G28" s="73">
        <f>2396-17</f>
        <v>2379</v>
      </c>
      <c r="H28" s="60"/>
      <c r="I28" s="60"/>
    </row>
    <row r="29" spans="1:9" ht="15.75">
      <c r="A29" s="71"/>
      <c r="B29" s="71" t="s">
        <v>61</v>
      </c>
      <c r="D29" s="71"/>
      <c r="E29" s="75">
        <v>1405</v>
      </c>
      <c r="G29" s="75">
        <v>-715</v>
      </c>
      <c r="H29" s="60"/>
      <c r="I29" s="60"/>
    </row>
    <row r="30" spans="1:9" ht="3" customHeight="1">
      <c r="A30" s="71"/>
      <c r="B30" s="71"/>
      <c r="D30" s="71"/>
      <c r="E30" s="73"/>
      <c r="G30" s="73"/>
      <c r="H30" s="60"/>
      <c r="I30" s="60"/>
    </row>
    <row r="31" spans="1:9" ht="15.75">
      <c r="A31" s="71" t="s">
        <v>109</v>
      </c>
      <c r="B31" s="71"/>
      <c r="D31" s="71"/>
      <c r="E31" s="73">
        <f>SUM(E25:E29)</f>
        <v>3867</v>
      </c>
      <c r="G31" s="73">
        <f>SUM(G25:G29)</f>
        <v>9525</v>
      </c>
      <c r="H31" s="60"/>
      <c r="I31" s="60"/>
    </row>
    <row r="32" spans="1:9" ht="15.75">
      <c r="A32" s="71" t="s">
        <v>110</v>
      </c>
      <c r="B32" s="71"/>
      <c r="D32" s="71"/>
      <c r="E32" s="73">
        <f>-655+3</f>
        <v>-652</v>
      </c>
      <c r="G32" s="73">
        <f>-1458+13</f>
        <v>-1445</v>
      </c>
      <c r="H32" s="60"/>
      <c r="I32" s="60"/>
    </row>
    <row r="33" spans="1:9" ht="15.75">
      <c r="A33" s="71" t="s">
        <v>111</v>
      </c>
      <c r="B33" s="71"/>
      <c r="D33" s="71"/>
      <c r="E33" s="75">
        <v>-4483</v>
      </c>
      <c r="G33" s="75">
        <v>-4402</v>
      </c>
      <c r="H33" s="60"/>
      <c r="I33" s="60"/>
    </row>
    <row r="34" spans="1:9" ht="2.25" customHeight="1">
      <c r="A34" s="71"/>
      <c r="B34" s="71"/>
      <c r="C34" s="71"/>
      <c r="D34" s="71"/>
      <c r="E34" s="73"/>
      <c r="G34" s="73"/>
      <c r="H34" s="60"/>
      <c r="I34" s="60"/>
    </row>
    <row r="35" spans="1:9" ht="15.75">
      <c r="A35" s="70" t="s">
        <v>112</v>
      </c>
      <c r="C35" s="70"/>
      <c r="D35" s="70"/>
      <c r="E35" s="75">
        <f>SUM(E31:E33)</f>
        <v>-1268</v>
      </c>
      <c r="G35" s="75">
        <f>SUM(G31:G33)</f>
        <v>3678</v>
      </c>
      <c r="H35" s="60"/>
      <c r="I35" s="60"/>
    </row>
    <row r="36" spans="1:9" ht="3.75" customHeight="1">
      <c r="A36" s="71"/>
      <c r="B36" s="71"/>
      <c r="C36" s="71"/>
      <c r="D36" s="71"/>
      <c r="E36" s="73"/>
      <c r="G36" s="73"/>
      <c r="H36" s="60"/>
      <c r="I36" s="60"/>
    </row>
    <row r="37" spans="1:9" ht="15.75">
      <c r="A37" s="70" t="s">
        <v>113</v>
      </c>
      <c r="B37" s="71"/>
      <c r="C37" s="71"/>
      <c r="D37" s="71"/>
      <c r="E37" s="73"/>
      <c r="G37" s="73"/>
      <c r="H37" s="59"/>
      <c r="I37" s="59"/>
    </row>
    <row r="38" spans="1:9" ht="15.75">
      <c r="A38" s="71" t="s">
        <v>114</v>
      </c>
      <c r="C38" s="71"/>
      <c r="D38" s="71"/>
      <c r="E38" s="73">
        <v>-12741</v>
      </c>
      <c r="G38" s="73">
        <v>-8063</v>
      </c>
      <c r="H38" s="59"/>
      <c r="I38" s="59"/>
    </row>
    <row r="39" spans="1:9" ht="15.75">
      <c r="A39" s="71" t="s">
        <v>115</v>
      </c>
      <c r="C39" s="71"/>
      <c r="D39" s="71"/>
      <c r="E39" s="76">
        <v>0</v>
      </c>
      <c r="G39" s="76">
        <v>-1250</v>
      </c>
      <c r="H39" s="59"/>
      <c r="I39" s="59"/>
    </row>
    <row r="40" spans="1:9" ht="15.75">
      <c r="A40" s="74" t="s">
        <v>137</v>
      </c>
      <c r="C40" s="71"/>
      <c r="D40" s="71"/>
      <c r="E40" s="73">
        <v>26</v>
      </c>
      <c r="G40" s="73">
        <v>-881</v>
      </c>
      <c r="H40" s="59"/>
      <c r="I40" s="59"/>
    </row>
    <row r="41" spans="1:9" ht="15.75">
      <c r="A41" s="71" t="s">
        <v>43</v>
      </c>
      <c r="C41" s="71"/>
      <c r="D41" s="71"/>
      <c r="E41" s="73">
        <v>-359</v>
      </c>
      <c r="G41" s="73">
        <v>-363</v>
      </c>
      <c r="H41" s="59"/>
      <c r="I41" s="59"/>
    </row>
    <row r="42" spans="1:9" ht="15.75">
      <c r="A42" s="71" t="s">
        <v>116</v>
      </c>
      <c r="C42" s="71"/>
      <c r="D42" s="71"/>
      <c r="E42" s="73">
        <v>5655</v>
      </c>
      <c r="G42" s="73">
        <v>1876</v>
      </c>
      <c r="H42" s="59"/>
      <c r="I42" s="59"/>
    </row>
    <row r="43" spans="1:9" ht="15.75">
      <c r="A43" s="71" t="s">
        <v>117</v>
      </c>
      <c r="C43" s="71"/>
      <c r="D43" s="71"/>
      <c r="E43" s="75">
        <v>58</v>
      </c>
      <c r="G43" s="75">
        <v>63</v>
      </c>
      <c r="H43" s="59"/>
      <c r="I43" s="59"/>
    </row>
    <row r="44" spans="1:9" ht="2.25" customHeight="1">
      <c r="A44" s="71"/>
      <c r="B44" s="71"/>
      <c r="C44" s="71"/>
      <c r="D44" s="71"/>
      <c r="E44" s="73"/>
      <c r="G44" s="73"/>
      <c r="H44" s="59"/>
      <c r="I44" s="59"/>
    </row>
    <row r="45" spans="1:9" ht="15.75">
      <c r="A45" s="77" t="s">
        <v>118</v>
      </c>
      <c r="C45" s="71"/>
      <c r="D45" s="71"/>
      <c r="E45" s="75">
        <f>SUM(E38:E43)</f>
        <v>-7361</v>
      </c>
      <c r="G45" s="75">
        <f>SUM(G38:G43)</f>
        <v>-8618</v>
      </c>
      <c r="H45" s="59"/>
      <c r="I45" s="59"/>
    </row>
    <row r="46" spans="1:9" ht="6" customHeight="1">
      <c r="A46" s="71"/>
      <c r="B46" s="71"/>
      <c r="C46" s="71"/>
      <c r="D46" s="71"/>
      <c r="E46" s="73"/>
      <c r="G46" s="73"/>
      <c r="H46" s="59"/>
      <c r="I46" s="59"/>
    </row>
    <row r="47" spans="1:9" ht="15.75">
      <c r="A47" s="70" t="s">
        <v>119</v>
      </c>
      <c r="B47" s="71"/>
      <c r="C47" s="71"/>
      <c r="D47" s="71"/>
      <c r="E47" s="73"/>
      <c r="G47" s="73"/>
      <c r="H47" s="59"/>
      <c r="I47" s="59"/>
    </row>
    <row r="48" spans="1:9" ht="15.75">
      <c r="A48" s="71" t="s">
        <v>120</v>
      </c>
      <c r="B48" s="71"/>
      <c r="C48" s="71"/>
      <c r="D48" s="71"/>
      <c r="E48" s="73">
        <v>-849</v>
      </c>
      <c r="G48" s="73">
        <v>0</v>
      </c>
      <c r="H48" s="59"/>
      <c r="I48" s="59"/>
    </row>
    <row r="49" spans="1:9" ht="15.75">
      <c r="A49" s="71" t="s">
        <v>121</v>
      </c>
      <c r="C49" s="71"/>
      <c r="D49" s="71"/>
      <c r="E49" s="73">
        <f>36143-27497</f>
        <v>8646</v>
      </c>
      <c r="G49" s="73">
        <v>3371</v>
      </c>
      <c r="H49" s="59"/>
      <c r="I49" s="59"/>
    </row>
    <row r="50" spans="1:9" ht="15.75">
      <c r="A50" s="71" t="s">
        <v>122</v>
      </c>
      <c r="C50" s="71"/>
      <c r="D50" s="71"/>
      <c r="E50" s="75">
        <v>-1761</v>
      </c>
      <c r="G50" s="75">
        <v>-1126</v>
      </c>
      <c r="H50" s="59"/>
      <c r="I50" s="59"/>
    </row>
    <row r="51" spans="1:9" ht="3" customHeight="1">
      <c r="A51" s="71"/>
      <c r="B51" s="71"/>
      <c r="C51" s="71"/>
      <c r="D51" s="71"/>
      <c r="E51" s="73"/>
      <c r="G51" s="73"/>
      <c r="H51" s="59"/>
      <c r="I51" s="59"/>
    </row>
    <row r="52" spans="1:9" ht="15.75">
      <c r="A52" s="70" t="s">
        <v>123</v>
      </c>
      <c r="C52" s="71"/>
      <c r="D52" s="71"/>
      <c r="E52" s="75">
        <f>SUM(E48:E51)</f>
        <v>6036</v>
      </c>
      <c r="G52" s="75">
        <f>SUM(G48:G51)</f>
        <v>2245</v>
      </c>
      <c r="H52" s="59"/>
      <c r="I52" s="59"/>
    </row>
    <row r="53" spans="1:7" ht="13.5" customHeight="1">
      <c r="A53" s="71"/>
      <c r="B53" s="71"/>
      <c r="C53" s="71"/>
      <c r="D53" s="71"/>
      <c r="E53" s="73"/>
      <c r="G53" s="73"/>
    </row>
    <row r="54" spans="1:7" ht="15.75">
      <c r="A54" s="71" t="s">
        <v>124</v>
      </c>
      <c r="B54" s="71"/>
      <c r="C54" s="71"/>
      <c r="D54" s="71"/>
      <c r="E54" s="73">
        <f>ROUND(E35+E45+E52,0)</f>
        <v>-2593</v>
      </c>
      <c r="F54" s="38"/>
      <c r="G54" s="73">
        <f>ROUND(G35+G45+G52,0)</f>
        <v>-2695</v>
      </c>
    </row>
    <row r="55" spans="1:7" ht="15.75">
      <c r="A55" s="71" t="s">
        <v>125</v>
      </c>
      <c r="B55" s="71"/>
      <c r="C55" s="71"/>
      <c r="D55" s="71"/>
      <c r="E55" s="73">
        <f>1900</f>
        <v>1900</v>
      </c>
      <c r="F55" s="38"/>
      <c r="G55" s="73">
        <v>234</v>
      </c>
    </row>
    <row r="56" spans="1:7" ht="15.75">
      <c r="A56" s="71" t="s">
        <v>126</v>
      </c>
      <c r="B56" s="71"/>
      <c r="C56" s="71"/>
      <c r="D56" s="71"/>
      <c r="E56" s="75">
        <v>-15671</v>
      </c>
      <c r="G56" s="75">
        <v>-13210</v>
      </c>
    </row>
    <row r="57" spans="1:7" ht="3" customHeight="1">
      <c r="A57" s="71"/>
      <c r="B57" s="71"/>
      <c r="C57" s="71"/>
      <c r="D57" s="71"/>
      <c r="E57" s="73"/>
      <c r="G57" s="73"/>
    </row>
    <row r="58" spans="1:7" ht="15.75">
      <c r="A58" s="70" t="s">
        <v>127</v>
      </c>
      <c r="B58" s="71"/>
      <c r="C58" s="71"/>
      <c r="D58" s="71" t="s">
        <v>128</v>
      </c>
      <c r="E58" s="75">
        <f>ROUND(E54+E55+E56,0)</f>
        <v>-16364</v>
      </c>
      <c r="G58" s="75">
        <f>ROUND(G54+G55+G56,0)</f>
        <v>-15671</v>
      </c>
    </row>
    <row r="59" spans="1:7" ht="5.25" customHeight="1">
      <c r="A59" s="70"/>
      <c r="B59" s="71"/>
      <c r="C59" s="71"/>
      <c r="D59" s="71"/>
      <c r="E59" s="73"/>
      <c r="G59" s="73"/>
    </row>
    <row r="60" spans="1:7" ht="15.75">
      <c r="A60" s="71" t="s">
        <v>128</v>
      </c>
      <c r="B60" s="71" t="s">
        <v>49</v>
      </c>
      <c r="C60" s="71"/>
      <c r="D60" s="71"/>
      <c r="E60" s="73"/>
      <c r="G60" s="73">
        <f>G58+15671</f>
        <v>0</v>
      </c>
    </row>
    <row r="61" spans="1:7" ht="15.75">
      <c r="A61" s="71" t="s">
        <v>129</v>
      </c>
      <c r="C61" s="71"/>
      <c r="D61" s="71"/>
      <c r="E61" s="73"/>
      <c r="G61" s="73"/>
    </row>
    <row r="62" spans="1:7" ht="6" customHeight="1">
      <c r="A62" s="78"/>
      <c r="B62" s="78"/>
      <c r="C62" s="78"/>
      <c r="D62" s="71"/>
      <c r="E62" s="73"/>
      <c r="G62" s="73"/>
    </row>
    <row r="63" spans="1:7" ht="15.75">
      <c r="A63" s="78"/>
      <c r="B63" s="78"/>
      <c r="C63" s="78"/>
      <c r="D63" s="71"/>
      <c r="E63" s="76" t="s">
        <v>130</v>
      </c>
      <c r="G63" s="76" t="s">
        <v>130</v>
      </c>
    </row>
    <row r="64" spans="1:7" ht="15.75">
      <c r="A64" s="71" t="s">
        <v>131</v>
      </c>
      <c r="C64" s="78"/>
      <c r="D64" s="71"/>
      <c r="E64" s="73">
        <v>4382</v>
      </c>
      <c r="G64" s="73">
        <v>3786</v>
      </c>
    </row>
    <row r="65" spans="1:7" ht="15.75">
      <c r="A65" s="71" t="s">
        <v>132</v>
      </c>
      <c r="C65" s="78"/>
      <c r="D65" s="71"/>
      <c r="E65" s="73">
        <v>34</v>
      </c>
      <c r="G65" s="73">
        <v>0</v>
      </c>
    </row>
    <row r="66" spans="1:7" ht="15.75">
      <c r="A66" s="71" t="s">
        <v>133</v>
      </c>
      <c r="C66" s="78"/>
      <c r="D66" s="71"/>
      <c r="E66" s="73">
        <v>-20780</v>
      </c>
      <c r="G66" s="73">
        <v>-19457</v>
      </c>
    </row>
    <row r="67" spans="1:7" ht="15.75">
      <c r="A67" s="78"/>
      <c r="B67" s="71"/>
      <c r="C67" s="78"/>
      <c r="D67" s="71"/>
      <c r="E67" s="79">
        <f>SUM(E64:E66)</f>
        <v>-16364</v>
      </c>
      <c r="G67" s="79">
        <f>SUM(G64:G66)</f>
        <v>-15671</v>
      </c>
    </row>
    <row r="68" spans="1:7" ht="5.25" customHeight="1">
      <c r="A68" s="78"/>
      <c r="B68" s="71"/>
      <c r="C68" s="78"/>
      <c r="D68" s="71"/>
      <c r="E68" s="73">
        <f>E58-E67</f>
        <v>0</v>
      </c>
      <c r="G68" s="73"/>
    </row>
    <row r="69" spans="1:5" ht="15.75">
      <c r="A69" s="4" t="s">
        <v>32</v>
      </c>
      <c r="B69" s="78"/>
      <c r="C69" s="78"/>
      <c r="D69" s="71"/>
      <c r="E69" s="73"/>
    </row>
    <row r="70" spans="1:5" ht="15.75">
      <c r="A70" s="4" t="s">
        <v>33</v>
      </c>
      <c r="B70" s="78"/>
      <c r="C70" s="78"/>
      <c r="D70" s="71"/>
      <c r="E70" s="73"/>
    </row>
    <row r="71" spans="1:5" ht="15.75">
      <c r="A71" s="78"/>
      <c r="B71" s="78"/>
      <c r="C71" s="78"/>
      <c r="D71" s="71"/>
      <c r="E71" s="72"/>
    </row>
    <row r="72" spans="4:5" ht="15.75">
      <c r="D72" s="71"/>
      <c r="E72" s="72"/>
    </row>
    <row r="73" spans="4:5" ht="15.75">
      <c r="D73" s="71"/>
      <c r="E73" s="72"/>
    </row>
    <row r="74" spans="4:5" ht="15.75">
      <c r="D74" s="71"/>
      <c r="E74" s="72"/>
    </row>
    <row r="75" spans="4:5" ht="15.75">
      <c r="D75" s="71"/>
      <c r="E75" s="72"/>
    </row>
    <row r="76" spans="4:5" ht="15.75">
      <c r="D76" s="71"/>
      <c r="E76" s="72"/>
    </row>
    <row r="77" spans="4:5" ht="15.75">
      <c r="D77" s="71"/>
      <c r="E77" s="72"/>
    </row>
    <row r="78" spans="4:5" ht="15.75">
      <c r="D78" s="71"/>
      <c r="E78" s="72"/>
    </row>
    <row r="79" spans="4:5" ht="15.75">
      <c r="D79" s="71"/>
      <c r="E79" s="72"/>
    </row>
    <row r="80" spans="4:5" ht="15.75">
      <c r="D80" s="71"/>
      <c r="E80" s="72"/>
    </row>
    <row r="81" spans="4:5" ht="15.75">
      <c r="D81" s="71"/>
      <c r="E81" s="72"/>
    </row>
    <row r="82" spans="4:5" ht="15.75">
      <c r="D82" s="71"/>
      <c r="E82" s="72"/>
    </row>
    <row r="83" spans="4:5" ht="15.75">
      <c r="D83" s="71"/>
      <c r="E83" s="72"/>
    </row>
    <row r="84" spans="4:5" ht="15.75">
      <c r="D84" s="71"/>
      <c r="E84" s="72"/>
    </row>
    <row r="85" spans="4:5" ht="15.75">
      <c r="D85" s="71"/>
      <c r="E85" s="72"/>
    </row>
    <row r="86" spans="4:5" ht="15.75">
      <c r="D86" s="71"/>
      <c r="E86" s="72"/>
    </row>
    <row r="87" spans="4:5" ht="15.75">
      <c r="D87" s="71"/>
      <c r="E87" s="72"/>
    </row>
    <row r="88" spans="4:5" ht="15.75">
      <c r="D88" s="71"/>
      <c r="E88" s="72"/>
    </row>
    <row r="89" spans="4:5" ht="15.75">
      <c r="D89" s="71"/>
      <c r="E89" s="72"/>
    </row>
    <row r="90" spans="4:5" ht="15.75">
      <c r="D90" s="71"/>
      <c r="E90" s="72"/>
    </row>
    <row r="91" spans="4:5" ht="15.75">
      <c r="D91" s="71"/>
      <c r="E91" s="72"/>
    </row>
    <row r="92" spans="4:5" ht="15.75">
      <c r="D92" s="71"/>
      <c r="E92" s="72"/>
    </row>
    <row r="93" spans="4:5" ht="15.75">
      <c r="D93" s="71"/>
      <c r="E93" s="72"/>
    </row>
    <row r="94" spans="4:5" ht="15.75">
      <c r="D94" s="71"/>
      <c r="E94" s="72"/>
    </row>
    <row r="95" spans="4:5" ht="15.75">
      <c r="D95" s="71"/>
      <c r="E95" s="72"/>
    </row>
    <row r="96" spans="4:5" ht="15.75">
      <c r="D96" s="71"/>
      <c r="E96" s="72"/>
    </row>
    <row r="97" spans="4:5" ht="15.75">
      <c r="D97" s="71"/>
      <c r="E97" s="72"/>
    </row>
    <row r="98" spans="4:5" ht="15.75">
      <c r="D98" s="71"/>
      <c r="E98" s="72"/>
    </row>
    <row r="99" spans="4:5" ht="15.75">
      <c r="D99" s="71"/>
      <c r="E99" s="72"/>
    </row>
    <row r="100" spans="4:5" ht="15.75">
      <c r="D100" s="71"/>
      <c r="E100" s="72"/>
    </row>
    <row r="101" spans="4:5" ht="15.75">
      <c r="D101" s="71"/>
      <c r="E101" s="72"/>
    </row>
    <row r="102" spans="4:5" ht="15.75">
      <c r="D102" s="71"/>
      <c r="E102" s="72"/>
    </row>
    <row r="103" spans="4:5" ht="15.75">
      <c r="D103" s="71"/>
      <c r="E103" s="72"/>
    </row>
  </sheetData>
  <mergeCells count="1">
    <mergeCell ref="E9:G9"/>
  </mergeCells>
  <printOptions/>
  <pageMargins left="1.090277777777778" right="0.7479166666666667" top="0.3201388888888889" bottom="0.35000000000000003" header="0.5118055555555556" footer="0.5118055555555556"/>
  <pageSetup horizontalDpi="300" verticalDpi="3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mo</cp:lastModifiedBy>
  <cp:lastPrinted>2007-06-28T09:35:35Z</cp:lastPrinted>
  <dcterms:created xsi:type="dcterms:W3CDTF">2002-12-23T07:34:39Z</dcterms:created>
  <dcterms:modified xsi:type="dcterms:W3CDTF">2007-06-29T07:16:27Z</dcterms:modified>
  <cp:category/>
  <cp:version/>
  <cp:contentType/>
  <cp:contentStatus/>
  <cp:revision>1</cp:revision>
</cp:coreProperties>
</file>