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5265" activeTab="0"/>
  </bookViews>
  <sheets>
    <sheet name="Income statement" sheetId="1" r:id="rId1"/>
    <sheet name="Balance sheets" sheetId="2" r:id="rId2"/>
    <sheet name="changes in equity" sheetId="3" r:id="rId3"/>
    <sheet name="Cashflow statement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<sst xmlns="http://schemas.openxmlformats.org/spreadsheetml/2006/main" count="137" uniqueCount="103">
  <si>
    <t>Revenue</t>
  </si>
  <si>
    <t>Taxation</t>
  </si>
  <si>
    <t>Net profit for the period</t>
  </si>
  <si>
    <t>Inventories</t>
  </si>
  <si>
    <t>Net Current Assets</t>
  </si>
  <si>
    <t>Share Capital</t>
  </si>
  <si>
    <t>Reserves</t>
  </si>
  <si>
    <t>Condensed Consolidated Cash Flow Statements</t>
  </si>
  <si>
    <t>Net profit before tax</t>
  </si>
  <si>
    <t>Adjustment for non-cash flow :-</t>
  </si>
  <si>
    <t>Non-cash items</t>
  </si>
  <si>
    <t>Operating profit before changes in working capital</t>
  </si>
  <si>
    <t>Capital</t>
  </si>
  <si>
    <t>Total</t>
  </si>
  <si>
    <t>RM'000</t>
  </si>
  <si>
    <t>Share</t>
  </si>
  <si>
    <t>Borrowings</t>
  </si>
  <si>
    <t>Cash &amp; cash equivalents</t>
  </si>
  <si>
    <t>CHUAN HUAT RESOURCES BERHAD</t>
  </si>
  <si>
    <t>Condensed consolidated income statements</t>
  </si>
  <si>
    <t>Interest expenses</t>
  </si>
  <si>
    <t>Operating profit</t>
  </si>
  <si>
    <t>Interest income</t>
  </si>
  <si>
    <t>Share of profit of associates</t>
  </si>
  <si>
    <t>Profit before taxation</t>
  </si>
  <si>
    <t>Profit after taxation</t>
  </si>
  <si>
    <t>Minority interests</t>
  </si>
  <si>
    <t>At 30 September 2002</t>
  </si>
  <si>
    <t>30 September 2002</t>
  </si>
  <si>
    <t>Property, plant &amp; equipment</t>
  </si>
  <si>
    <t>Intangible assets</t>
  </si>
  <si>
    <t>Other investments</t>
  </si>
  <si>
    <t>Investments in associates</t>
  </si>
  <si>
    <t>Current assets</t>
  </si>
  <si>
    <t>Current liabilities</t>
  </si>
  <si>
    <t>Trade &amp; other payables</t>
  </si>
  <si>
    <t>Financed by :</t>
  </si>
  <si>
    <t>Minority shareholders' interests</t>
  </si>
  <si>
    <t>Long term and deferred liabilities</t>
  </si>
  <si>
    <t>Deferred taxation</t>
  </si>
  <si>
    <t>Deferred liabilities</t>
  </si>
  <si>
    <t>Investment property</t>
  </si>
  <si>
    <t>Proposed dividend</t>
  </si>
  <si>
    <t>Condensed consolidated statement of changes in equity</t>
  </si>
  <si>
    <t>Distributable</t>
  </si>
  <si>
    <t>At 1 January 2002</t>
  </si>
  <si>
    <t>profit</t>
  </si>
  <si>
    <t>Amortisation of reserve on consolidation</t>
  </si>
  <si>
    <t>Net profit for the nine months period</t>
  </si>
  <si>
    <t>At 1 January 2001</t>
  </si>
  <si>
    <t>At 30 September 2001</t>
  </si>
  <si>
    <t>Company No. 290729-W</t>
  </si>
  <si>
    <t>(Incorporated in Malaysia)</t>
  </si>
  <si>
    <t>INTERIM FINANCIAL REPORT FOR THE THIRD QUARTER</t>
  </si>
  <si>
    <t>ENDED 30 SEPTEMBER 2002</t>
  </si>
  <si>
    <t>Operating expenses</t>
  </si>
  <si>
    <t>Depreciation and amortisation</t>
  </si>
  <si>
    <t>Basic earnings per ordinary</t>
  </si>
  <si>
    <t>share (sen)</t>
  </si>
  <si>
    <t>Diluted earnings per ordinary</t>
  </si>
  <si>
    <t>30/09/02</t>
  </si>
  <si>
    <t>As at</t>
  </si>
  <si>
    <t>31/12/01</t>
  </si>
  <si>
    <t>Non-</t>
  </si>
  <si>
    <t>distributable</t>
  </si>
  <si>
    <t>reserve</t>
  </si>
  <si>
    <t>Retained</t>
  </si>
  <si>
    <t>3 months ended</t>
  </si>
  <si>
    <t>30 September</t>
  </si>
  <si>
    <t>9 months ended</t>
  </si>
  <si>
    <t>Conversion of Esos</t>
  </si>
  <si>
    <t>Share premium from Esos</t>
  </si>
  <si>
    <t>Cash flows from operating activities</t>
  </si>
  <si>
    <t>Changes in working capital:</t>
  </si>
  <si>
    <t>Net change in current assets</t>
  </si>
  <si>
    <t>Interest income received</t>
  </si>
  <si>
    <t>Interest expenses paid</t>
  </si>
  <si>
    <t>Tax paid</t>
  </si>
  <si>
    <t>Cash flows from investing activities</t>
  </si>
  <si>
    <t>Proceeds from disposal of property, plant and equipment</t>
  </si>
  <si>
    <t>Proceeds from issuance of shares</t>
  </si>
  <si>
    <t>Purchase of property, plant and equipment</t>
  </si>
  <si>
    <t>Cash flows from financing activities</t>
  </si>
  <si>
    <t>Proceeds from short term borrowings</t>
  </si>
  <si>
    <t>Cash &amp; cash equivalents at 1 January 2002</t>
  </si>
  <si>
    <t>Cash &amp; cash equivalents at 30 September 2002</t>
  </si>
  <si>
    <t>Dividend income received</t>
  </si>
  <si>
    <t>Proceeds from disposal of investment property</t>
  </si>
  <si>
    <t>Purchase of investment property</t>
  </si>
  <si>
    <t>Purchase of investment</t>
  </si>
  <si>
    <t>Repayment of term loan</t>
  </si>
  <si>
    <t>Dividend paid</t>
  </si>
  <si>
    <t>Cash generated by/(used in) operations</t>
  </si>
  <si>
    <t>Net cash generated by/(used in) operating activities</t>
  </si>
  <si>
    <t>Net cash generated by/(used in) investing activities</t>
  </si>
  <si>
    <t>Net cash generated by/(used in) financing activities</t>
  </si>
  <si>
    <t>Net change in current liabilities</t>
  </si>
  <si>
    <t>Other income</t>
  </si>
  <si>
    <t>Condensed consolidated balance sheets</t>
  </si>
  <si>
    <t>Trade &amp; other receivables</t>
  </si>
  <si>
    <t>Shareholders' Funds</t>
  </si>
  <si>
    <t>Repayment of hire purchase liabilities</t>
  </si>
  <si>
    <t>Net increase/ (decrease) in cash &amp; cash equivalents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</si>
</sst>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d/mm/yyyy"/>
    <numFmt numFmtId="175" formatCode="#,##0;\(#,##0\);\-"/>
    <numFmt numFmtId="176" formatCode="#,##0.0;\(#,##0.0\);\-"/>
    <numFmt numFmtId="177" formatCode="#,##0.00;\(#,##0.00\);\-"/>
  </numFmts>
  <fonts count="1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sz val="11"/>
      <name val="Tahoma"/>
      <family val="2"/>
    </font>
    <font>
      <b/>
      <i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0" fontId="1" fillId="0" borderId="0" xfId="0" applyFont="1" applyAlignment="1">
      <alignment horizontal="left"/>
    </xf>
    <xf numFmtId="173" fontId="1" fillId="0" borderId="0" xfId="15" applyNumberFormat="1" applyFont="1" applyAlignment="1">
      <alignment horizontal="center"/>
    </xf>
    <xf numFmtId="173" fontId="0" fillId="0" borderId="0" xfId="15" applyNumberFormat="1" applyAlignment="1">
      <alignment horizontal="center"/>
    </xf>
    <xf numFmtId="173" fontId="1" fillId="0" borderId="0" xfId="15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2" fillId="0" borderId="0" xfId="15" applyNumberFormat="1" applyFont="1" applyAlignment="1">
      <alignment horizontal="left"/>
    </xf>
    <xf numFmtId="173" fontId="2" fillId="0" borderId="0" xfId="15" applyNumberFormat="1" applyFont="1" applyAlignment="1">
      <alignment horizontal="center"/>
    </xf>
    <xf numFmtId="173" fontId="3" fillId="0" borderId="0" xfId="15" applyNumberFormat="1" applyFont="1" applyAlignment="1">
      <alignment horizontal="center"/>
    </xf>
    <xf numFmtId="175" fontId="1" fillId="0" borderId="0" xfId="15" applyNumberFormat="1" applyFont="1" applyAlignment="1">
      <alignment/>
    </xf>
    <xf numFmtId="175" fontId="1" fillId="0" borderId="1" xfId="15" applyNumberFormat="1" applyFont="1" applyBorder="1" applyAlignment="1">
      <alignment/>
    </xf>
    <xf numFmtId="175" fontId="1" fillId="0" borderId="0" xfId="0" applyNumberFormat="1" applyFont="1" applyAlignment="1">
      <alignment/>
    </xf>
    <xf numFmtId="175" fontId="1" fillId="0" borderId="0" xfId="15" applyNumberFormat="1" applyFont="1" applyBorder="1" applyAlignment="1">
      <alignment/>
    </xf>
    <xf numFmtId="173" fontId="2" fillId="0" borderId="0" xfId="15" applyNumberFormat="1" applyFont="1" applyAlignment="1">
      <alignment horizontal="right"/>
    </xf>
    <xf numFmtId="175" fontId="1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173" fontId="1" fillId="0" borderId="0" xfId="15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173" fontId="1" fillId="0" borderId="0" xfId="15" applyNumberFormat="1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73" fontId="2" fillId="0" borderId="0" xfId="15" applyNumberFormat="1" applyFont="1" applyBorder="1" applyAlignment="1">
      <alignment horizontal="left"/>
    </xf>
    <xf numFmtId="173" fontId="1" fillId="0" borderId="0" xfId="15" applyNumberFormat="1" applyFont="1" applyBorder="1" applyAlignment="1">
      <alignment horizontal="center"/>
    </xf>
    <xf numFmtId="173" fontId="0" fillId="0" borderId="0" xfId="15" applyNumberFormat="1" applyBorder="1" applyAlignment="1">
      <alignment/>
    </xf>
    <xf numFmtId="43" fontId="1" fillId="0" borderId="0" xfId="15" applyFont="1" applyBorder="1" applyAlignment="1">
      <alignment/>
    </xf>
    <xf numFmtId="173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173" fontId="2" fillId="0" borderId="0" xfId="15" applyNumberFormat="1" applyFont="1" applyFill="1" applyAlignment="1">
      <alignment horizontal="right"/>
    </xf>
    <xf numFmtId="175" fontId="1" fillId="0" borderId="0" xfId="15" applyNumberFormat="1" applyFont="1" applyFill="1" applyBorder="1" applyAlignment="1">
      <alignment/>
    </xf>
    <xf numFmtId="175" fontId="1" fillId="0" borderId="0" xfId="15" applyNumberFormat="1" applyFont="1" applyFill="1" applyBorder="1" applyAlignment="1">
      <alignment horizontal="center"/>
    </xf>
    <xf numFmtId="175" fontId="1" fillId="0" borderId="0" xfId="15" applyNumberFormat="1" applyFont="1" applyFill="1" applyBorder="1" applyAlignment="1">
      <alignment horizontal="right"/>
    </xf>
    <xf numFmtId="175" fontId="1" fillId="0" borderId="0" xfId="15" applyNumberFormat="1" applyFont="1" applyFill="1" applyAlignment="1">
      <alignment/>
    </xf>
    <xf numFmtId="177" fontId="1" fillId="0" borderId="0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15" applyNumberFormat="1" applyFont="1" applyFill="1" applyBorder="1" applyAlignment="1">
      <alignment horizontal="right"/>
    </xf>
    <xf numFmtId="173" fontId="2" fillId="0" borderId="0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15" applyNumberFormat="1" applyFont="1" applyBorder="1" applyAlignment="1">
      <alignment horizontal="right"/>
    </xf>
    <xf numFmtId="173" fontId="2" fillId="0" borderId="0" xfId="15" applyNumberFormat="1" applyFont="1" applyBorder="1" applyAlignment="1">
      <alignment horizontal="center"/>
    </xf>
    <xf numFmtId="173" fontId="3" fillId="0" borderId="0" xfId="15" applyNumberFormat="1" applyFont="1" applyBorder="1" applyAlignment="1">
      <alignment horizontal="center"/>
    </xf>
    <xf numFmtId="175" fontId="1" fillId="0" borderId="1" xfId="15" applyNumberFormat="1" applyFont="1" applyFill="1" applyBorder="1" applyAlignment="1">
      <alignment/>
    </xf>
    <xf numFmtId="175" fontId="1" fillId="0" borderId="3" xfId="15" applyNumberFormat="1" applyFont="1" applyFill="1" applyBorder="1" applyAlignment="1">
      <alignment/>
    </xf>
    <xf numFmtId="177" fontId="1" fillId="0" borderId="3" xfId="15" applyNumberFormat="1" applyFont="1" applyFill="1" applyBorder="1" applyAlignment="1">
      <alignment/>
    </xf>
    <xf numFmtId="175" fontId="1" fillId="0" borderId="3" xfId="0" applyNumberFormat="1" applyFont="1" applyFill="1" applyBorder="1" applyAlignment="1">
      <alignment/>
    </xf>
    <xf numFmtId="43" fontId="1" fillId="0" borderId="3" xfId="15" applyFont="1" applyFill="1" applyBorder="1" applyAlignment="1">
      <alignment/>
    </xf>
    <xf numFmtId="175" fontId="1" fillId="0" borderId="3" xfId="15" applyNumberFormat="1" applyFont="1" applyBorder="1" applyAlignment="1">
      <alignment/>
    </xf>
    <xf numFmtId="43" fontId="1" fillId="0" borderId="3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75" fontId="1" fillId="0" borderId="1" xfId="0" applyNumberFormat="1" applyFont="1" applyFill="1" applyBorder="1" applyAlignment="1">
      <alignment/>
    </xf>
    <xf numFmtId="175" fontId="1" fillId="0" borderId="4" xfId="0" applyNumberFormat="1" applyFont="1" applyFill="1" applyBorder="1" applyAlignment="1">
      <alignment/>
    </xf>
    <xf numFmtId="175" fontId="1" fillId="0" borderId="5" xfId="0" applyNumberFormat="1" applyFont="1" applyFill="1" applyBorder="1" applyAlignment="1">
      <alignment/>
    </xf>
    <xf numFmtId="175" fontId="1" fillId="0" borderId="6" xfId="0" applyNumberFormat="1" applyFont="1" applyFill="1" applyBorder="1" applyAlignment="1">
      <alignment/>
    </xf>
    <xf numFmtId="175" fontId="1" fillId="0" borderId="2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173" fontId="1" fillId="0" borderId="0" xfId="15" applyNumberFormat="1" applyFont="1" applyFill="1" applyBorder="1" applyAlignment="1">
      <alignment/>
    </xf>
    <xf numFmtId="16" fontId="2" fillId="0" borderId="0" xfId="0" applyNumberFormat="1" applyFont="1" applyFill="1" applyBorder="1" applyAlignment="1" quotePrefix="1">
      <alignment horizontal="right"/>
    </xf>
    <xf numFmtId="43" fontId="1" fillId="0" borderId="3" xfId="15" applyFont="1" applyBorder="1" applyAlignment="1">
      <alignment/>
    </xf>
    <xf numFmtId="175" fontId="2" fillId="0" borderId="0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 quotePrefix="1">
      <alignment horizontal="right"/>
    </xf>
    <xf numFmtId="175" fontId="2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28">
      <selection activeCell="A28" sqref="A28"/>
    </sheetView>
  </sheetViews>
  <sheetFormatPr defaultColWidth="9.140625" defaultRowHeight="12.75"/>
  <cols>
    <col min="1" max="1" width="25.8515625" style="4" customWidth="1"/>
    <col min="2" max="2" width="14.00390625" style="40" bestFit="1" customWidth="1"/>
    <col min="3" max="3" width="1.8515625" style="43" customWidth="1"/>
    <col min="4" max="4" width="15.140625" style="40" customWidth="1"/>
    <col min="5" max="5" width="1.8515625" style="43" customWidth="1"/>
    <col min="6" max="6" width="14.00390625" style="40" bestFit="1" customWidth="1"/>
    <col min="7" max="7" width="1.8515625" style="40" customWidth="1"/>
    <col min="8" max="8" width="15.140625" style="1" bestFit="1" customWidth="1"/>
    <col min="9" max="14" width="9.140625" style="1" customWidth="1"/>
  </cols>
  <sheetData>
    <row r="1" ht="12.75">
      <c r="A1" s="8" t="s">
        <v>18</v>
      </c>
    </row>
    <row r="2" ht="12.75">
      <c r="A2" s="31" t="s">
        <v>51</v>
      </c>
    </row>
    <row r="3" ht="12.75">
      <c r="A3" s="31" t="s">
        <v>52</v>
      </c>
    </row>
    <row r="4" ht="12.75">
      <c r="A4" s="8"/>
    </row>
    <row r="5" spans="1:8" ht="12.75">
      <c r="A5" s="32"/>
      <c r="B5" s="41"/>
      <c r="C5" s="41"/>
      <c r="D5" s="41"/>
      <c r="E5" s="41"/>
      <c r="F5" s="41"/>
      <c r="G5" s="41"/>
      <c r="H5" s="21"/>
    </row>
    <row r="6" spans="1:8" ht="12.75">
      <c r="A6" s="25"/>
      <c r="B6" s="43"/>
      <c r="C6" s="42"/>
      <c r="D6" s="42" t="s">
        <v>53</v>
      </c>
      <c r="F6" s="43"/>
      <c r="G6" s="43"/>
      <c r="H6" s="23"/>
    </row>
    <row r="7" spans="1:8" ht="12.75">
      <c r="A7" s="25"/>
      <c r="B7" s="43"/>
      <c r="C7" s="42"/>
      <c r="D7" s="42" t="s">
        <v>54</v>
      </c>
      <c r="F7" s="43"/>
      <c r="G7" s="43"/>
      <c r="H7" s="23"/>
    </row>
    <row r="8" spans="1:8" ht="12.75">
      <c r="A8" s="33"/>
      <c r="B8" s="44"/>
      <c r="C8" s="44"/>
      <c r="D8" s="44"/>
      <c r="E8" s="44"/>
      <c r="F8" s="44"/>
      <c r="G8" s="44"/>
      <c r="H8" s="29"/>
    </row>
    <row r="9" ht="12.75">
      <c r="A9" s="8"/>
    </row>
    <row r="10" ht="12.75">
      <c r="A10" s="8" t="s">
        <v>19</v>
      </c>
    </row>
    <row r="12" spans="1:14" s="39" customFormat="1" ht="12.75">
      <c r="A12" s="22"/>
      <c r="B12" s="43"/>
      <c r="C12" s="43"/>
      <c r="D12" s="43"/>
      <c r="E12" s="43"/>
      <c r="F12" s="43"/>
      <c r="G12" s="43"/>
      <c r="H12" s="23"/>
      <c r="I12" s="23"/>
      <c r="J12" s="23"/>
      <c r="K12" s="23"/>
      <c r="L12" s="23"/>
      <c r="M12" s="23"/>
      <c r="N12" s="23"/>
    </row>
    <row r="13" spans="1:14" s="39" customFormat="1" ht="12.75">
      <c r="A13" s="22"/>
      <c r="B13" s="43"/>
      <c r="C13" s="42" t="s">
        <v>67</v>
      </c>
      <c r="D13" s="55"/>
      <c r="E13" s="43"/>
      <c r="F13" s="43"/>
      <c r="G13" s="42" t="s">
        <v>69</v>
      </c>
      <c r="H13" s="55"/>
      <c r="I13" s="23"/>
      <c r="J13" s="23"/>
      <c r="K13" s="23"/>
      <c r="L13" s="23"/>
      <c r="M13" s="23"/>
      <c r="N13" s="23"/>
    </row>
    <row r="14" spans="1:14" s="39" customFormat="1" ht="12.75">
      <c r="A14" s="22"/>
      <c r="B14" s="84" t="s">
        <v>68</v>
      </c>
      <c r="C14" s="43"/>
      <c r="D14" s="84" t="s">
        <v>68</v>
      </c>
      <c r="E14" s="43"/>
      <c r="F14" s="84" t="s">
        <v>68</v>
      </c>
      <c r="G14" s="43"/>
      <c r="H14" s="84" t="s">
        <v>68</v>
      </c>
      <c r="I14" s="23"/>
      <c r="J14" s="23"/>
      <c r="K14" s="23"/>
      <c r="L14" s="23"/>
      <c r="M14" s="23"/>
      <c r="N14" s="23"/>
    </row>
    <row r="15" spans="1:14" s="39" customFormat="1" ht="12.75">
      <c r="A15" s="22"/>
      <c r="B15" s="45">
        <v>2002</v>
      </c>
      <c r="C15" s="43"/>
      <c r="D15" s="45">
        <v>2001</v>
      </c>
      <c r="E15" s="43"/>
      <c r="F15" s="45">
        <v>2002</v>
      </c>
      <c r="G15" s="43"/>
      <c r="H15" s="45">
        <v>2001</v>
      </c>
      <c r="I15" s="23"/>
      <c r="J15" s="23"/>
      <c r="K15" s="23"/>
      <c r="L15" s="23"/>
      <c r="M15" s="23"/>
      <c r="N15" s="23"/>
    </row>
    <row r="16" spans="1:14" s="61" customFormat="1" ht="12.75">
      <c r="A16" s="34"/>
      <c r="B16" s="56" t="s">
        <v>14</v>
      </c>
      <c r="C16" s="56"/>
      <c r="D16" s="56" t="s">
        <v>14</v>
      </c>
      <c r="E16" s="56"/>
      <c r="F16" s="56" t="s">
        <v>14</v>
      </c>
      <c r="G16" s="56"/>
      <c r="H16" s="59" t="s">
        <v>14</v>
      </c>
      <c r="I16" s="60"/>
      <c r="J16" s="60"/>
      <c r="K16" s="60"/>
      <c r="L16" s="60"/>
      <c r="M16" s="60"/>
      <c r="N16" s="60"/>
    </row>
    <row r="17" spans="1:14" s="13" customFormat="1" ht="12.75">
      <c r="A17" s="11"/>
      <c r="B17" s="46"/>
      <c r="C17" s="57"/>
      <c r="D17" s="46"/>
      <c r="E17" s="57"/>
      <c r="F17" s="46"/>
      <c r="G17" s="46"/>
      <c r="H17" s="18"/>
      <c r="I17" s="12"/>
      <c r="J17" s="12"/>
      <c r="K17" s="12"/>
      <c r="L17" s="12"/>
      <c r="M17" s="12"/>
      <c r="N17" s="12"/>
    </row>
    <row r="18" spans="1:14" s="6" customFormat="1" ht="12.75">
      <c r="A18" s="34" t="s">
        <v>0</v>
      </c>
      <c r="B18" s="47">
        <v>110884</v>
      </c>
      <c r="C18" s="47"/>
      <c r="D18" s="47">
        <v>91892</v>
      </c>
      <c r="E18" s="48"/>
      <c r="F18" s="49">
        <v>339002</v>
      </c>
      <c r="G18" s="49"/>
      <c r="H18" s="17">
        <v>245053</v>
      </c>
      <c r="I18" s="35"/>
      <c r="J18" s="5"/>
      <c r="K18" s="5"/>
      <c r="L18" s="5"/>
      <c r="M18" s="5"/>
      <c r="N18" s="5"/>
    </row>
    <row r="19" spans="1:14" s="6" customFormat="1" ht="12.75">
      <c r="A19" s="34"/>
      <c r="B19" s="47"/>
      <c r="C19" s="47"/>
      <c r="D19" s="47"/>
      <c r="E19" s="48"/>
      <c r="F19" s="49"/>
      <c r="G19" s="49"/>
      <c r="H19" s="17"/>
      <c r="I19" s="35"/>
      <c r="J19" s="5"/>
      <c r="K19" s="5"/>
      <c r="L19" s="5"/>
      <c r="M19" s="5"/>
      <c r="N19" s="5"/>
    </row>
    <row r="20" spans="1:14" s="6" customFormat="1" ht="12.75">
      <c r="A20" s="27" t="s">
        <v>55</v>
      </c>
      <c r="B20" s="47">
        <v>-108491</v>
      </c>
      <c r="C20" s="47"/>
      <c r="D20" s="47">
        <v>-89384</v>
      </c>
      <c r="E20" s="48"/>
      <c r="F20" s="49">
        <v>-330046</v>
      </c>
      <c r="G20" s="49"/>
      <c r="H20" s="17">
        <v>-236436</v>
      </c>
      <c r="I20" s="35"/>
      <c r="J20" s="5"/>
      <c r="K20" s="5"/>
      <c r="L20" s="5"/>
      <c r="M20" s="5"/>
      <c r="N20" s="5"/>
    </row>
    <row r="21" spans="1:14" s="6" customFormat="1" ht="12.75">
      <c r="A21" s="27"/>
      <c r="B21" s="47"/>
      <c r="C21" s="47"/>
      <c r="D21" s="47"/>
      <c r="E21" s="48"/>
      <c r="F21" s="49"/>
      <c r="G21" s="49"/>
      <c r="H21" s="17"/>
      <c r="I21" s="35"/>
      <c r="J21" s="5"/>
      <c r="K21" s="5"/>
      <c r="L21" s="5"/>
      <c r="M21" s="5"/>
      <c r="N21" s="5"/>
    </row>
    <row r="22" spans="1:14" s="6" customFormat="1" ht="12.75">
      <c r="A22" s="27" t="s">
        <v>56</v>
      </c>
      <c r="B22" s="47">
        <v>-1458</v>
      </c>
      <c r="C22" s="47"/>
      <c r="D22" s="47">
        <v>-1477</v>
      </c>
      <c r="E22" s="48"/>
      <c r="F22" s="49">
        <v>-4290</v>
      </c>
      <c r="G22" s="49"/>
      <c r="H22" s="17">
        <v>-4369</v>
      </c>
      <c r="I22" s="35"/>
      <c r="J22" s="5"/>
      <c r="K22" s="5"/>
      <c r="L22" s="5"/>
      <c r="M22" s="5"/>
      <c r="N22" s="5"/>
    </row>
    <row r="23" spans="1:14" s="6" customFormat="1" ht="12.75">
      <c r="A23" s="27"/>
      <c r="B23" s="47"/>
      <c r="C23" s="47"/>
      <c r="D23" s="47"/>
      <c r="E23" s="48"/>
      <c r="F23" s="49"/>
      <c r="G23" s="49"/>
      <c r="H23" s="17"/>
      <c r="I23" s="35"/>
      <c r="J23" s="5"/>
      <c r="K23" s="5"/>
      <c r="L23" s="5"/>
      <c r="M23" s="5"/>
      <c r="N23" s="5"/>
    </row>
    <row r="24" spans="1:14" s="6" customFormat="1" ht="12.75">
      <c r="A24" s="27" t="s">
        <v>97</v>
      </c>
      <c r="B24" s="47">
        <v>308</v>
      </c>
      <c r="C24" s="47"/>
      <c r="D24" s="47">
        <v>740</v>
      </c>
      <c r="E24" s="48"/>
      <c r="F24" s="49">
        <v>981</v>
      </c>
      <c r="G24" s="49"/>
      <c r="H24" s="17">
        <v>2264</v>
      </c>
      <c r="I24" s="35"/>
      <c r="J24" s="5"/>
      <c r="K24" s="5"/>
      <c r="L24" s="5"/>
      <c r="M24" s="5"/>
      <c r="N24" s="5"/>
    </row>
    <row r="25" spans="1:14" s="3" customFormat="1" ht="12.75">
      <c r="A25" s="7"/>
      <c r="B25" s="62"/>
      <c r="C25" s="47"/>
      <c r="D25" s="62"/>
      <c r="E25" s="47"/>
      <c r="F25" s="62"/>
      <c r="G25" s="50"/>
      <c r="H25" s="15"/>
      <c r="I25" s="2"/>
      <c r="J25" s="2"/>
      <c r="K25" s="2"/>
      <c r="L25" s="2"/>
      <c r="M25" s="2"/>
      <c r="N25" s="2"/>
    </row>
    <row r="26" spans="1:14" s="3" customFormat="1" ht="12.75">
      <c r="A26" s="11" t="s">
        <v>21</v>
      </c>
      <c r="B26" s="50">
        <f>SUM(B18:B24)</f>
        <v>1243</v>
      </c>
      <c r="C26" s="47"/>
      <c r="D26" s="47">
        <f>SUM(D18:D24)</f>
        <v>1771</v>
      </c>
      <c r="E26" s="47"/>
      <c r="F26" s="47">
        <f>SUM(F18:F24)</f>
        <v>5647</v>
      </c>
      <c r="G26" s="50"/>
      <c r="H26" s="47">
        <f>SUM(H18:H24)</f>
        <v>6512</v>
      </c>
      <c r="I26" s="2"/>
      <c r="J26" s="2"/>
      <c r="K26" s="2"/>
      <c r="L26" s="2"/>
      <c r="M26" s="2"/>
      <c r="N26" s="2"/>
    </row>
    <row r="27" spans="1:14" s="3" customFormat="1" ht="12.75">
      <c r="A27" s="7"/>
      <c r="B27" s="50"/>
      <c r="C27" s="47"/>
      <c r="D27" s="50"/>
      <c r="E27" s="47"/>
      <c r="F27" s="50"/>
      <c r="G27" s="50"/>
      <c r="H27" s="14"/>
      <c r="I27" s="2"/>
      <c r="J27" s="2"/>
      <c r="K27" s="2"/>
      <c r="L27" s="2"/>
      <c r="M27" s="2"/>
      <c r="N27" s="2"/>
    </row>
    <row r="28" spans="1:14" s="3" customFormat="1" ht="12" customHeight="1">
      <c r="A28" s="7" t="s">
        <v>20</v>
      </c>
      <c r="B28" s="50">
        <v>-474</v>
      </c>
      <c r="C28" s="47"/>
      <c r="D28" s="47">
        <v>-458</v>
      </c>
      <c r="E28" s="47"/>
      <c r="F28" s="50">
        <v>-1339</v>
      </c>
      <c r="G28" s="50"/>
      <c r="H28" s="17">
        <v>-1414</v>
      </c>
      <c r="I28" s="2"/>
      <c r="J28" s="2"/>
      <c r="K28" s="2"/>
      <c r="L28" s="2"/>
      <c r="M28" s="2"/>
      <c r="N28" s="2"/>
    </row>
    <row r="29" spans="1:14" s="3" customFormat="1" ht="12" customHeight="1">
      <c r="A29" s="7"/>
      <c r="B29" s="50"/>
      <c r="C29" s="47"/>
      <c r="D29" s="47"/>
      <c r="E29" s="47"/>
      <c r="F29" s="50"/>
      <c r="G29" s="50"/>
      <c r="H29" s="17"/>
      <c r="I29" s="2"/>
      <c r="J29" s="2"/>
      <c r="K29" s="2"/>
      <c r="L29" s="2"/>
      <c r="M29" s="2"/>
      <c r="N29" s="2"/>
    </row>
    <row r="30" spans="1:14" s="3" customFormat="1" ht="12.75">
      <c r="A30" s="7" t="s">
        <v>22</v>
      </c>
      <c r="B30" s="50">
        <v>89</v>
      </c>
      <c r="C30" s="47"/>
      <c r="D30" s="50">
        <v>2</v>
      </c>
      <c r="E30" s="47"/>
      <c r="F30" s="50">
        <v>238</v>
      </c>
      <c r="G30" s="50"/>
      <c r="H30" s="14">
        <v>13</v>
      </c>
      <c r="I30" s="2"/>
      <c r="J30" s="2"/>
      <c r="K30" s="2"/>
      <c r="L30" s="2"/>
      <c r="M30" s="2"/>
      <c r="N30" s="2"/>
    </row>
    <row r="31" spans="1:14" s="3" customFormat="1" ht="12.75">
      <c r="A31" s="7"/>
      <c r="B31" s="50"/>
      <c r="C31" s="47"/>
      <c r="D31" s="50"/>
      <c r="E31" s="47"/>
      <c r="F31" s="50"/>
      <c r="G31" s="50"/>
      <c r="H31" s="14"/>
      <c r="I31" s="2"/>
      <c r="J31" s="2"/>
      <c r="K31" s="2"/>
      <c r="L31" s="2"/>
      <c r="M31" s="2"/>
      <c r="N31" s="2"/>
    </row>
    <row r="32" spans="1:14" s="36" customFormat="1" ht="12.75">
      <c r="A32" s="27" t="s">
        <v>23</v>
      </c>
      <c r="B32" s="62">
        <v>37</v>
      </c>
      <c r="C32" s="47"/>
      <c r="D32" s="62">
        <v>25</v>
      </c>
      <c r="E32" s="47"/>
      <c r="F32" s="62">
        <v>98</v>
      </c>
      <c r="G32" s="47"/>
      <c r="H32" s="15">
        <v>62</v>
      </c>
      <c r="I32" s="30"/>
      <c r="J32" s="30"/>
      <c r="K32" s="30"/>
      <c r="L32" s="30"/>
      <c r="M32" s="30"/>
      <c r="N32" s="30"/>
    </row>
    <row r="33" spans="1:14" s="3" customFormat="1" ht="12.75">
      <c r="A33" s="7"/>
      <c r="B33" s="50"/>
      <c r="C33" s="47"/>
      <c r="D33" s="50"/>
      <c r="E33" s="47"/>
      <c r="F33" s="50"/>
      <c r="G33" s="50"/>
      <c r="H33" s="14"/>
      <c r="I33" s="2"/>
      <c r="J33" s="2"/>
      <c r="K33" s="2"/>
      <c r="L33" s="2"/>
      <c r="M33" s="2"/>
      <c r="N33" s="2"/>
    </row>
    <row r="34" spans="1:14" s="3" customFormat="1" ht="12.75">
      <c r="A34" s="11" t="s">
        <v>24</v>
      </c>
      <c r="B34" s="50">
        <f>SUM(B26:B32)</f>
        <v>895</v>
      </c>
      <c r="C34" s="47"/>
      <c r="D34" s="47">
        <f>SUM(D26:D32)</f>
        <v>1340</v>
      </c>
      <c r="E34" s="47"/>
      <c r="F34" s="50">
        <f>SUM(F26:F32)</f>
        <v>4644</v>
      </c>
      <c r="G34" s="50"/>
      <c r="H34" s="17">
        <f>SUM(H26:H32)</f>
        <v>5173</v>
      </c>
      <c r="I34" s="2"/>
      <c r="J34" s="2"/>
      <c r="K34" s="2"/>
      <c r="L34" s="2"/>
      <c r="M34" s="2"/>
      <c r="N34" s="2"/>
    </row>
    <row r="35" spans="1:14" s="3" customFormat="1" ht="12.75">
      <c r="A35" s="7"/>
      <c r="B35" s="50"/>
      <c r="C35" s="47"/>
      <c r="D35" s="50"/>
      <c r="E35" s="47"/>
      <c r="F35" s="50"/>
      <c r="G35" s="50"/>
      <c r="H35" s="14"/>
      <c r="I35" s="2"/>
      <c r="J35" s="2"/>
      <c r="K35" s="2"/>
      <c r="L35" s="2"/>
      <c r="M35" s="2"/>
      <c r="N35" s="2"/>
    </row>
    <row r="36" spans="1:14" s="36" customFormat="1" ht="12.75">
      <c r="A36" s="27" t="s">
        <v>1</v>
      </c>
      <c r="B36" s="62">
        <f>-833+100</f>
        <v>-733</v>
      </c>
      <c r="C36" s="47"/>
      <c r="D36" s="62">
        <v>-899</v>
      </c>
      <c r="E36" s="47"/>
      <c r="F36" s="62">
        <f>-2720+100</f>
        <v>-2620</v>
      </c>
      <c r="G36" s="47"/>
      <c r="H36" s="15">
        <v>-2629</v>
      </c>
      <c r="I36" s="30"/>
      <c r="J36" s="30"/>
      <c r="K36" s="30"/>
      <c r="L36" s="30"/>
      <c r="M36" s="30"/>
      <c r="N36" s="30"/>
    </row>
    <row r="37" spans="1:14" s="3" customFormat="1" ht="12.75">
      <c r="A37" s="7"/>
      <c r="B37" s="50"/>
      <c r="C37" s="47"/>
      <c r="D37" s="50"/>
      <c r="E37" s="47"/>
      <c r="F37" s="50"/>
      <c r="G37" s="50"/>
      <c r="H37" s="14"/>
      <c r="I37" s="2"/>
      <c r="J37" s="2"/>
      <c r="K37" s="2"/>
      <c r="L37" s="2"/>
      <c r="M37" s="2"/>
      <c r="N37" s="2"/>
    </row>
    <row r="38" spans="1:14" s="3" customFormat="1" ht="12.75">
      <c r="A38" s="11" t="s">
        <v>25</v>
      </c>
      <c r="B38" s="50">
        <f>+B34+B36</f>
        <v>162</v>
      </c>
      <c r="C38" s="47"/>
      <c r="D38" s="47">
        <f>+D34+D36</f>
        <v>441</v>
      </c>
      <c r="E38" s="47"/>
      <c r="F38" s="50">
        <f>+F34+F36</f>
        <v>2024</v>
      </c>
      <c r="G38" s="50"/>
      <c r="H38" s="17">
        <f>+H34+H36</f>
        <v>2544</v>
      </c>
      <c r="I38" s="2"/>
      <c r="J38" s="2"/>
      <c r="K38" s="2"/>
      <c r="L38" s="2"/>
      <c r="M38" s="2"/>
      <c r="N38" s="2"/>
    </row>
    <row r="39" spans="1:14" s="3" customFormat="1" ht="12.75">
      <c r="A39" s="7"/>
      <c r="B39" s="50"/>
      <c r="C39" s="47"/>
      <c r="D39" s="50"/>
      <c r="E39" s="47"/>
      <c r="F39" s="50"/>
      <c r="G39" s="50"/>
      <c r="H39" s="14"/>
      <c r="I39" s="2"/>
      <c r="J39" s="2"/>
      <c r="K39" s="2"/>
      <c r="L39" s="2"/>
      <c r="M39" s="2"/>
      <c r="N39" s="2"/>
    </row>
    <row r="40" spans="1:14" s="36" customFormat="1" ht="12.75">
      <c r="A40" s="27" t="s">
        <v>26</v>
      </c>
      <c r="B40" s="62">
        <v>192</v>
      </c>
      <c r="C40" s="47"/>
      <c r="D40" s="62">
        <v>42</v>
      </c>
      <c r="E40" s="47"/>
      <c r="F40" s="62">
        <v>444</v>
      </c>
      <c r="G40" s="47"/>
      <c r="H40" s="15">
        <v>8</v>
      </c>
      <c r="I40" s="30"/>
      <c r="J40" s="30"/>
      <c r="K40" s="30"/>
      <c r="L40" s="30"/>
      <c r="M40" s="30"/>
      <c r="N40" s="30"/>
    </row>
    <row r="41" spans="1:14" s="36" customFormat="1" ht="12.75">
      <c r="A41" s="27"/>
      <c r="B41" s="47"/>
      <c r="C41" s="47"/>
      <c r="D41" s="47"/>
      <c r="E41" s="47"/>
      <c r="F41" s="47"/>
      <c r="G41" s="47"/>
      <c r="H41" s="17"/>
      <c r="I41" s="30"/>
      <c r="J41" s="30"/>
      <c r="K41" s="30"/>
      <c r="L41" s="30"/>
      <c r="M41" s="30"/>
      <c r="N41" s="30"/>
    </row>
    <row r="42" spans="1:14" s="36" customFormat="1" ht="13.5" thickBot="1">
      <c r="A42" s="34" t="s">
        <v>2</v>
      </c>
      <c r="B42" s="63">
        <f>+B38+B40</f>
        <v>354</v>
      </c>
      <c r="C42" s="47"/>
      <c r="D42" s="63">
        <f>+D38+D40</f>
        <v>483</v>
      </c>
      <c r="E42" s="47"/>
      <c r="F42" s="63">
        <f>+F38+F40</f>
        <v>2468</v>
      </c>
      <c r="G42" s="47"/>
      <c r="H42" s="67">
        <f>+H38+H40</f>
        <v>2552</v>
      </c>
      <c r="I42" s="30"/>
      <c r="J42" s="30"/>
      <c r="K42" s="30"/>
      <c r="L42" s="30"/>
      <c r="M42" s="30"/>
      <c r="N42" s="30"/>
    </row>
    <row r="43" spans="1:14" s="36" customFormat="1" ht="13.5" thickTop="1">
      <c r="A43" s="27"/>
      <c r="B43" s="47"/>
      <c r="C43" s="47"/>
      <c r="D43" s="47"/>
      <c r="E43" s="47"/>
      <c r="F43" s="47"/>
      <c r="G43" s="47"/>
      <c r="H43" s="17"/>
      <c r="I43" s="30"/>
      <c r="J43" s="30"/>
      <c r="K43" s="30"/>
      <c r="L43" s="30"/>
      <c r="M43" s="30"/>
      <c r="N43" s="30"/>
    </row>
    <row r="44" spans="1:14" s="36" customFormat="1" ht="12.75">
      <c r="A44" s="27" t="s">
        <v>57</v>
      </c>
      <c r="B44" s="47"/>
      <c r="C44" s="47"/>
      <c r="D44" s="47"/>
      <c r="E44" s="47"/>
      <c r="F44" s="47"/>
      <c r="G44" s="47"/>
      <c r="H44" s="17"/>
      <c r="I44" s="30"/>
      <c r="J44" s="30"/>
      <c r="K44" s="30"/>
      <c r="L44" s="30"/>
      <c r="M44" s="30"/>
      <c r="N44" s="30"/>
    </row>
    <row r="45" spans="1:14" s="36" customFormat="1" ht="13.5" thickBot="1">
      <c r="A45" s="27" t="s">
        <v>58</v>
      </c>
      <c r="B45" s="64">
        <v>0.87</v>
      </c>
      <c r="C45" s="51"/>
      <c r="D45" s="66">
        <v>1.21</v>
      </c>
      <c r="E45" s="47"/>
      <c r="F45" s="64">
        <v>6.06</v>
      </c>
      <c r="G45" s="51"/>
      <c r="H45" s="68">
        <v>6.38</v>
      </c>
      <c r="I45" s="30"/>
      <c r="J45" s="30"/>
      <c r="K45" s="30"/>
      <c r="L45" s="30"/>
      <c r="M45" s="30"/>
      <c r="N45" s="30"/>
    </row>
    <row r="46" spans="1:14" s="36" customFormat="1" ht="13.5" thickTop="1">
      <c r="A46" s="27"/>
      <c r="B46" s="51"/>
      <c r="C46" s="51"/>
      <c r="D46" s="47"/>
      <c r="E46" s="47"/>
      <c r="F46" s="51"/>
      <c r="G46" s="51"/>
      <c r="H46" s="17"/>
      <c r="I46" s="30"/>
      <c r="J46" s="30"/>
      <c r="K46" s="30"/>
      <c r="L46" s="30"/>
      <c r="M46" s="30"/>
      <c r="N46" s="30"/>
    </row>
    <row r="47" spans="1:14" s="39" customFormat="1" ht="12.75">
      <c r="A47" s="38" t="s">
        <v>59</v>
      </c>
      <c r="B47" s="47"/>
      <c r="C47" s="47"/>
      <c r="E47" s="53"/>
      <c r="F47" s="47"/>
      <c r="G47" s="47"/>
      <c r="H47" s="37"/>
      <c r="I47" s="23"/>
      <c r="J47" s="23"/>
      <c r="K47" s="23"/>
      <c r="L47" s="23"/>
      <c r="M47" s="23"/>
      <c r="N47" s="23"/>
    </row>
    <row r="48" spans="1:14" s="39" customFormat="1" ht="13.5" thickBot="1">
      <c r="A48" s="38" t="s">
        <v>58</v>
      </c>
      <c r="B48" s="66">
        <v>0.75</v>
      </c>
      <c r="C48" s="53"/>
      <c r="D48" s="66">
        <v>0.91</v>
      </c>
      <c r="E48" s="53"/>
      <c r="F48" s="66">
        <v>5.24</v>
      </c>
      <c r="G48" s="53"/>
      <c r="H48" s="85">
        <v>4.81</v>
      </c>
      <c r="I48" s="23"/>
      <c r="J48" s="23"/>
      <c r="K48" s="23"/>
      <c r="L48" s="23"/>
      <c r="M48" s="23"/>
      <c r="N48" s="23"/>
    </row>
    <row r="49" spans="1:14" s="39" customFormat="1" ht="13.5" thickTop="1">
      <c r="A49" s="22"/>
      <c r="B49" s="53"/>
      <c r="C49" s="53"/>
      <c r="D49" s="53"/>
      <c r="E49" s="53"/>
      <c r="F49" s="53"/>
      <c r="G49" s="53"/>
      <c r="H49" s="19"/>
      <c r="I49" s="23"/>
      <c r="J49" s="23"/>
      <c r="K49" s="23"/>
      <c r="L49" s="23"/>
      <c r="M49" s="23"/>
      <c r="N49" s="23"/>
    </row>
    <row r="50" spans="2:8" ht="12.75">
      <c r="B50" s="54"/>
      <c r="C50" s="53"/>
      <c r="D50" s="54"/>
      <c r="E50" s="53"/>
      <c r="F50" s="54"/>
      <c r="G50" s="54"/>
      <c r="H50" s="16"/>
    </row>
    <row r="51" spans="2:8" ht="12.75">
      <c r="B51" s="54"/>
      <c r="C51" s="53"/>
      <c r="D51" s="54"/>
      <c r="E51" s="53"/>
      <c r="F51" s="54"/>
      <c r="G51" s="54"/>
      <c r="H51" s="16"/>
    </row>
    <row r="52" spans="2:8" ht="12.75">
      <c r="B52" s="54"/>
      <c r="C52" s="53"/>
      <c r="D52" s="54"/>
      <c r="E52" s="53"/>
      <c r="F52" s="54"/>
      <c r="G52" s="54"/>
      <c r="H52" s="16"/>
    </row>
    <row r="53" spans="2:8" ht="12.75">
      <c r="B53" s="54"/>
      <c r="C53" s="53"/>
      <c r="D53" s="54"/>
      <c r="E53" s="53"/>
      <c r="F53" s="54"/>
      <c r="G53" s="54"/>
      <c r="H53" s="16"/>
    </row>
    <row r="54" spans="2:8" ht="12.75">
      <c r="B54" s="54"/>
      <c r="C54" s="53"/>
      <c r="D54" s="54"/>
      <c r="E54" s="53"/>
      <c r="F54" s="54"/>
      <c r="G54" s="54"/>
      <c r="H54" s="16"/>
    </row>
    <row r="55" spans="4:8" ht="12.75">
      <c r="D55" s="54"/>
      <c r="E55" s="53"/>
      <c r="G55" s="54"/>
      <c r="H55" s="16"/>
    </row>
    <row r="56" spans="4:8" ht="12.75">
      <c r="D56" s="54"/>
      <c r="E56" s="53"/>
      <c r="F56" s="54"/>
      <c r="G56" s="54"/>
      <c r="H56" s="16"/>
    </row>
    <row r="57" spans="4:8" ht="12.75">
      <c r="D57" s="54"/>
      <c r="E57" s="53"/>
      <c r="F57" s="54"/>
      <c r="G57" s="54"/>
      <c r="H57" s="16"/>
    </row>
    <row r="58" spans="4:8" ht="12.75">
      <c r="D58" s="54"/>
      <c r="E58" s="53"/>
      <c r="F58" s="54"/>
      <c r="G58" s="54"/>
      <c r="H58" s="16"/>
    </row>
    <row r="59" spans="4:8" ht="12.75">
      <c r="D59" s="54"/>
      <c r="E59" s="53"/>
      <c r="F59" s="54"/>
      <c r="G59" s="54"/>
      <c r="H59" s="16"/>
    </row>
    <row r="60" spans="4:8" ht="12.75">
      <c r="D60" s="54"/>
      <c r="E60" s="53"/>
      <c r="F60" s="54"/>
      <c r="G60" s="54"/>
      <c r="H60" s="16"/>
    </row>
    <row r="61" spans="4:8" ht="12.75">
      <c r="D61" s="54"/>
      <c r="E61" s="53"/>
      <c r="F61" s="54"/>
      <c r="G61" s="54"/>
      <c r="H61" s="16"/>
    </row>
    <row r="62" spans="4:8" ht="12.75">
      <c r="D62" s="54"/>
      <c r="E62" s="53"/>
      <c r="F62" s="54"/>
      <c r="G62" s="54"/>
      <c r="H62" s="16"/>
    </row>
    <row r="63" spans="4:8" ht="12.75">
      <c r="D63" s="54"/>
      <c r="E63" s="53"/>
      <c r="F63" s="54"/>
      <c r="G63" s="54"/>
      <c r="H63" s="16"/>
    </row>
    <row r="64" spans="4:8" ht="12.75">
      <c r="D64" s="54"/>
      <c r="E64" s="53"/>
      <c r="F64" s="54"/>
      <c r="G64" s="54"/>
      <c r="H64" s="16"/>
    </row>
    <row r="65" spans="4:8" ht="12.75">
      <c r="D65" s="54"/>
      <c r="E65" s="53"/>
      <c r="F65" s="54"/>
      <c r="G65" s="54"/>
      <c r="H65" s="16"/>
    </row>
    <row r="66" spans="4:8" ht="12.75">
      <c r="D66" s="54"/>
      <c r="E66" s="53"/>
      <c r="F66" s="54"/>
      <c r="G66" s="54"/>
      <c r="H66" s="16"/>
    </row>
    <row r="67" spans="4:8" ht="12.75">
      <c r="D67" s="54"/>
      <c r="E67" s="53"/>
      <c r="F67" s="54"/>
      <c r="G67" s="54"/>
      <c r="H67" s="16"/>
    </row>
    <row r="68" spans="4:8" ht="12.75">
      <c r="D68" s="54"/>
      <c r="E68" s="53"/>
      <c r="F68" s="54"/>
      <c r="G68" s="54"/>
      <c r="H68" s="16"/>
    </row>
    <row r="69" spans="4:8" ht="12.75">
      <c r="D69" s="54"/>
      <c r="E69" s="53"/>
      <c r="F69" s="54"/>
      <c r="G69" s="54"/>
      <c r="H69" s="16"/>
    </row>
    <row r="70" spans="4:8" ht="12.75">
      <c r="D70" s="54"/>
      <c r="E70" s="53"/>
      <c r="F70" s="54"/>
      <c r="G70" s="54"/>
      <c r="H70" s="16"/>
    </row>
    <row r="71" spans="4:8" ht="12.75">
      <c r="D71" s="54"/>
      <c r="E71" s="53"/>
      <c r="F71" s="54"/>
      <c r="G71" s="54"/>
      <c r="H71" s="16"/>
    </row>
    <row r="72" spans="4:8" ht="12.75">
      <c r="D72" s="54"/>
      <c r="E72" s="53"/>
      <c r="F72" s="54"/>
      <c r="G72" s="54"/>
      <c r="H72" s="16"/>
    </row>
    <row r="73" spans="4:8" ht="12.75">
      <c r="D73" s="54"/>
      <c r="E73" s="53"/>
      <c r="F73" s="54"/>
      <c r="G73" s="54"/>
      <c r="H73" s="16"/>
    </row>
    <row r="74" spans="4:8" ht="12.75">
      <c r="D74" s="54"/>
      <c r="E74" s="53"/>
      <c r="F74" s="54"/>
      <c r="G74" s="54"/>
      <c r="H74" s="16"/>
    </row>
    <row r="75" spans="4:8" ht="12.75">
      <c r="D75" s="54"/>
      <c r="E75" s="53"/>
      <c r="F75" s="54"/>
      <c r="G75" s="54"/>
      <c r="H75" s="16"/>
    </row>
  </sheetData>
  <printOptions/>
  <pageMargins left="0.984251968503937" right="0.5905511811023623" top="0.984251968503937" bottom="0.3937007874015748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43">
      <selection activeCell="A63" sqref="A63"/>
    </sheetView>
  </sheetViews>
  <sheetFormatPr defaultColWidth="9.140625" defaultRowHeight="12.75"/>
  <cols>
    <col min="1" max="1" width="45.421875" style="1" customWidth="1"/>
    <col min="2" max="2" width="7.8515625" style="1" customWidth="1"/>
    <col min="3" max="3" width="14.421875" style="1" customWidth="1"/>
    <col min="4" max="4" width="2.8515625" style="1" customWidth="1"/>
    <col min="5" max="5" width="14.140625" style="1" customWidth="1"/>
    <col min="6" max="7" width="9.140625" style="23" customWidth="1"/>
    <col min="8" max="12" width="9.140625" style="1" customWidth="1"/>
  </cols>
  <sheetData>
    <row r="1" spans="1:2" ht="14.25">
      <c r="A1" s="8" t="s">
        <v>18</v>
      </c>
      <c r="B1" s="20"/>
    </row>
    <row r="2" spans="1:2" ht="14.25">
      <c r="A2" s="31" t="s">
        <v>51</v>
      </c>
      <c r="B2" s="20"/>
    </row>
    <row r="3" spans="1:2" ht="14.25">
      <c r="A3" s="31" t="s">
        <v>52</v>
      </c>
      <c r="B3" s="20"/>
    </row>
    <row r="5" spans="1:13" ht="12.75">
      <c r="A5" s="32"/>
      <c r="B5" s="41"/>
      <c r="C5" s="41"/>
      <c r="D5" s="41"/>
      <c r="E5" s="41"/>
      <c r="F5" s="43"/>
      <c r="M5" s="1"/>
    </row>
    <row r="6" spans="1:13" ht="12.75">
      <c r="A6" s="25"/>
      <c r="B6" s="42" t="s">
        <v>53</v>
      </c>
      <c r="C6" s="42"/>
      <c r="E6" s="43"/>
      <c r="F6" s="43"/>
      <c r="M6" s="1"/>
    </row>
    <row r="7" spans="1:13" ht="12.75">
      <c r="A7" s="25"/>
      <c r="B7" s="42" t="s">
        <v>54</v>
      </c>
      <c r="C7" s="42"/>
      <c r="E7" s="43"/>
      <c r="F7" s="43"/>
      <c r="M7" s="1"/>
    </row>
    <row r="8" spans="1:13" ht="12.75">
      <c r="A8" s="33"/>
      <c r="B8" s="44"/>
      <c r="C8" s="44"/>
      <c r="D8" s="44"/>
      <c r="E8" s="44"/>
      <c r="F8" s="43"/>
      <c r="M8" s="1"/>
    </row>
    <row r="10" spans="1:12" s="70" customFormat="1" ht="12.75">
      <c r="A10" s="9" t="s">
        <v>98</v>
      </c>
      <c r="B10" s="58"/>
      <c r="C10" s="45" t="s">
        <v>61</v>
      </c>
      <c r="D10" s="45"/>
      <c r="E10" s="45" t="s">
        <v>61</v>
      </c>
      <c r="F10" s="58"/>
      <c r="G10" s="58"/>
      <c r="H10" s="58"/>
      <c r="I10" s="58"/>
      <c r="J10" s="58"/>
      <c r="K10" s="58"/>
      <c r="L10" s="58"/>
    </row>
    <row r="11" spans="1:12" s="70" customFormat="1" ht="12.75">
      <c r="A11" s="58"/>
      <c r="B11" s="58"/>
      <c r="C11" s="45" t="s">
        <v>60</v>
      </c>
      <c r="D11" s="45"/>
      <c r="E11" s="45" t="s">
        <v>62</v>
      </c>
      <c r="F11" s="58"/>
      <c r="G11" s="58"/>
      <c r="H11" s="58"/>
      <c r="I11" s="58"/>
      <c r="J11" s="58"/>
      <c r="K11" s="58"/>
      <c r="L11" s="58"/>
    </row>
    <row r="12" spans="1:12" s="70" customFormat="1" ht="12.75">
      <c r="A12" s="58"/>
      <c r="B12" s="58"/>
      <c r="C12" s="56" t="s">
        <v>14</v>
      </c>
      <c r="D12" s="45"/>
      <c r="E12" s="56" t="s">
        <v>14</v>
      </c>
      <c r="F12" s="58"/>
      <c r="G12" s="58"/>
      <c r="H12" s="58"/>
      <c r="I12" s="58"/>
      <c r="J12" s="58"/>
      <c r="K12" s="58"/>
      <c r="L12" s="58"/>
    </row>
    <row r="13" spans="1:12" s="70" customFormat="1" ht="12.75">
      <c r="A13" s="58"/>
      <c r="B13" s="58"/>
      <c r="C13" s="56"/>
      <c r="D13" s="45"/>
      <c r="E13" s="56"/>
      <c r="F13" s="58"/>
      <c r="G13" s="58"/>
      <c r="H13" s="58"/>
      <c r="I13" s="58"/>
      <c r="J13" s="58"/>
      <c r="K13" s="58"/>
      <c r="L13" s="58"/>
    </row>
    <row r="14" spans="1:12" s="71" customFormat="1" ht="12.75">
      <c r="A14" s="43" t="s">
        <v>29</v>
      </c>
      <c r="B14" s="43"/>
      <c r="C14" s="53">
        <v>52453</v>
      </c>
      <c r="D14" s="53"/>
      <c r="E14" s="53">
        <v>53154</v>
      </c>
      <c r="F14" s="43"/>
      <c r="G14" s="43"/>
      <c r="H14" s="43"/>
      <c r="I14" s="43"/>
      <c r="J14" s="43"/>
      <c r="K14" s="43"/>
      <c r="L14" s="43"/>
    </row>
    <row r="15" spans="1:12" s="71" customFormat="1" ht="12.75">
      <c r="A15" s="43" t="s">
        <v>41</v>
      </c>
      <c r="B15" s="43"/>
      <c r="C15" s="53">
        <v>7636</v>
      </c>
      <c r="D15" s="53"/>
      <c r="E15" s="53">
        <v>8217</v>
      </c>
      <c r="F15" s="43"/>
      <c r="G15" s="43"/>
      <c r="H15" s="43"/>
      <c r="I15" s="43"/>
      <c r="J15" s="43"/>
      <c r="K15" s="43"/>
      <c r="L15" s="43"/>
    </row>
    <row r="16" spans="1:12" s="71" customFormat="1" ht="12.75">
      <c r="A16" s="43" t="s">
        <v>32</v>
      </c>
      <c r="B16" s="43"/>
      <c r="C16" s="53">
        <v>2511</v>
      </c>
      <c r="D16" s="53"/>
      <c r="E16" s="53">
        <v>2441</v>
      </c>
      <c r="F16" s="43"/>
      <c r="G16" s="43"/>
      <c r="H16" s="43"/>
      <c r="I16" s="43"/>
      <c r="J16" s="43"/>
      <c r="K16" s="43"/>
      <c r="L16" s="43"/>
    </row>
    <row r="17" spans="1:12" s="71" customFormat="1" ht="12.75">
      <c r="A17" s="43" t="s">
        <v>31</v>
      </c>
      <c r="B17" s="43"/>
      <c r="C17" s="53">
        <v>4006</v>
      </c>
      <c r="D17" s="53"/>
      <c r="E17" s="53">
        <v>3921</v>
      </c>
      <c r="F17" s="43"/>
      <c r="G17" s="43"/>
      <c r="H17" s="43"/>
      <c r="I17" s="43"/>
      <c r="J17" s="43"/>
      <c r="K17" s="43"/>
      <c r="L17" s="43"/>
    </row>
    <row r="18" spans="1:12" s="71" customFormat="1" ht="12.75">
      <c r="A18" s="43" t="s">
        <v>30</v>
      </c>
      <c r="B18" s="43"/>
      <c r="C18" s="73">
        <f>274+72</f>
        <v>346</v>
      </c>
      <c r="D18" s="53"/>
      <c r="E18" s="73">
        <f>294+82</f>
        <v>376</v>
      </c>
      <c r="F18" s="43"/>
      <c r="G18" s="43"/>
      <c r="H18" s="43"/>
      <c r="I18" s="43"/>
      <c r="J18" s="43"/>
      <c r="K18" s="43"/>
      <c r="L18" s="43"/>
    </row>
    <row r="19" spans="1:12" s="71" customFormat="1" ht="12.75">
      <c r="A19" s="43"/>
      <c r="B19" s="43"/>
      <c r="C19" s="53"/>
      <c r="D19" s="53"/>
      <c r="E19" s="53"/>
      <c r="F19" s="43"/>
      <c r="G19" s="43"/>
      <c r="H19" s="43"/>
      <c r="I19" s="43"/>
      <c r="J19" s="43"/>
      <c r="K19" s="43"/>
      <c r="L19" s="43"/>
    </row>
    <row r="20" spans="1:12" s="71" customFormat="1" ht="12.75">
      <c r="A20" s="43"/>
      <c r="B20" s="43"/>
      <c r="C20" s="53">
        <f>SUM(C14:C19)</f>
        <v>66952</v>
      </c>
      <c r="D20" s="53"/>
      <c r="E20" s="53">
        <f>SUM(E14:E19)</f>
        <v>68109</v>
      </c>
      <c r="F20" s="43"/>
      <c r="G20" s="43"/>
      <c r="H20" s="43"/>
      <c r="I20" s="43"/>
      <c r="J20" s="43"/>
      <c r="K20" s="43"/>
      <c r="L20" s="43"/>
    </row>
    <row r="21" spans="1:12" s="71" customFormat="1" ht="12.75">
      <c r="A21" s="58" t="s">
        <v>33</v>
      </c>
      <c r="B21" s="72"/>
      <c r="C21" s="53"/>
      <c r="D21" s="53"/>
      <c r="E21" s="53"/>
      <c r="F21" s="43"/>
      <c r="G21" s="43"/>
      <c r="H21" s="43"/>
      <c r="I21" s="43"/>
      <c r="J21" s="43"/>
      <c r="K21" s="43"/>
      <c r="L21" s="43"/>
    </row>
    <row r="22" spans="1:12" s="71" customFormat="1" ht="12.75">
      <c r="A22" s="43" t="s">
        <v>3</v>
      </c>
      <c r="B22" s="43"/>
      <c r="C22" s="74">
        <v>37293</v>
      </c>
      <c r="D22" s="53"/>
      <c r="E22" s="74">
        <v>27142</v>
      </c>
      <c r="F22" s="43"/>
      <c r="G22" s="43"/>
      <c r="H22" s="43"/>
      <c r="I22" s="43"/>
      <c r="J22" s="43"/>
      <c r="K22" s="43"/>
      <c r="L22" s="43"/>
    </row>
    <row r="23" spans="1:12" s="71" customFormat="1" ht="12.75">
      <c r="A23" s="43" t="s">
        <v>99</v>
      </c>
      <c r="B23" s="43"/>
      <c r="C23" s="75">
        <f>123237+4326</f>
        <v>127563</v>
      </c>
      <c r="D23" s="53"/>
      <c r="E23" s="75">
        <f>127592+4990</f>
        <v>132582</v>
      </c>
      <c r="F23" s="43"/>
      <c r="G23" s="43"/>
      <c r="H23" s="43"/>
      <c r="I23" s="43"/>
      <c r="J23" s="43"/>
      <c r="K23" s="43"/>
      <c r="L23" s="43"/>
    </row>
    <row r="24" spans="1:12" s="71" customFormat="1" ht="12.75">
      <c r="A24" s="43" t="s">
        <v>17</v>
      </c>
      <c r="B24" s="43"/>
      <c r="C24" s="76">
        <f>13420+6125</f>
        <v>19545</v>
      </c>
      <c r="D24" s="53"/>
      <c r="E24" s="76">
        <f>8925+125</f>
        <v>9050</v>
      </c>
      <c r="F24" s="43"/>
      <c r="G24" s="43"/>
      <c r="H24" s="43"/>
      <c r="I24" s="43"/>
      <c r="J24" s="43"/>
      <c r="K24" s="43"/>
      <c r="L24" s="43"/>
    </row>
    <row r="25" spans="1:12" s="71" customFormat="1" ht="12.75">
      <c r="A25" s="43"/>
      <c r="B25" s="43"/>
      <c r="C25" s="75"/>
      <c r="D25" s="53"/>
      <c r="E25" s="75"/>
      <c r="F25" s="43"/>
      <c r="G25" s="43"/>
      <c r="H25" s="43"/>
      <c r="I25" s="43"/>
      <c r="J25" s="43"/>
      <c r="K25" s="43"/>
      <c r="L25" s="43"/>
    </row>
    <row r="26" spans="1:12" s="71" customFormat="1" ht="12.75">
      <c r="A26" s="43"/>
      <c r="B26" s="43"/>
      <c r="C26" s="76">
        <f>SUM(C22:C24)</f>
        <v>184401</v>
      </c>
      <c r="D26" s="53"/>
      <c r="E26" s="76">
        <f>SUM(E22:E24)</f>
        <v>168774</v>
      </c>
      <c r="F26" s="43"/>
      <c r="G26" s="43"/>
      <c r="H26" s="43"/>
      <c r="I26" s="43"/>
      <c r="J26" s="43"/>
      <c r="K26" s="43"/>
      <c r="L26" s="43"/>
    </row>
    <row r="27" spans="1:12" s="71" customFormat="1" ht="12.75">
      <c r="A27" s="58" t="s">
        <v>34</v>
      </c>
      <c r="B27" s="72"/>
      <c r="C27" s="53"/>
      <c r="D27" s="53"/>
      <c r="E27" s="53"/>
      <c r="F27" s="43"/>
      <c r="G27" s="43"/>
      <c r="H27" s="43"/>
      <c r="I27" s="43"/>
      <c r="J27" s="43"/>
      <c r="K27" s="43"/>
      <c r="L27" s="43"/>
    </row>
    <row r="28" spans="1:12" s="71" customFormat="1" ht="12.75">
      <c r="A28" s="43" t="s">
        <v>35</v>
      </c>
      <c r="B28" s="43"/>
      <c r="C28" s="74">
        <f>36457+7779</f>
        <v>44236</v>
      </c>
      <c r="D28" s="53"/>
      <c r="E28" s="74">
        <f>31672+7047</f>
        <v>38719</v>
      </c>
      <c r="F28" s="43"/>
      <c r="G28" s="43"/>
      <c r="H28" s="43"/>
      <c r="I28" s="43"/>
      <c r="J28" s="43"/>
      <c r="K28" s="43"/>
      <c r="L28" s="43"/>
    </row>
    <row r="29" spans="1:12" s="71" customFormat="1" ht="12.75">
      <c r="A29" s="43" t="s">
        <v>16</v>
      </c>
      <c r="B29" s="43"/>
      <c r="C29" s="75">
        <v>101374</v>
      </c>
      <c r="D29" s="53"/>
      <c r="E29" s="75">
        <v>100693</v>
      </c>
      <c r="F29" s="43"/>
      <c r="G29" s="43"/>
      <c r="H29" s="43"/>
      <c r="I29" s="43"/>
      <c r="J29" s="43"/>
      <c r="K29" s="43"/>
      <c r="L29" s="43"/>
    </row>
    <row r="30" spans="1:12" s="71" customFormat="1" ht="12.75">
      <c r="A30" s="43" t="s">
        <v>1</v>
      </c>
      <c r="B30" s="43"/>
      <c r="C30" s="75">
        <v>0</v>
      </c>
      <c r="D30" s="53"/>
      <c r="E30" s="75">
        <v>897</v>
      </c>
      <c r="F30" s="43"/>
      <c r="G30" s="43"/>
      <c r="H30" s="43"/>
      <c r="I30" s="43"/>
      <c r="J30" s="43"/>
      <c r="K30" s="43"/>
      <c r="L30" s="43"/>
    </row>
    <row r="31" spans="1:12" s="71" customFormat="1" ht="12.75">
      <c r="A31" s="43" t="s">
        <v>42</v>
      </c>
      <c r="B31" s="43"/>
      <c r="C31" s="76">
        <v>0</v>
      </c>
      <c r="D31" s="53"/>
      <c r="E31" s="76">
        <v>804</v>
      </c>
      <c r="F31" s="43"/>
      <c r="G31" s="43"/>
      <c r="H31" s="43"/>
      <c r="I31" s="43"/>
      <c r="J31" s="43"/>
      <c r="K31" s="43"/>
      <c r="L31" s="43"/>
    </row>
    <row r="32" spans="1:12" s="71" customFormat="1" ht="12.75">
      <c r="A32" s="43"/>
      <c r="B32" s="43"/>
      <c r="C32" s="75"/>
      <c r="D32" s="53"/>
      <c r="E32" s="75"/>
      <c r="F32" s="43"/>
      <c r="G32" s="43"/>
      <c r="H32" s="43"/>
      <c r="I32" s="43"/>
      <c r="J32" s="43"/>
      <c r="K32" s="43"/>
      <c r="L32" s="43"/>
    </row>
    <row r="33" spans="1:12" s="71" customFormat="1" ht="12.75">
      <c r="A33" s="43"/>
      <c r="B33" s="43"/>
      <c r="C33" s="76">
        <f>SUM(C28:C31)</f>
        <v>145610</v>
      </c>
      <c r="D33" s="53"/>
      <c r="E33" s="76">
        <f>SUM(E28:E31)</f>
        <v>141113</v>
      </c>
      <c r="F33" s="43"/>
      <c r="G33" s="43"/>
      <c r="H33" s="43"/>
      <c r="I33" s="43"/>
      <c r="J33" s="43"/>
      <c r="K33" s="43"/>
      <c r="L33" s="43"/>
    </row>
    <row r="34" spans="1:12" s="71" customFormat="1" ht="12.75">
      <c r="A34" s="43"/>
      <c r="B34" s="43"/>
      <c r="C34" s="53"/>
      <c r="D34" s="53"/>
      <c r="E34" s="53"/>
      <c r="F34" s="43"/>
      <c r="G34" s="43"/>
      <c r="H34" s="43"/>
      <c r="I34" s="43"/>
      <c r="J34" s="43"/>
      <c r="K34" s="43"/>
      <c r="L34" s="43"/>
    </row>
    <row r="35" spans="1:12" s="71" customFormat="1" ht="12.75">
      <c r="A35" s="43" t="s">
        <v>4</v>
      </c>
      <c r="B35" s="43"/>
      <c r="C35" s="53">
        <f>+C26-C33</f>
        <v>38791</v>
      </c>
      <c r="D35" s="53"/>
      <c r="E35" s="53">
        <f>+E26-E33</f>
        <v>27661</v>
      </c>
      <c r="F35" s="43"/>
      <c r="G35" s="43"/>
      <c r="H35" s="43"/>
      <c r="I35" s="43"/>
      <c r="J35" s="43"/>
      <c r="K35" s="43"/>
      <c r="L35" s="43"/>
    </row>
    <row r="36" spans="1:12" s="71" customFormat="1" ht="12.75">
      <c r="A36" s="43"/>
      <c r="B36" s="43"/>
      <c r="C36" s="53"/>
      <c r="D36" s="53"/>
      <c r="E36" s="53"/>
      <c r="F36" s="43"/>
      <c r="G36" s="43"/>
      <c r="H36" s="43"/>
      <c r="I36" s="43"/>
      <c r="J36" s="43"/>
      <c r="K36" s="43"/>
      <c r="L36" s="43"/>
    </row>
    <row r="37" spans="1:12" s="71" customFormat="1" ht="12.75">
      <c r="A37" s="43"/>
      <c r="B37" s="43"/>
      <c r="C37" s="77">
        <f>+C20+C35</f>
        <v>105743</v>
      </c>
      <c r="D37" s="53"/>
      <c r="E37" s="77">
        <f>+E20+E35</f>
        <v>95770</v>
      </c>
      <c r="F37" s="43"/>
      <c r="G37" s="43"/>
      <c r="H37" s="43"/>
      <c r="I37" s="43"/>
      <c r="J37" s="43"/>
      <c r="K37" s="43"/>
      <c r="L37" s="43"/>
    </row>
    <row r="38" spans="1:12" s="71" customFormat="1" ht="13.5" thickBot="1">
      <c r="A38" s="43"/>
      <c r="B38" s="43"/>
      <c r="C38" s="65"/>
      <c r="D38" s="53"/>
      <c r="E38" s="65"/>
      <c r="F38" s="43"/>
      <c r="G38" s="43"/>
      <c r="H38" s="43"/>
      <c r="I38" s="43"/>
      <c r="J38" s="43"/>
      <c r="K38" s="43"/>
      <c r="L38" s="43"/>
    </row>
    <row r="39" spans="1:12" s="71" customFormat="1" ht="13.5" thickTop="1">
      <c r="A39" s="43"/>
      <c r="B39" s="43"/>
      <c r="C39" s="53"/>
      <c r="D39" s="53"/>
      <c r="E39" s="53"/>
      <c r="F39" s="43"/>
      <c r="G39" s="43"/>
      <c r="H39" s="43"/>
      <c r="I39" s="43"/>
      <c r="J39" s="43"/>
      <c r="K39" s="43"/>
      <c r="L39" s="43"/>
    </row>
    <row r="40" spans="1:12" s="71" customFormat="1" ht="12.75">
      <c r="A40" s="58" t="s">
        <v>36</v>
      </c>
      <c r="B40" s="43"/>
      <c r="C40" s="53"/>
      <c r="D40" s="53"/>
      <c r="E40" s="53"/>
      <c r="F40" s="43"/>
      <c r="G40" s="43"/>
      <c r="H40" s="43"/>
      <c r="I40" s="43"/>
      <c r="J40" s="43"/>
      <c r="K40" s="43"/>
      <c r="L40" s="43"/>
    </row>
    <row r="41" spans="1:12" s="71" customFormat="1" ht="12.75">
      <c r="A41" s="43" t="s">
        <v>5</v>
      </c>
      <c r="B41" s="43"/>
      <c r="C41" s="53">
        <v>40917</v>
      </c>
      <c r="D41" s="53"/>
      <c r="E41" s="53">
        <v>40201</v>
      </c>
      <c r="F41" s="43"/>
      <c r="G41" s="43"/>
      <c r="H41" s="43"/>
      <c r="I41" s="43"/>
      <c r="J41" s="43"/>
      <c r="K41" s="43"/>
      <c r="L41" s="43"/>
    </row>
    <row r="42" spans="1:12" s="71" customFormat="1" ht="12.75">
      <c r="A42" s="43" t="s">
        <v>6</v>
      </c>
      <c r="B42" s="43"/>
      <c r="C42" s="73">
        <f>44904+23+100</f>
        <v>45027</v>
      </c>
      <c r="D42" s="53"/>
      <c r="E42" s="73">
        <v>42766</v>
      </c>
      <c r="F42" s="43"/>
      <c r="G42" s="43"/>
      <c r="H42" s="43"/>
      <c r="I42" s="43"/>
      <c r="J42" s="43"/>
      <c r="K42" s="43"/>
      <c r="L42" s="43"/>
    </row>
    <row r="43" spans="1:12" s="71" customFormat="1" ht="12.75">
      <c r="A43" s="43"/>
      <c r="B43" s="43"/>
      <c r="C43" s="53"/>
      <c r="D43" s="53"/>
      <c r="E43" s="53"/>
      <c r="F43" s="43"/>
      <c r="G43" s="43"/>
      <c r="H43" s="43"/>
      <c r="I43" s="43"/>
      <c r="J43" s="43"/>
      <c r="K43" s="43"/>
      <c r="L43" s="43"/>
    </row>
    <row r="44" spans="1:12" s="71" customFormat="1" ht="12.75">
      <c r="A44" s="43" t="s">
        <v>100</v>
      </c>
      <c r="B44" s="43"/>
      <c r="C44" s="53">
        <f>+C41+C42</f>
        <v>85944</v>
      </c>
      <c r="D44" s="53"/>
      <c r="E44" s="53">
        <f>+E41+E42</f>
        <v>82967</v>
      </c>
      <c r="F44" s="43"/>
      <c r="G44" s="43"/>
      <c r="H44" s="43"/>
      <c r="I44" s="43"/>
      <c r="J44" s="43"/>
      <c r="K44" s="43"/>
      <c r="L44" s="43"/>
    </row>
    <row r="45" spans="1:12" s="71" customFormat="1" ht="12.75">
      <c r="A45" s="43"/>
      <c r="B45" s="43"/>
      <c r="C45" s="53"/>
      <c r="D45" s="53"/>
      <c r="E45" s="53"/>
      <c r="F45" s="43"/>
      <c r="G45" s="43"/>
      <c r="H45" s="43"/>
      <c r="I45" s="43"/>
      <c r="J45" s="43"/>
      <c r="K45" s="43"/>
      <c r="L45" s="43"/>
    </row>
    <row r="46" spans="1:12" s="71" customFormat="1" ht="12.75">
      <c r="A46" s="58" t="s">
        <v>37</v>
      </c>
      <c r="B46" s="43"/>
      <c r="C46" s="53">
        <f>16549-23</f>
        <v>16526</v>
      </c>
      <c r="D46" s="53"/>
      <c r="E46" s="53">
        <v>8970</v>
      </c>
      <c r="F46" s="43"/>
      <c r="G46" s="43"/>
      <c r="H46" s="43"/>
      <c r="I46" s="43"/>
      <c r="J46" s="43"/>
      <c r="K46" s="43"/>
      <c r="L46" s="43"/>
    </row>
    <row r="47" spans="1:12" s="71" customFormat="1" ht="12.75">
      <c r="A47" s="43"/>
      <c r="B47" s="43"/>
      <c r="C47" s="53"/>
      <c r="D47" s="53"/>
      <c r="E47" s="53"/>
      <c r="F47" s="43"/>
      <c r="G47" s="43"/>
      <c r="H47" s="43"/>
      <c r="I47" s="43"/>
      <c r="J47" s="43"/>
      <c r="K47" s="43"/>
      <c r="L47" s="43"/>
    </row>
    <row r="48" spans="1:12" s="71" customFormat="1" ht="12.75">
      <c r="A48" s="58" t="s">
        <v>38</v>
      </c>
      <c r="B48" s="72"/>
      <c r="C48" s="53"/>
      <c r="D48" s="53"/>
      <c r="E48" s="53"/>
      <c r="F48" s="43"/>
      <c r="G48" s="43"/>
      <c r="H48" s="43"/>
      <c r="I48" s="43"/>
      <c r="J48" s="43"/>
      <c r="K48" s="43"/>
      <c r="L48" s="43"/>
    </row>
    <row r="49" spans="1:12" s="71" customFormat="1" ht="12.75">
      <c r="A49" s="43" t="s">
        <v>16</v>
      </c>
      <c r="B49" s="43"/>
      <c r="C49" s="53">
        <v>790</v>
      </c>
      <c r="D49" s="53"/>
      <c r="E49" s="53">
        <v>1450</v>
      </c>
      <c r="F49" s="43"/>
      <c r="G49" s="43"/>
      <c r="H49" s="43"/>
      <c r="I49" s="43"/>
      <c r="J49" s="43"/>
      <c r="K49" s="43"/>
      <c r="L49" s="43"/>
    </row>
    <row r="50" spans="1:12" s="71" customFormat="1" ht="12.75">
      <c r="A50" s="43" t="s">
        <v>40</v>
      </c>
      <c r="B50" s="43"/>
      <c r="C50" s="53">
        <v>1212</v>
      </c>
      <c r="D50" s="53"/>
      <c r="E50" s="53">
        <v>1301</v>
      </c>
      <c r="F50" s="43"/>
      <c r="G50" s="43"/>
      <c r="H50" s="43"/>
      <c r="I50" s="43"/>
      <c r="J50" s="43"/>
      <c r="K50" s="43"/>
      <c r="L50" s="43"/>
    </row>
    <row r="51" spans="1:12" s="71" customFormat="1" ht="12.75">
      <c r="A51" s="43" t="s">
        <v>39</v>
      </c>
      <c r="B51" s="43"/>
      <c r="C51" s="53">
        <f>1371-100</f>
        <v>1271</v>
      </c>
      <c r="D51" s="53"/>
      <c r="E51" s="53">
        <v>1082</v>
      </c>
      <c r="F51" s="43"/>
      <c r="G51" s="43"/>
      <c r="H51" s="43"/>
      <c r="I51" s="43"/>
      <c r="J51" s="43"/>
      <c r="K51" s="43"/>
      <c r="L51" s="43"/>
    </row>
    <row r="52" spans="1:12" s="71" customFormat="1" ht="12.75">
      <c r="A52" s="43"/>
      <c r="B52" s="43"/>
      <c r="C52" s="53"/>
      <c r="D52" s="53"/>
      <c r="E52" s="53"/>
      <c r="F52" s="43"/>
      <c r="G52" s="43"/>
      <c r="H52" s="43"/>
      <c r="I52" s="43"/>
      <c r="J52" s="43"/>
      <c r="K52" s="43"/>
      <c r="L52" s="43"/>
    </row>
    <row r="53" spans="1:12" s="71" customFormat="1" ht="12.75">
      <c r="A53" s="43"/>
      <c r="B53" s="43"/>
      <c r="C53" s="77">
        <f>SUM(C44:C52)</f>
        <v>105743</v>
      </c>
      <c r="D53" s="53"/>
      <c r="E53" s="77">
        <f>SUM(E44:E52)</f>
        <v>95770</v>
      </c>
      <c r="F53" s="43"/>
      <c r="G53" s="43"/>
      <c r="H53" s="43"/>
      <c r="I53" s="43"/>
      <c r="J53" s="43"/>
      <c r="K53" s="43"/>
      <c r="L53" s="43"/>
    </row>
    <row r="54" spans="1:12" s="71" customFormat="1" ht="13.5" thickBot="1">
      <c r="A54" s="43"/>
      <c r="B54" s="43"/>
      <c r="C54" s="65"/>
      <c r="D54" s="53"/>
      <c r="E54" s="65"/>
      <c r="F54" s="43"/>
      <c r="G54" s="43"/>
      <c r="H54" s="43"/>
      <c r="I54" s="43"/>
      <c r="J54" s="43"/>
      <c r="K54" s="43"/>
      <c r="L54" s="43"/>
    </row>
    <row r="55" ht="13.5" thickTop="1"/>
    <row r="56" spans="1:12" s="71" customFormat="1" ht="12.75">
      <c r="A56" s="43"/>
      <c r="B56" s="43"/>
      <c r="C56" s="52"/>
      <c r="D56" s="43"/>
      <c r="E56" s="52"/>
      <c r="F56" s="43"/>
      <c r="G56" s="43"/>
      <c r="H56" s="43"/>
      <c r="I56" s="43"/>
      <c r="J56" s="43"/>
      <c r="K56" s="43"/>
      <c r="L56" s="43"/>
    </row>
    <row r="57" spans="1:12" s="71" customFormat="1" ht="12.75">
      <c r="A57" s="43"/>
      <c r="B57" s="43"/>
      <c r="C57" s="53"/>
      <c r="D57" s="53"/>
      <c r="E57" s="53"/>
      <c r="F57" s="43"/>
      <c r="G57" s="43"/>
      <c r="H57" s="43"/>
      <c r="I57" s="43"/>
      <c r="J57" s="43"/>
      <c r="K57" s="43"/>
      <c r="L57" s="43"/>
    </row>
    <row r="58" spans="3:5" ht="12.75">
      <c r="C58" s="16">
        <f>+C37-C53</f>
        <v>0</v>
      </c>
      <c r="D58" s="16"/>
      <c r="E58" s="16">
        <f>+E37-E53</f>
        <v>0</v>
      </c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</sheetData>
  <printOptions/>
  <pageMargins left="0.984251968503937" right="0.5118110236220472" top="0.984251968503937" bottom="0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8">
      <selection activeCell="I38" sqref="I38"/>
    </sheetView>
  </sheetViews>
  <sheetFormatPr defaultColWidth="9.140625" defaultRowHeight="12.75"/>
  <cols>
    <col min="1" max="1" width="34.28125" style="40" customWidth="1"/>
    <col min="2" max="2" width="8.8515625" style="40" customWidth="1"/>
    <col min="3" max="3" width="2.421875" style="43" customWidth="1"/>
    <col min="4" max="4" width="12.7109375" style="40" bestFit="1" customWidth="1"/>
    <col min="5" max="5" width="2.57421875" style="40" customWidth="1"/>
    <col min="6" max="6" width="12.8515625" style="40" bestFit="1" customWidth="1"/>
    <col min="7" max="7" width="3.00390625" style="40" customWidth="1"/>
    <col min="8" max="8" width="10.57421875" style="40" customWidth="1"/>
  </cols>
  <sheetData>
    <row r="1" spans="1:2" ht="14.25">
      <c r="A1" s="8" t="s">
        <v>18</v>
      </c>
      <c r="B1" s="78"/>
    </row>
    <row r="2" spans="1:2" ht="14.25">
      <c r="A2" s="31" t="s">
        <v>51</v>
      </c>
      <c r="B2" s="78"/>
    </row>
    <row r="3" spans="1:2" ht="14.25">
      <c r="A3" s="31" t="s">
        <v>52</v>
      </c>
      <c r="B3" s="78"/>
    </row>
    <row r="4" spans="1:2" ht="14.25">
      <c r="A4" s="79"/>
      <c r="B4" s="78"/>
    </row>
    <row r="5" spans="1:13" ht="12.75">
      <c r="A5" s="32"/>
      <c r="B5" s="41"/>
      <c r="C5" s="41"/>
      <c r="D5" s="41"/>
      <c r="E5" s="41"/>
      <c r="F5" s="21"/>
      <c r="G5" s="21"/>
      <c r="H5" s="21"/>
      <c r="I5" s="1"/>
      <c r="J5" s="1"/>
      <c r="K5" s="1"/>
      <c r="L5" s="1"/>
      <c r="M5" s="1"/>
    </row>
    <row r="6" spans="1:13" ht="12.75">
      <c r="A6" s="25"/>
      <c r="B6" s="43"/>
      <c r="C6" s="42"/>
      <c r="D6" s="42" t="s">
        <v>53</v>
      </c>
      <c r="E6" s="43"/>
      <c r="F6" s="23"/>
      <c r="G6" s="23"/>
      <c r="H6" s="23"/>
      <c r="I6" s="1"/>
      <c r="J6" s="1"/>
      <c r="K6" s="1"/>
      <c r="L6" s="1"/>
      <c r="M6" s="1"/>
    </row>
    <row r="7" spans="1:13" ht="12.75">
      <c r="A7" s="25"/>
      <c r="B7" s="43"/>
      <c r="C7" s="42"/>
      <c r="D7" s="42" t="s">
        <v>54</v>
      </c>
      <c r="E7" s="43"/>
      <c r="F7" s="23"/>
      <c r="G7" s="23"/>
      <c r="H7" s="23"/>
      <c r="I7" s="1"/>
      <c r="J7" s="1"/>
      <c r="K7" s="1"/>
      <c r="L7" s="1"/>
      <c r="M7" s="1"/>
    </row>
    <row r="8" spans="1:13" ht="12.75">
      <c r="A8" s="33"/>
      <c r="B8" s="44"/>
      <c r="C8" s="44"/>
      <c r="D8" s="44"/>
      <c r="E8" s="44"/>
      <c r="F8" s="29"/>
      <c r="G8" s="29"/>
      <c r="H8" s="29"/>
      <c r="I8" s="1"/>
      <c r="J8" s="1"/>
      <c r="K8" s="1"/>
      <c r="L8" s="1"/>
      <c r="M8" s="1"/>
    </row>
    <row r="9" spans="1:13" ht="12.75">
      <c r="A9" s="25"/>
      <c r="B9" s="43"/>
      <c r="D9" s="43"/>
      <c r="E9" s="43"/>
      <c r="F9" s="23"/>
      <c r="G9" s="23"/>
      <c r="H9" s="1"/>
      <c r="I9" s="1"/>
      <c r="J9" s="1"/>
      <c r="K9" s="1"/>
      <c r="L9" s="1"/>
      <c r="M9" s="1"/>
    </row>
    <row r="10" spans="1:2" ht="14.25">
      <c r="A10" s="81" t="s">
        <v>43</v>
      </c>
      <c r="B10" s="80"/>
    </row>
    <row r="12" spans="1:8" s="69" customFormat="1" ht="12.75">
      <c r="A12" s="58"/>
      <c r="C12" s="55"/>
      <c r="D12" s="55" t="s">
        <v>63</v>
      </c>
      <c r="E12" s="55"/>
      <c r="F12" s="55" t="s">
        <v>44</v>
      </c>
      <c r="G12" s="55"/>
      <c r="H12" s="58"/>
    </row>
    <row r="13" spans="1:8" s="69" customFormat="1" ht="12.75">
      <c r="A13" s="58"/>
      <c r="B13" s="55" t="s">
        <v>15</v>
      </c>
      <c r="C13" s="55"/>
      <c r="D13" s="55" t="s">
        <v>64</v>
      </c>
      <c r="E13" s="55"/>
      <c r="F13" s="55" t="s">
        <v>66</v>
      </c>
      <c r="G13" s="55"/>
      <c r="H13" s="55" t="s">
        <v>13</v>
      </c>
    </row>
    <row r="14" spans="1:8" s="69" customFormat="1" ht="12.75">
      <c r="A14" s="58"/>
      <c r="B14" s="55" t="s">
        <v>12</v>
      </c>
      <c r="C14" s="55"/>
      <c r="D14" s="55" t="s">
        <v>65</v>
      </c>
      <c r="E14" s="55"/>
      <c r="F14" s="55" t="s">
        <v>46</v>
      </c>
      <c r="G14" s="55"/>
      <c r="H14" s="55"/>
    </row>
    <row r="15" spans="1:8" s="39" customFormat="1" ht="12.75">
      <c r="A15" s="58"/>
      <c r="B15" s="56" t="s">
        <v>14</v>
      </c>
      <c r="C15" s="56"/>
      <c r="D15" s="56" t="s">
        <v>14</v>
      </c>
      <c r="E15" s="56"/>
      <c r="F15" s="56" t="s">
        <v>14</v>
      </c>
      <c r="G15" s="56"/>
      <c r="H15" s="56" t="s">
        <v>14</v>
      </c>
    </row>
    <row r="16" spans="1:8" s="39" customFormat="1" ht="12.75">
      <c r="A16" s="43"/>
      <c r="B16" s="43"/>
      <c r="C16" s="43"/>
      <c r="D16" s="43"/>
      <c r="E16" s="43"/>
      <c r="F16" s="43"/>
      <c r="G16" s="43"/>
      <c r="H16" s="43"/>
    </row>
    <row r="17" spans="1:8" s="39" customFormat="1" ht="12.75">
      <c r="A17" s="43" t="s">
        <v>45</v>
      </c>
      <c r="B17" s="83">
        <v>40201</v>
      </c>
      <c r="C17" s="53"/>
      <c r="D17" s="53">
        <f>9909+16763+13155</f>
        <v>39827</v>
      </c>
      <c r="E17" s="53"/>
      <c r="F17" s="53">
        <v>2939</v>
      </c>
      <c r="G17" s="53"/>
      <c r="H17" s="53">
        <f>SUM(B17:F17)</f>
        <v>82967</v>
      </c>
    </row>
    <row r="18" spans="1:8" s="39" customFormat="1" ht="12.75">
      <c r="A18" s="43"/>
      <c r="B18" s="43"/>
      <c r="C18" s="53"/>
      <c r="D18" s="53"/>
      <c r="E18" s="53"/>
      <c r="F18" s="53"/>
      <c r="G18" s="53"/>
      <c r="H18" s="53"/>
    </row>
    <row r="19" spans="1:8" ht="12.75">
      <c r="A19" s="40" t="s">
        <v>70</v>
      </c>
      <c r="B19" s="82">
        <v>716</v>
      </c>
      <c r="C19" s="53"/>
      <c r="D19" s="54"/>
      <c r="E19" s="54"/>
      <c r="F19" s="54"/>
      <c r="G19" s="54"/>
      <c r="H19" s="54">
        <f>SUM(B19:F19)</f>
        <v>716</v>
      </c>
    </row>
    <row r="20" spans="1:8" ht="12.75">
      <c r="A20" s="40" t="s">
        <v>71</v>
      </c>
      <c r="C20" s="53"/>
      <c r="D20" s="54">
        <v>164</v>
      </c>
      <c r="E20" s="54"/>
      <c r="F20" s="54"/>
      <c r="G20" s="54"/>
      <c r="H20" s="54">
        <f>SUM(B20:F20)</f>
        <v>164</v>
      </c>
    </row>
    <row r="21" spans="1:8" ht="12.75">
      <c r="A21" s="43" t="s">
        <v>47</v>
      </c>
      <c r="C21" s="53"/>
      <c r="D21" s="54">
        <v>-371</v>
      </c>
      <c r="E21" s="54"/>
      <c r="F21" s="54"/>
      <c r="G21" s="54"/>
      <c r="H21" s="54">
        <f>SUM(B21:F21)</f>
        <v>-371</v>
      </c>
    </row>
    <row r="22" spans="1:8" s="39" customFormat="1" ht="12.75">
      <c r="A22" s="43" t="s">
        <v>48</v>
      </c>
      <c r="B22" s="43"/>
      <c r="C22" s="53"/>
      <c r="D22" s="53"/>
      <c r="E22" s="53"/>
      <c r="F22" s="53">
        <f>+'Income statement'!F42</f>
        <v>2468</v>
      </c>
      <c r="G22" s="53"/>
      <c r="H22" s="53">
        <f>SUM(B22:F22)</f>
        <v>2468</v>
      </c>
    </row>
    <row r="23" spans="1:8" s="39" customFormat="1" ht="12.75">
      <c r="A23" s="43"/>
      <c r="B23" s="41"/>
      <c r="C23" s="53"/>
      <c r="D23" s="77"/>
      <c r="E23" s="53"/>
      <c r="F23" s="77"/>
      <c r="G23" s="53"/>
      <c r="H23" s="77"/>
    </row>
    <row r="24" spans="1:8" s="39" customFormat="1" ht="13.5" thickBot="1">
      <c r="A24" s="43" t="s">
        <v>27</v>
      </c>
      <c r="B24" s="65">
        <f>SUM(B17:B23)</f>
        <v>40917</v>
      </c>
      <c r="C24" s="53"/>
      <c r="D24" s="65">
        <f>SUM(D17:D23)</f>
        <v>39620</v>
      </c>
      <c r="E24" s="53"/>
      <c r="F24" s="65">
        <f>SUM(F17:F23)</f>
        <v>5407</v>
      </c>
      <c r="G24" s="53"/>
      <c r="H24" s="65">
        <f>SUM(H17:H23)</f>
        <v>85944</v>
      </c>
    </row>
    <row r="25" spans="1:8" s="39" customFormat="1" ht="13.5" thickTop="1">
      <c r="A25" s="43"/>
      <c r="B25" s="53"/>
      <c r="C25" s="53"/>
      <c r="D25" s="53"/>
      <c r="E25" s="53"/>
      <c r="F25" s="53"/>
      <c r="G25" s="53"/>
      <c r="H25" s="53"/>
    </row>
    <row r="26" spans="1:8" s="39" customFormat="1" ht="12.75">
      <c r="A26" s="43"/>
      <c r="B26" s="43"/>
      <c r="C26" s="53"/>
      <c r="D26" s="53"/>
      <c r="E26" s="53"/>
      <c r="F26" s="53"/>
      <c r="G26" s="53"/>
      <c r="H26" s="53"/>
    </row>
    <row r="27" spans="1:8" s="39" customFormat="1" ht="12.75">
      <c r="A27" s="43" t="s">
        <v>49</v>
      </c>
      <c r="B27" s="83">
        <v>40021</v>
      </c>
      <c r="C27" s="53"/>
      <c r="D27" s="53">
        <f>10374+16723+1155</f>
        <v>28252</v>
      </c>
      <c r="E27" s="53"/>
      <c r="F27" s="53">
        <v>12533</v>
      </c>
      <c r="G27" s="53"/>
      <c r="H27" s="53">
        <f>SUM(B27:F27)</f>
        <v>80806</v>
      </c>
    </row>
    <row r="28" spans="1:8" s="39" customFormat="1" ht="12.75">
      <c r="A28" s="43"/>
      <c r="B28" s="43"/>
      <c r="C28" s="53"/>
      <c r="D28" s="53"/>
      <c r="E28" s="53"/>
      <c r="F28" s="53"/>
      <c r="G28" s="53"/>
      <c r="H28" s="53"/>
    </row>
    <row r="29" spans="1:8" s="39" customFormat="1" ht="12.75">
      <c r="A29" s="43" t="s">
        <v>47</v>
      </c>
      <c r="B29" s="43"/>
      <c r="C29" s="53"/>
      <c r="D29" s="53">
        <v>-332</v>
      </c>
      <c r="E29" s="53"/>
      <c r="F29" s="53"/>
      <c r="G29" s="53"/>
      <c r="H29" s="53">
        <f>SUM(B29:F29)</f>
        <v>-332</v>
      </c>
    </row>
    <row r="30" spans="1:8" s="39" customFormat="1" ht="12.75">
      <c r="A30" s="43" t="s">
        <v>48</v>
      </c>
      <c r="B30" s="43"/>
      <c r="C30" s="53"/>
      <c r="D30" s="53"/>
      <c r="E30" s="53"/>
      <c r="F30" s="53">
        <v>2552</v>
      </c>
      <c r="G30" s="53"/>
      <c r="H30" s="53">
        <f>SUM(B30:F30)</f>
        <v>2552</v>
      </c>
    </row>
    <row r="31" spans="1:8" s="39" customFormat="1" ht="12.75">
      <c r="A31" s="43"/>
      <c r="B31" s="41"/>
      <c r="C31" s="53"/>
      <c r="D31" s="77"/>
      <c r="E31" s="53"/>
      <c r="F31" s="77"/>
      <c r="G31" s="53"/>
      <c r="H31" s="77"/>
    </row>
    <row r="32" spans="1:8" s="39" customFormat="1" ht="13.5" thickBot="1">
      <c r="A32" s="43" t="s">
        <v>50</v>
      </c>
      <c r="B32" s="65">
        <f>SUM(B27:B31)</f>
        <v>40021</v>
      </c>
      <c r="C32" s="53"/>
      <c r="D32" s="65">
        <f>SUM(D27:D31)</f>
        <v>27920</v>
      </c>
      <c r="E32" s="53"/>
      <c r="F32" s="65">
        <f>SUM(F27:F31)</f>
        <v>15085</v>
      </c>
      <c r="G32" s="53"/>
      <c r="H32" s="65">
        <f>SUM(H27:H31)</f>
        <v>83026</v>
      </c>
    </row>
    <row r="33" spans="1:8" s="39" customFormat="1" ht="13.5" thickTop="1">
      <c r="A33" s="43"/>
      <c r="B33" s="43"/>
      <c r="C33" s="53"/>
      <c r="D33" s="53"/>
      <c r="E33" s="53"/>
      <c r="F33" s="53"/>
      <c r="G33" s="53"/>
      <c r="H33" s="53"/>
    </row>
    <row r="34" spans="1:8" s="39" customFormat="1" ht="12.75">
      <c r="A34" s="43"/>
      <c r="B34" s="43"/>
      <c r="C34" s="53"/>
      <c r="D34" s="53"/>
      <c r="E34" s="53"/>
      <c r="F34" s="53"/>
      <c r="G34" s="53"/>
      <c r="H34" s="53"/>
    </row>
    <row r="35" spans="3:8" ht="12.75">
      <c r="C35" s="53"/>
      <c r="D35" s="54"/>
      <c r="E35" s="54"/>
      <c r="F35" s="54"/>
      <c r="G35" s="54"/>
      <c r="H35" s="54"/>
    </row>
    <row r="36" spans="3:8" ht="12.75">
      <c r="C36" s="53"/>
      <c r="D36" s="54"/>
      <c r="E36" s="54"/>
      <c r="F36" s="54"/>
      <c r="G36" s="54"/>
      <c r="H36" s="54"/>
    </row>
    <row r="37" spans="3:8" ht="12.75">
      <c r="C37" s="53"/>
      <c r="D37" s="54"/>
      <c r="E37" s="54"/>
      <c r="F37" s="54"/>
      <c r="G37" s="54"/>
      <c r="H37" s="54"/>
    </row>
    <row r="38" spans="3:8" ht="12.75">
      <c r="C38" s="53"/>
      <c r="D38" s="54"/>
      <c r="E38" s="54"/>
      <c r="F38" s="54"/>
      <c r="G38" s="54"/>
      <c r="H38" s="54"/>
    </row>
    <row r="39" spans="3:8" ht="12.75">
      <c r="C39" s="53"/>
      <c r="D39" s="54"/>
      <c r="E39" s="54"/>
      <c r="F39" s="54"/>
      <c r="G39" s="54"/>
      <c r="H39" s="54"/>
    </row>
    <row r="40" spans="3:8" ht="12.75">
      <c r="C40" s="53"/>
      <c r="D40" s="54"/>
      <c r="E40" s="54"/>
      <c r="F40" s="54"/>
      <c r="G40" s="54"/>
      <c r="H40" s="54"/>
    </row>
    <row r="41" spans="3:8" ht="12.75">
      <c r="C41" s="53"/>
      <c r="D41" s="54"/>
      <c r="E41" s="54"/>
      <c r="F41" s="54"/>
      <c r="G41" s="54"/>
      <c r="H41" s="54"/>
    </row>
    <row r="42" spans="3:8" ht="12.75">
      <c r="C42" s="53"/>
      <c r="D42" s="54"/>
      <c r="E42" s="54"/>
      <c r="F42" s="54"/>
      <c r="G42" s="54"/>
      <c r="H42" s="54"/>
    </row>
    <row r="43" spans="3:8" ht="12.75">
      <c r="C43" s="53"/>
      <c r="D43" s="54"/>
      <c r="E43" s="54"/>
      <c r="F43" s="54"/>
      <c r="G43" s="54"/>
      <c r="H43" s="54"/>
    </row>
    <row r="44" spans="3:8" ht="12.75">
      <c r="C44" s="53"/>
      <c r="D44" s="54"/>
      <c r="E44" s="54"/>
      <c r="F44" s="54"/>
      <c r="G44" s="54"/>
      <c r="H44" s="54"/>
    </row>
    <row r="45" spans="3:8" ht="12.75">
      <c r="C45" s="53"/>
      <c r="D45" s="54"/>
      <c r="E45" s="54"/>
      <c r="F45" s="54"/>
      <c r="G45" s="54"/>
      <c r="H45" s="54"/>
    </row>
    <row r="46" spans="3:8" ht="12.75">
      <c r="C46" s="53"/>
      <c r="D46" s="54"/>
      <c r="E46" s="54"/>
      <c r="F46" s="54"/>
      <c r="G46" s="54"/>
      <c r="H46" s="54"/>
    </row>
  </sheetData>
  <printOptions/>
  <pageMargins left="0.984251968503937" right="0.5118110236220472" top="0.984251968503937" bottom="0.3937007874015748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35">
      <selection activeCell="A51" sqref="A51"/>
    </sheetView>
  </sheetViews>
  <sheetFormatPr defaultColWidth="9.140625" defaultRowHeight="12.75"/>
  <cols>
    <col min="1" max="1" width="51.7109375" style="1" customWidth="1"/>
    <col min="2" max="2" width="8.140625" style="1" customWidth="1"/>
    <col min="3" max="3" width="9.140625" style="1" customWidth="1"/>
    <col min="4" max="4" width="13.421875" style="54" customWidth="1"/>
    <col min="5" max="5" width="14.421875" style="53" customWidth="1"/>
    <col min="6" max="6" width="11.8515625" style="23" customWidth="1"/>
    <col min="7" max="7" width="9.140625" style="90" customWidth="1"/>
    <col min="8" max="8" width="9.140625" style="23" customWidth="1"/>
    <col min="9" max="13" width="9.140625" style="1" customWidth="1"/>
  </cols>
  <sheetData>
    <row r="1" spans="1:3" ht="14.25">
      <c r="A1" s="8" t="str">
        <f>+'Income statement'!A1</f>
        <v>CHUAN HUAT RESOURCES BERHAD</v>
      </c>
      <c r="B1" s="8"/>
      <c r="C1" s="8"/>
    </row>
    <row r="2" spans="1:3" ht="14.25">
      <c r="A2" s="31" t="str">
        <f>+'Income statement'!A2</f>
        <v>Company No. 290729-W</v>
      </c>
      <c r="B2" s="31"/>
      <c r="C2" s="31"/>
    </row>
    <row r="3" spans="1:3" ht="14.25">
      <c r="A3" s="31" t="str">
        <f>+'Income statement'!A3</f>
        <v>(Incorporated in Malaysia)</v>
      </c>
      <c r="B3" s="31"/>
      <c r="C3" s="31"/>
    </row>
    <row r="4" ht="14.25">
      <c r="F4" s="91"/>
    </row>
    <row r="5" spans="1:4" ht="14.25">
      <c r="A5" s="32"/>
      <c r="B5" s="32"/>
      <c r="C5" s="32"/>
      <c r="D5" s="77"/>
    </row>
    <row r="6" spans="1:13" s="10" customFormat="1" ht="12.75">
      <c r="A6" s="25"/>
      <c r="B6" s="86" t="s">
        <v>53</v>
      </c>
      <c r="C6" s="86"/>
      <c r="D6" s="54"/>
      <c r="E6" s="53"/>
      <c r="F6" s="28"/>
      <c r="G6" s="28"/>
      <c r="H6" s="28"/>
      <c r="I6" s="9"/>
      <c r="J6" s="9"/>
      <c r="K6" s="9"/>
      <c r="L6" s="9"/>
      <c r="M6" s="9"/>
    </row>
    <row r="7" spans="1:13" s="10" customFormat="1" ht="12.75">
      <c r="A7" s="25"/>
      <c r="B7" s="86" t="s">
        <v>54</v>
      </c>
      <c r="C7" s="86"/>
      <c r="D7" s="54"/>
      <c r="E7" s="53"/>
      <c r="F7" s="26"/>
      <c r="G7" s="28"/>
      <c r="H7" s="28"/>
      <c r="I7" s="9"/>
      <c r="J7" s="9"/>
      <c r="K7" s="9"/>
      <c r="L7" s="9"/>
      <c r="M7" s="9"/>
    </row>
    <row r="8" spans="1:13" s="10" customFormat="1" ht="12.75">
      <c r="A8" s="33"/>
      <c r="B8" s="33"/>
      <c r="C8" s="33"/>
      <c r="D8" s="73"/>
      <c r="E8" s="53"/>
      <c r="F8" s="24"/>
      <c r="G8" s="28"/>
      <c r="H8" s="28"/>
      <c r="I8" s="9"/>
      <c r="J8" s="9"/>
      <c r="K8" s="9"/>
      <c r="L8" s="9"/>
      <c r="M8" s="9"/>
    </row>
    <row r="9" spans="1:13" s="10" customFormat="1" ht="12.75">
      <c r="A9" s="1"/>
      <c r="B9" s="1"/>
      <c r="C9" s="1"/>
      <c r="D9" s="54"/>
      <c r="E9" s="53"/>
      <c r="F9" s="59"/>
      <c r="G9" s="28"/>
      <c r="H9" s="28"/>
      <c r="I9" s="9"/>
      <c r="J9" s="9"/>
      <c r="K9" s="9"/>
      <c r="L9" s="9"/>
      <c r="M9" s="9"/>
    </row>
    <row r="10" spans="1:6" ht="14.25">
      <c r="A10" s="9" t="s">
        <v>7</v>
      </c>
      <c r="B10" s="28"/>
      <c r="C10" s="28"/>
      <c r="D10" s="87" t="s">
        <v>28</v>
      </c>
      <c r="E10" s="39"/>
      <c r="F10" s="30"/>
    </row>
    <row r="11" spans="1:6" ht="14.25">
      <c r="A11" s="28"/>
      <c r="B11" s="28"/>
      <c r="C11" s="28"/>
      <c r="D11" s="88" t="s">
        <v>14</v>
      </c>
      <c r="E11" s="39"/>
      <c r="F11" s="30"/>
    </row>
    <row r="12" spans="1:6" ht="14.25">
      <c r="A12" s="28" t="s">
        <v>72</v>
      </c>
      <c r="B12" s="28"/>
      <c r="C12" s="28"/>
      <c r="D12" s="88"/>
      <c r="E12" s="39"/>
      <c r="F12" s="30"/>
    </row>
    <row r="13" spans="1:6" ht="14.25">
      <c r="A13" s="23" t="s">
        <v>8</v>
      </c>
      <c r="B13" s="23"/>
      <c r="C13" s="23"/>
      <c r="D13" s="47">
        <v>4644</v>
      </c>
      <c r="E13" s="39"/>
      <c r="F13" s="30"/>
    </row>
    <row r="14" spans="1:6" ht="14.25">
      <c r="A14" s="28" t="s">
        <v>9</v>
      </c>
      <c r="B14" s="28"/>
      <c r="C14" s="28"/>
      <c r="D14" s="47"/>
      <c r="E14" s="39"/>
      <c r="F14" s="30"/>
    </row>
    <row r="15" spans="1:6" ht="14.25">
      <c r="A15" s="23" t="s">
        <v>56</v>
      </c>
      <c r="B15" s="23"/>
      <c r="C15" s="23"/>
      <c r="D15" s="47">
        <v>4290</v>
      </c>
      <c r="E15" s="39"/>
      <c r="F15" s="30"/>
    </row>
    <row r="16" spans="1:6" ht="14.25">
      <c r="A16" s="23" t="s">
        <v>20</v>
      </c>
      <c r="B16" s="23"/>
      <c r="C16" s="23"/>
      <c r="D16" s="47">
        <v>1247</v>
      </c>
      <c r="E16" s="39"/>
      <c r="F16" s="30"/>
    </row>
    <row r="17" spans="1:6" ht="14.25">
      <c r="A17" s="23" t="s">
        <v>22</v>
      </c>
      <c r="B17" s="23"/>
      <c r="C17" s="23"/>
      <c r="D17" s="47">
        <v>-238</v>
      </c>
      <c r="E17" s="39"/>
      <c r="F17" s="30"/>
    </row>
    <row r="18" spans="1:6" ht="14.25">
      <c r="A18" s="23" t="s">
        <v>10</v>
      </c>
      <c r="B18" s="23"/>
      <c r="C18" s="23"/>
      <c r="D18" s="62">
        <v>2679</v>
      </c>
      <c r="E18" s="39"/>
      <c r="F18" s="30"/>
    </row>
    <row r="19" spans="1:6" ht="14.25">
      <c r="A19" s="23" t="s">
        <v>11</v>
      </c>
      <c r="B19" s="23"/>
      <c r="C19" s="23"/>
      <c r="D19" s="47">
        <f>SUM(D13:D18)</f>
        <v>12622</v>
      </c>
      <c r="E19" s="39"/>
      <c r="F19" s="30"/>
    </row>
    <row r="20" spans="1:6" ht="14.25">
      <c r="A20" s="23"/>
      <c r="B20" s="23"/>
      <c r="C20" s="23"/>
      <c r="D20" s="47"/>
      <c r="E20" s="39"/>
      <c r="F20" s="30"/>
    </row>
    <row r="21" spans="1:6" ht="14.25">
      <c r="A21" s="23" t="s">
        <v>73</v>
      </c>
      <c r="B21" s="23"/>
      <c r="C21" s="23"/>
      <c r="D21" s="47"/>
      <c r="E21" s="39"/>
      <c r="F21" s="30"/>
    </row>
    <row r="22" spans="1:6" ht="14.25">
      <c r="A22" s="23" t="s">
        <v>74</v>
      </c>
      <c r="B22" s="23"/>
      <c r="C22" s="23"/>
      <c r="D22" s="47">
        <f>-10151+772</f>
        <v>-9379</v>
      </c>
      <c r="E22" s="39"/>
      <c r="F22" s="30"/>
    </row>
    <row r="23" spans="1:6" ht="14.25">
      <c r="A23" s="23" t="s">
        <v>96</v>
      </c>
      <c r="B23" s="23"/>
      <c r="C23" s="23"/>
      <c r="D23" s="62">
        <v>4538</v>
      </c>
      <c r="E23" s="39"/>
      <c r="F23" s="30"/>
    </row>
    <row r="24" spans="1:6" ht="14.25">
      <c r="A24" s="23" t="s">
        <v>92</v>
      </c>
      <c r="B24" s="23"/>
      <c r="C24" s="23"/>
      <c r="D24" s="47">
        <f>SUM(D19:D23)</f>
        <v>7781</v>
      </c>
      <c r="E24" s="39"/>
      <c r="F24" s="30"/>
    </row>
    <row r="25" spans="1:6" ht="14.25">
      <c r="A25" s="23"/>
      <c r="B25" s="23"/>
      <c r="C25" s="23"/>
      <c r="D25" s="47"/>
      <c r="E25" s="39"/>
      <c r="F25" s="30"/>
    </row>
    <row r="26" spans="1:6" ht="14.25">
      <c r="A26" s="23" t="s">
        <v>86</v>
      </c>
      <c r="B26" s="23"/>
      <c r="C26" s="23"/>
      <c r="D26" s="47">
        <v>4</v>
      </c>
      <c r="E26" s="39"/>
      <c r="F26" s="30"/>
    </row>
    <row r="27" spans="1:6" ht="14.25">
      <c r="A27" s="23" t="s">
        <v>75</v>
      </c>
      <c r="B27" s="23"/>
      <c r="C27" s="23"/>
      <c r="D27" s="47">
        <v>238</v>
      </c>
      <c r="E27" s="39"/>
      <c r="F27" s="30"/>
    </row>
    <row r="28" spans="1:6" ht="14.25">
      <c r="A28" s="23" t="s">
        <v>76</v>
      </c>
      <c r="B28" s="23"/>
      <c r="C28" s="23"/>
      <c r="D28" s="47">
        <v>-1247</v>
      </c>
      <c r="E28" s="39"/>
      <c r="F28" s="30"/>
    </row>
    <row r="29" spans="1:6" ht="14.25">
      <c r="A29" s="23" t="s">
        <v>77</v>
      </c>
      <c r="B29" s="23"/>
      <c r="C29" s="23"/>
      <c r="D29" s="62">
        <v>-2881</v>
      </c>
      <c r="E29" s="39"/>
      <c r="F29" s="30"/>
    </row>
    <row r="30" spans="1:6" ht="14.25">
      <c r="A30" s="23" t="s">
        <v>93</v>
      </c>
      <c r="B30" s="23"/>
      <c r="C30" s="23"/>
      <c r="D30" s="62">
        <f>SUM(D24:D29)</f>
        <v>3895</v>
      </c>
      <c r="E30" s="39"/>
      <c r="F30" s="30"/>
    </row>
    <row r="31" spans="1:6" ht="14.25">
      <c r="A31" s="23"/>
      <c r="B31" s="23"/>
      <c r="C31" s="23"/>
      <c r="D31" s="47"/>
      <c r="E31" s="39"/>
      <c r="F31" s="30"/>
    </row>
    <row r="32" spans="1:6" ht="14.25">
      <c r="A32" s="28" t="s">
        <v>78</v>
      </c>
      <c r="B32" s="28"/>
      <c r="C32" s="28"/>
      <c r="D32" s="47"/>
      <c r="E32" s="39"/>
      <c r="F32" s="30"/>
    </row>
    <row r="33" spans="1:6" ht="14.25">
      <c r="A33" s="23" t="s">
        <v>79</v>
      </c>
      <c r="B33" s="23"/>
      <c r="C33" s="23"/>
      <c r="D33" s="47">
        <v>459</v>
      </c>
      <c r="E33" s="39"/>
      <c r="F33" s="30"/>
    </row>
    <row r="34" spans="1:6" ht="14.25">
      <c r="A34" s="23" t="s">
        <v>87</v>
      </c>
      <c r="B34" s="23"/>
      <c r="C34" s="23"/>
      <c r="D34" s="47">
        <v>555</v>
      </c>
      <c r="E34" s="39"/>
      <c r="F34" s="30"/>
    </row>
    <row r="35" spans="1:6" ht="14.25">
      <c r="A35" s="23" t="s">
        <v>81</v>
      </c>
      <c r="B35" s="23"/>
      <c r="C35" s="23"/>
      <c r="D35" s="47">
        <v>-1878</v>
      </c>
      <c r="E35" s="39"/>
      <c r="F35" s="30"/>
    </row>
    <row r="36" spans="1:6" ht="14.25">
      <c r="A36" s="23" t="s">
        <v>88</v>
      </c>
      <c r="B36" s="23"/>
      <c r="C36" s="23"/>
      <c r="D36" s="47">
        <v>-18</v>
      </c>
      <c r="E36" s="39"/>
      <c r="F36" s="30"/>
    </row>
    <row r="37" spans="1:4" ht="14.25">
      <c r="A37" s="23" t="s">
        <v>89</v>
      </c>
      <c r="D37" s="73">
        <v>-85</v>
      </c>
    </row>
    <row r="38" spans="1:6" ht="14.25">
      <c r="A38" s="23" t="s">
        <v>94</v>
      </c>
      <c r="B38" s="23"/>
      <c r="C38" s="23"/>
      <c r="D38" s="62">
        <f>SUM(D33:D37)</f>
        <v>-967</v>
      </c>
      <c r="E38" s="39"/>
      <c r="F38" s="30"/>
    </row>
    <row r="39" spans="1:6" ht="14.25">
      <c r="A39" s="23"/>
      <c r="B39" s="23"/>
      <c r="C39" s="23"/>
      <c r="D39" s="47"/>
      <c r="E39" s="39"/>
      <c r="F39" s="30"/>
    </row>
    <row r="40" spans="1:6" ht="14.25">
      <c r="A40" s="28" t="s">
        <v>82</v>
      </c>
      <c r="B40" s="28"/>
      <c r="C40" s="28"/>
      <c r="D40" s="47"/>
      <c r="E40" s="39"/>
      <c r="F40" s="30"/>
    </row>
    <row r="41" spans="1:5" ht="14.25">
      <c r="A41" s="23" t="s">
        <v>83</v>
      </c>
      <c r="B41" s="23"/>
      <c r="C41" s="23"/>
      <c r="D41" s="47">
        <v>856</v>
      </c>
      <c r="E41" s="39"/>
    </row>
    <row r="42" spans="1:5" ht="14.25">
      <c r="A42" s="23" t="s">
        <v>90</v>
      </c>
      <c r="B42" s="23"/>
      <c r="C42" s="23"/>
      <c r="D42" s="47">
        <v>-683</v>
      </c>
      <c r="E42" s="39"/>
    </row>
    <row r="43" spans="1:5" ht="14.25">
      <c r="A43" s="23" t="s">
        <v>101</v>
      </c>
      <c r="B43" s="23"/>
      <c r="C43" s="23"/>
      <c r="D43" s="47">
        <v>-538</v>
      </c>
      <c r="E43" s="39"/>
    </row>
    <row r="44" spans="1:6" ht="14.25">
      <c r="A44" s="23" t="s">
        <v>80</v>
      </c>
      <c r="B44" s="23"/>
      <c r="C44" s="23"/>
      <c r="D44" s="47">
        <f>8765+165</f>
        <v>8930</v>
      </c>
      <c r="E44" s="39"/>
      <c r="F44" s="30"/>
    </row>
    <row r="45" spans="1:5" ht="14.25">
      <c r="A45" s="23" t="s">
        <v>91</v>
      </c>
      <c r="B45" s="23"/>
      <c r="C45" s="23"/>
      <c r="D45" s="62">
        <v>-847</v>
      </c>
      <c r="E45" s="89"/>
    </row>
    <row r="46" spans="1:5" ht="14.25">
      <c r="A46" s="23" t="s">
        <v>95</v>
      </c>
      <c r="B46" s="23"/>
      <c r="C46" s="23"/>
      <c r="D46" s="62">
        <f>SUM(D41:D45)</f>
        <v>7718</v>
      </c>
      <c r="E46" s="39"/>
    </row>
    <row r="47" spans="1:5" ht="14.25">
      <c r="A47" s="23"/>
      <c r="B47" s="23"/>
      <c r="C47" s="23"/>
      <c r="D47" s="47"/>
      <c r="E47" s="39"/>
    </row>
    <row r="48" spans="1:5" ht="14.25">
      <c r="A48" s="23" t="s">
        <v>102</v>
      </c>
      <c r="B48" s="23"/>
      <c r="C48" s="23"/>
      <c r="D48" s="47">
        <f>+D46+D38+D30</f>
        <v>10646</v>
      </c>
      <c r="E48" s="39"/>
    </row>
    <row r="49" spans="1:5" ht="14.25">
      <c r="A49" s="23" t="s">
        <v>84</v>
      </c>
      <c r="B49" s="23"/>
      <c r="C49" s="23"/>
      <c r="D49" s="62">
        <v>7674</v>
      </c>
      <c r="E49" s="39"/>
    </row>
    <row r="50" spans="1:5" ht="15" thickBot="1">
      <c r="A50" s="28" t="s">
        <v>85</v>
      </c>
      <c r="B50" s="28"/>
      <c r="C50" s="28"/>
      <c r="D50" s="63">
        <f>+D48+D49</f>
        <v>18320</v>
      </c>
      <c r="E50" s="39"/>
    </row>
    <row r="51" spans="1:5" ht="15" thickTop="1">
      <c r="A51" s="23"/>
      <c r="B51" s="23"/>
      <c r="C51" s="23"/>
      <c r="D51" s="47"/>
      <c r="E51" s="47"/>
    </row>
    <row r="52" spans="1:5" ht="14.25">
      <c r="A52" s="23"/>
      <c r="B52" s="23"/>
      <c r="C52" s="23"/>
      <c r="D52" s="47"/>
      <c r="E52" s="47"/>
    </row>
    <row r="53" spans="1:5" ht="14.25">
      <c r="A53" s="23"/>
      <c r="B53" s="23"/>
      <c r="C53" s="23"/>
      <c r="D53" s="47"/>
      <c r="E53" s="47"/>
    </row>
    <row r="54" spans="1:5" ht="14.25">
      <c r="A54" s="23"/>
      <c r="B54" s="23"/>
      <c r="C54" s="23"/>
      <c r="D54" s="47"/>
      <c r="E54" s="47"/>
    </row>
    <row r="55" spans="4:5" ht="14.25">
      <c r="D55" s="47"/>
      <c r="E55" s="47"/>
    </row>
    <row r="56" spans="4:5" ht="14.25">
      <c r="D56" s="50"/>
      <c r="E56" s="47"/>
    </row>
    <row r="57" spans="4:5" ht="14.25">
      <c r="D57" s="50"/>
      <c r="E57" s="47"/>
    </row>
    <row r="58" spans="4:5" ht="14.25">
      <c r="D58" s="50"/>
      <c r="E58" s="47"/>
    </row>
    <row r="59" spans="4:5" ht="14.25">
      <c r="D59" s="50"/>
      <c r="E59" s="47"/>
    </row>
    <row r="60" spans="4:5" ht="14.25">
      <c r="D60" s="50"/>
      <c r="E60" s="47"/>
    </row>
    <row r="61" spans="4:5" ht="14.25">
      <c r="D61" s="50"/>
      <c r="E61" s="47"/>
    </row>
    <row r="62" spans="4:5" ht="14.25">
      <c r="D62" s="50"/>
      <c r="E62" s="47"/>
    </row>
    <row r="63" spans="4:5" ht="14.25">
      <c r="D63" s="50"/>
      <c r="E63" s="47"/>
    </row>
    <row r="64" spans="4:5" ht="14.25">
      <c r="D64" s="50"/>
      <c r="E64" s="47"/>
    </row>
  </sheetData>
  <printOptions/>
  <pageMargins left="0.7874015748031497" right="0.3937007874015748" top="0.984251968503937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cp:lastPrinted>2002-11-28T10:25:07Z</cp:lastPrinted>
  <dcterms:created xsi:type="dcterms:W3CDTF">2002-09-20T03:27:40Z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