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<sst xmlns="http://schemas.openxmlformats.org/spreadsheetml/2006/main" count="167" uniqueCount="135">
  <si>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</si>
  <si>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</si>
  <si>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</si>
  <si>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</si>
  <si>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</si>
  <si>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</si>
  <si>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</si>
  <si>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</si>
  <si>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</si>
  <si>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</si>
  <si>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</si>
  <si>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</si>
  <si>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</si>
  <si>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</si>
  <si>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</si>
  <si>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</si>
  <si>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</si>
  <si>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</si>
  <si>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</si>
  <si>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</si>
  <si>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</si>
  <si>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Net tangible assets per share (RM)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</si>
  <si>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</si>
  <si>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</si>
  <si>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</si>
  <si>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</si>
  <si>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</si>
  <si>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</si>
  <si>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</si>
  <si>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</si>
  <si>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</si>
  <si>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</si>
  <si>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</si>
  <si>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</si>
  <si>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</si>
  <si>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</si>
  <si>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</si>
  <si>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</si>
  <si>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</si>
  <si>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</si>
  <si>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</si>
  <si>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</si>
  <si>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</si>
  <si>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A9</t>
  </si>
  <si>
    <t>B1</t>
  </si>
  <si>
    <t>B2</t>
  </si>
  <si>
    <t>B5</t>
  </si>
  <si>
    <t>Profit before taxation</t>
  </si>
  <si>
    <t>Profit after taxation</t>
  </si>
  <si>
    <t xml:space="preserve">CONDENSED CONSOLIDATED CASH FLOW STATEMENT 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</si>
  <si>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</si>
  <si>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</si>
  <si>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</si>
  <si>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</si>
  <si>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</si>
  <si>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</si>
  <si>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</si>
  <si>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</si>
  <si>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</si>
  <si>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</si>
  <si>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CONDENSED CONSOLIDATED STATEMENT OF CHANGES IN EQUITY FOR THE QUARTER</t>
  </si>
  <si>
    <t>(The figures have not been audited)</t>
  </si>
  <si>
    <t>Earnings per share (sen)</t>
  </si>
  <si>
    <t>INDIVIDUAL QUARTER</t>
  </si>
  <si>
    <t>CUMULATIVE QUARTER</t>
  </si>
  <si>
    <t>Operating expenses</t>
  </si>
  <si>
    <t>Interest Income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</si>
  <si>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</si>
  <si>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</si>
  <si>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</si>
  <si>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</si>
  <si>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</si>
  <si>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generated from operations</t>
  </si>
  <si>
    <t>CASH FLOWS FROM INVESTING ACTIVITIES</t>
  </si>
  <si>
    <t>CASH FLOWS FROM FINANCING ACTIVITIES</t>
  </si>
  <si>
    <t>31.07.2004</t>
  </si>
  <si>
    <t>the audited financial statements for the year ended 31 July 2004</t>
  </si>
  <si>
    <t>Dividend</t>
  </si>
  <si>
    <t>financial statements for the year ended 31 July 2004</t>
  </si>
  <si>
    <t>Non-distributable</t>
  </si>
  <si>
    <t>statements for the year ended 31 July 2004.</t>
  </si>
  <si>
    <t>The condensed consolidated income statement should be read in conjunction with the audited financial</t>
  </si>
  <si>
    <t>The condensed consolidated balance sheet should be read in conjunction with the audited</t>
  </si>
  <si>
    <t>N/A</t>
  </si>
  <si>
    <t>31.07.2005</t>
  </si>
  <si>
    <t>4th Quarter</t>
  </si>
  <si>
    <t>12 Months Ended</t>
  </si>
  <si>
    <t>ENDED 31 JULY 2005</t>
  </si>
  <si>
    <t>FOR THE QUARTER ENDED 31 JULY 2005</t>
  </si>
  <si>
    <t>12 months ended</t>
  </si>
  <si>
    <t>31 July  2005</t>
  </si>
  <si>
    <t>At 31 July 2004</t>
  </si>
  <si>
    <t>At 31 July 2005</t>
  </si>
  <si>
    <t>CONDENSED CONSOLIDATED INCOME STATEMENTS FOR THE QUARTER ENDED 31 JULY 2005</t>
  </si>
  <si>
    <t>31 July 2004</t>
  </si>
  <si>
    <t>to ESOS</t>
  </si>
  <si>
    <t xml:space="preserve">Issue of shares for cash pursuant </t>
  </si>
  <si>
    <t>Charged to deferred taxation</t>
  </si>
  <si>
    <t>Deficit on revaluation of freehold land</t>
  </si>
  <si>
    <t>and buidling in previous year charged</t>
  </si>
  <si>
    <t>to revaluation surplus</t>
  </si>
  <si>
    <t>Depreciation</t>
  </si>
  <si>
    <t>Deficit on revaluation</t>
  </si>
  <si>
    <t>Share of profit of associate</t>
  </si>
  <si>
    <t>Interest income</t>
  </si>
  <si>
    <t xml:space="preserve">Provision for doubtful debts </t>
  </si>
  <si>
    <t>Bad debts written off</t>
  </si>
  <si>
    <t>Plant &amp; equipment written off</t>
  </si>
  <si>
    <t>Operating profit before working capital changes</t>
  </si>
  <si>
    <t>Receivables</t>
  </si>
  <si>
    <t>Payables</t>
  </si>
  <si>
    <t>Divided paid</t>
  </si>
  <si>
    <t>Unrealised gain on foreign exchange</t>
  </si>
  <si>
    <t>Loss/(Gain) on disposal of plant &amp; equipment</t>
  </si>
  <si>
    <t>Provision for doubtful debts written back</t>
  </si>
  <si>
    <t>Income Tax paid</t>
  </si>
  <si>
    <t>Income Tax refunded</t>
  </si>
  <si>
    <t>Net cash from operating activities</t>
  </si>
  <si>
    <t>Dividend received from the associate</t>
  </si>
  <si>
    <t>Proceeds from disposal of property, plant and equipment</t>
  </si>
  <si>
    <t>Purchase of property, plant and equipment</t>
  </si>
  <si>
    <t>Net cash (used in)/from investing activities</t>
  </si>
  <si>
    <t>NET(DECREASE)/ INCREASE IN CASH AND</t>
  </si>
  <si>
    <t>CASH EQUIVALENTS</t>
  </si>
  <si>
    <t xml:space="preserve">CASH AND CASH EQUIVALENTS AT BEGINING </t>
  </si>
  <si>
    <t>OF THE YEAR</t>
  </si>
  <si>
    <t>CASH AND CASH EQUIVALENTS AT END</t>
  </si>
  <si>
    <t xml:space="preserve">The condensed consolidated cash flow statement should be read in conjunction with the audited financial </t>
  </si>
  <si>
    <t>At 1 August 2003</t>
  </si>
  <si>
    <t>to private placement</t>
  </si>
  <si>
    <t>Net profit for the year</t>
  </si>
  <si>
    <t>At 1 August 2004</t>
  </si>
  <si>
    <t>Adjustments for :</t>
  </si>
  <si>
    <t>Short term accumulated compensated absences</t>
  </si>
  <si>
    <t>Proceed from issuance of ordinary shares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</si>
</sst>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 quotePrefix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5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40" fontId="0" fillId="0" borderId="9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5" xfId="0" applyNumberFormat="1" applyFont="1" applyBorder="1" applyAlignment="1" quotePrefix="1">
      <alignment horizontal="center"/>
    </xf>
    <xf numFmtId="41" fontId="0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0" fillId="0" borderId="0" xfId="15" applyNumberFormat="1" applyFont="1" applyBorder="1" applyAlignment="1">
      <alignment horizontal="right"/>
    </xf>
    <xf numFmtId="172" fontId="0" fillId="0" borderId="0" xfId="15" applyNumberFormat="1" applyFont="1" applyFill="1" applyBorder="1" applyAlignment="1">
      <alignment horizontal="right"/>
    </xf>
    <xf numFmtId="172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2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41" fontId="0" fillId="0" borderId="0" xfId="15" applyNumberFormat="1" applyFont="1" applyAlignment="1">
      <alignment horizontal="right"/>
    </xf>
    <xf numFmtId="171" fontId="0" fillId="0" borderId="0" xfId="15" applyFont="1" applyBorder="1" applyAlignment="1">
      <alignment horizontal="right"/>
    </xf>
    <xf numFmtId="15" fontId="0" fillId="2" borderId="9" xfId="0" applyNumberFormat="1" applyFont="1" applyFill="1" applyBorder="1" applyAlignment="1">
      <alignment horizontal="center"/>
    </xf>
    <xf numFmtId="40" fontId="0" fillId="0" borderId="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70" fontId="2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7</xdr:row>
      <xdr:rowOff>95250</xdr:rowOff>
    </xdr:from>
    <xdr:to>
      <xdr:col>5</xdr:col>
      <xdr:colOff>219075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4352925" y="1266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95250</xdr:rowOff>
    </xdr:from>
    <xdr:to>
      <xdr:col>3</xdr:col>
      <xdr:colOff>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800350" y="1266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5">
      <selection activeCell="D42" sqref="D42"/>
    </sheetView>
  </sheetViews>
  <sheetFormatPr defaultColWidth="9.140625" defaultRowHeight="12.75"/>
  <cols>
    <col min="1" max="5" width="9.140625" style="2" customWidth="1"/>
    <col min="6" max="7" width="15.7109375" style="2" customWidth="1"/>
    <col min="8" max="16384" width="9.140625" style="2" customWidth="1"/>
  </cols>
  <sheetData>
    <row r="1" spans="1:7" ht="15.75">
      <c r="A1" s="95" t="s">
        <v>22</v>
      </c>
      <c r="B1" s="95"/>
      <c r="C1" s="95"/>
      <c r="D1" s="95"/>
      <c r="E1" s="95"/>
      <c r="F1" s="95"/>
      <c r="G1" s="95"/>
    </row>
    <row r="2" spans="1:7" ht="12.75">
      <c r="A2" s="96" t="s">
        <v>0</v>
      </c>
      <c r="B2" s="96"/>
      <c r="C2" s="96"/>
      <c r="D2" s="96"/>
      <c r="E2" s="96"/>
      <c r="F2" s="96"/>
      <c r="G2" s="96"/>
    </row>
    <row r="4" spans="1:7" ht="12.75">
      <c r="A4" s="97" t="s">
        <v>1</v>
      </c>
      <c r="B4" s="97"/>
      <c r="C4" s="97"/>
      <c r="D4" s="97"/>
      <c r="E4" s="97"/>
      <c r="F4" s="97"/>
      <c r="G4" s="97"/>
    </row>
    <row r="5" spans="1:7" ht="12.75">
      <c r="A5" s="98" t="s">
        <v>24</v>
      </c>
      <c r="B5" s="98"/>
      <c r="C5" s="98"/>
      <c r="D5" s="98"/>
      <c r="E5" s="98"/>
      <c r="F5" s="98"/>
      <c r="G5" s="98"/>
    </row>
    <row r="7" spans="5:7" ht="12.75">
      <c r="E7" s="51"/>
      <c r="F7" s="25" t="s">
        <v>51</v>
      </c>
      <c r="G7" s="52" t="s">
        <v>53</v>
      </c>
    </row>
    <row r="8" spans="5:7" ht="12.75">
      <c r="E8" s="53"/>
      <c r="F8" s="26" t="s">
        <v>84</v>
      </c>
      <c r="G8" s="54" t="s">
        <v>75</v>
      </c>
    </row>
    <row r="9" spans="5:7" ht="12.75">
      <c r="E9" s="53"/>
      <c r="F9" s="26" t="s">
        <v>52</v>
      </c>
      <c r="G9" s="54" t="s">
        <v>54</v>
      </c>
    </row>
    <row r="10" spans="5:7" ht="12.75">
      <c r="E10" s="28" t="s">
        <v>50</v>
      </c>
      <c r="F10" s="28" t="s">
        <v>2</v>
      </c>
      <c r="G10" s="30" t="s">
        <v>2</v>
      </c>
    </row>
    <row r="11" spans="1:7" ht="12.75">
      <c r="A11" s="1" t="s">
        <v>9</v>
      </c>
      <c r="E11" s="31"/>
      <c r="F11" s="61"/>
      <c r="G11" s="36"/>
    </row>
    <row r="12" spans="1:7" ht="12.75">
      <c r="A12" s="2" t="s">
        <v>3</v>
      </c>
      <c r="E12" s="34" t="s">
        <v>43</v>
      </c>
      <c r="F12" s="61">
        <v>26710942</v>
      </c>
      <c r="G12" s="36">
        <v>26429947</v>
      </c>
    </row>
    <row r="13" spans="1:7" ht="12.75">
      <c r="A13" s="2" t="s">
        <v>70</v>
      </c>
      <c r="E13" s="31"/>
      <c r="F13" s="61">
        <v>521573</v>
      </c>
      <c r="G13" s="36">
        <v>566416</v>
      </c>
    </row>
    <row r="14" spans="5:7" ht="12.75">
      <c r="E14" s="31"/>
      <c r="F14" s="63">
        <f>SUM(F12:F13)</f>
        <v>27232515</v>
      </c>
      <c r="G14" s="64">
        <f>SUM(G12:G13)</f>
        <v>26996363</v>
      </c>
    </row>
    <row r="15" spans="5:7" ht="12.75">
      <c r="E15" s="31"/>
      <c r="F15" s="61"/>
      <c r="G15" s="36"/>
    </row>
    <row r="16" spans="1:7" ht="12.75">
      <c r="A16" s="1" t="s">
        <v>10</v>
      </c>
      <c r="E16" s="31"/>
      <c r="F16" s="61"/>
      <c r="G16" s="36"/>
    </row>
    <row r="17" spans="1:7" ht="12.75">
      <c r="A17" s="2" t="s">
        <v>4</v>
      </c>
      <c r="E17" s="31"/>
      <c r="F17" s="61">
        <v>20206031</v>
      </c>
      <c r="G17" s="36">
        <v>20989610</v>
      </c>
    </row>
    <row r="18" spans="1:7" ht="12.75">
      <c r="A18" s="2" t="s">
        <v>5</v>
      </c>
      <c r="E18" s="31"/>
      <c r="F18" s="61">
        <v>14506218</v>
      </c>
      <c r="G18" s="36">
        <v>11117640</v>
      </c>
    </row>
    <row r="19" spans="1:7" ht="12.75">
      <c r="A19" s="2" t="s">
        <v>6</v>
      </c>
      <c r="E19" s="31"/>
      <c r="F19" s="61">
        <v>810540</v>
      </c>
      <c r="G19" s="36">
        <v>1307726</v>
      </c>
    </row>
    <row r="20" spans="1:7" ht="12.75">
      <c r="A20" s="2" t="s">
        <v>7</v>
      </c>
      <c r="E20" s="31"/>
      <c r="F20" s="61">
        <v>394889</v>
      </c>
      <c r="G20" s="36">
        <v>905351</v>
      </c>
    </row>
    <row r="21" spans="1:7" ht="12.75">
      <c r="A21" s="2" t="s">
        <v>8</v>
      </c>
      <c r="E21" s="31"/>
      <c r="F21" s="61">
        <v>31670061</v>
      </c>
      <c r="G21" s="36">
        <v>32408257</v>
      </c>
    </row>
    <row r="22" spans="5:7" ht="12.75">
      <c r="E22" s="31"/>
      <c r="F22" s="63">
        <f>SUM(F17:F21)</f>
        <v>67587739</v>
      </c>
      <c r="G22" s="64">
        <f>SUM(G17:G21)</f>
        <v>66728584</v>
      </c>
    </row>
    <row r="23" spans="5:7" ht="12.75">
      <c r="E23" s="31"/>
      <c r="F23" s="61"/>
      <c r="G23" s="36"/>
    </row>
    <row r="24" spans="1:7" ht="12.75">
      <c r="A24" s="1" t="s">
        <v>11</v>
      </c>
      <c r="E24" s="31"/>
      <c r="F24" s="61"/>
      <c r="G24" s="36"/>
    </row>
    <row r="25" spans="1:7" ht="12.75">
      <c r="A25" s="2" t="s">
        <v>12</v>
      </c>
      <c r="E25" s="31"/>
      <c r="F25" s="61">
        <v>4701704</v>
      </c>
      <c r="G25" s="36">
        <v>5523614</v>
      </c>
    </row>
    <row r="26" spans="1:7" ht="12.75">
      <c r="A26" s="2" t="s">
        <v>13</v>
      </c>
      <c r="E26" s="31"/>
      <c r="F26" s="61">
        <v>4433824</v>
      </c>
      <c r="G26" s="36">
        <v>3691464</v>
      </c>
    </row>
    <row r="27" spans="5:7" ht="12.75">
      <c r="E27" s="31"/>
      <c r="F27" s="65"/>
      <c r="G27" s="66"/>
    </row>
    <row r="28" spans="5:7" ht="12.75">
      <c r="E28" s="31"/>
      <c r="F28" s="63">
        <f>SUM(F25:F27)</f>
        <v>9135528</v>
      </c>
      <c r="G28" s="64">
        <f>SUM(G25:G27)</f>
        <v>9215078</v>
      </c>
    </row>
    <row r="29" spans="5:7" ht="12.75">
      <c r="E29" s="31"/>
      <c r="F29" s="61"/>
      <c r="G29" s="36"/>
    </row>
    <row r="30" spans="1:7" ht="12.75">
      <c r="A30" s="1" t="s">
        <v>15</v>
      </c>
      <c r="E30" s="31"/>
      <c r="F30" s="61">
        <f>+F22-F28</f>
        <v>58452211</v>
      </c>
      <c r="G30" s="36">
        <f>+G22-G28</f>
        <v>57513506</v>
      </c>
    </row>
    <row r="31" spans="5:7" ht="13.5" thickBot="1">
      <c r="E31" s="31"/>
      <c r="F31" s="62">
        <f>+F14+F30</f>
        <v>85684726</v>
      </c>
      <c r="G31" s="42">
        <f>+G14+G30</f>
        <v>84509869</v>
      </c>
    </row>
    <row r="32" spans="5:7" ht="13.5" thickTop="1">
      <c r="E32" s="31"/>
      <c r="F32" s="61"/>
      <c r="G32" s="36"/>
    </row>
    <row r="33" spans="1:7" ht="12.75">
      <c r="A33" s="1" t="s">
        <v>16</v>
      </c>
      <c r="E33" s="31"/>
      <c r="F33" s="61"/>
      <c r="G33" s="36"/>
    </row>
    <row r="34" spans="1:7" ht="12.75">
      <c r="A34" s="2" t="s">
        <v>17</v>
      </c>
      <c r="E34" s="31"/>
      <c r="F34" s="61">
        <v>44404700</v>
      </c>
      <c r="G34" s="36">
        <v>44404700</v>
      </c>
    </row>
    <row r="35" spans="1:7" ht="12.75">
      <c r="A35" s="2" t="s">
        <v>18</v>
      </c>
      <c r="E35" s="31"/>
      <c r="F35" s="67">
        <f>654456+898395+352000+36628558</f>
        <v>38533409</v>
      </c>
      <c r="G35" s="67">
        <v>37504679</v>
      </c>
    </row>
    <row r="36" spans="1:7" ht="12.75">
      <c r="A36" s="2" t="s">
        <v>19</v>
      </c>
      <c r="E36" s="31"/>
      <c r="F36" s="61">
        <f>SUM(F34:F35)</f>
        <v>82938109</v>
      </c>
      <c r="G36" s="36">
        <f>SUM(G34:G35)</f>
        <v>81909379</v>
      </c>
    </row>
    <row r="37" spans="5:7" ht="12.75">
      <c r="E37" s="31"/>
      <c r="F37" s="61"/>
      <c r="G37" s="36"/>
    </row>
    <row r="38" spans="1:7" ht="12.75">
      <c r="A38" s="2" t="s">
        <v>20</v>
      </c>
      <c r="E38" s="31"/>
      <c r="F38" s="61">
        <v>1293232</v>
      </c>
      <c r="G38" s="36">
        <v>1374925</v>
      </c>
    </row>
    <row r="39" spans="1:7" ht="12.75">
      <c r="A39" s="2" t="s">
        <v>71</v>
      </c>
      <c r="E39" s="31"/>
      <c r="F39" s="61">
        <v>1453385</v>
      </c>
      <c r="G39" s="36">
        <v>1225565</v>
      </c>
    </row>
    <row r="40" spans="5:7" ht="13.5" thickBot="1">
      <c r="E40" s="31"/>
      <c r="F40" s="62">
        <f>SUM(F36:F39)</f>
        <v>85684726</v>
      </c>
      <c r="G40" s="42">
        <f>SUM(G36:G39)</f>
        <v>84509869</v>
      </c>
    </row>
    <row r="41" spans="5:7" ht="13.5" thickTop="1">
      <c r="E41" s="31"/>
      <c r="F41" s="55"/>
      <c r="G41" s="56"/>
    </row>
    <row r="42" spans="1:7" ht="12.75">
      <c r="A42" s="2" t="s">
        <v>21</v>
      </c>
      <c r="E42" s="31"/>
      <c r="F42" s="58">
        <f>+F36/F34</f>
        <v>1.8677777127195996</v>
      </c>
      <c r="G42" s="59">
        <f>+G36/G34</f>
        <v>1.844610570502672</v>
      </c>
    </row>
    <row r="43" spans="5:7" ht="12.75">
      <c r="E43" s="48"/>
      <c r="F43" s="57"/>
      <c r="G43" s="60"/>
    </row>
    <row r="44" spans="6:7" ht="12.75">
      <c r="F44" s="5"/>
      <c r="G44" s="5"/>
    </row>
    <row r="45" spans="1:7" ht="12.75">
      <c r="A45" s="2" t="s">
        <v>82</v>
      </c>
      <c r="F45" s="5"/>
      <c r="G45" s="5"/>
    </row>
    <row r="46" spans="1:7" ht="12.75">
      <c r="A46" s="2" t="s">
        <v>78</v>
      </c>
      <c r="F46" s="5"/>
      <c r="G46" s="5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</sheetData>
  <mergeCells count="4">
    <mergeCell ref="A1:G1"/>
    <mergeCell ref="A2:G2"/>
    <mergeCell ref="A4:G4"/>
    <mergeCell ref="A5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5">
      <selection activeCell="F39" sqref="F39"/>
    </sheetView>
  </sheetViews>
  <sheetFormatPr defaultColWidth="9.140625" defaultRowHeight="12.75"/>
  <cols>
    <col min="1" max="1" width="34.57421875" style="2" bestFit="1" customWidth="1"/>
    <col min="2" max="2" width="6.421875" style="2" bestFit="1" customWidth="1"/>
    <col min="3" max="6" width="12.28125" style="2" customWidth="1"/>
    <col min="7" max="16384" width="9.140625" style="2" customWidth="1"/>
  </cols>
  <sheetData>
    <row r="1" spans="1:6" ht="15.75">
      <c r="A1" s="95" t="s">
        <v>22</v>
      </c>
      <c r="B1" s="95"/>
      <c r="C1" s="95"/>
      <c r="D1" s="95"/>
      <c r="E1" s="95"/>
      <c r="F1" s="95"/>
    </row>
    <row r="2" spans="1:6" ht="12.75">
      <c r="A2" s="96" t="s">
        <v>23</v>
      </c>
      <c r="B2" s="96"/>
      <c r="C2" s="96"/>
      <c r="D2" s="96"/>
      <c r="E2" s="96"/>
      <c r="F2" s="96"/>
    </row>
    <row r="4" spans="1:6" ht="12.75">
      <c r="A4" s="97" t="s">
        <v>93</v>
      </c>
      <c r="B4" s="97"/>
      <c r="C4" s="97"/>
      <c r="D4" s="97"/>
      <c r="E4" s="97"/>
      <c r="F4" s="97"/>
    </row>
    <row r="5" spans="1:6" ht="12.75">
      <c r="A5" s="98" t="s">
        <v>24</v>
      </c>
      <c r="B5" s="98"/>
      <c r="C5" s="98"/>
      <c r="D5" s="98"/>
      <c r="E5" s="98"/>
      <c r="F5" s="98"/>
    </row>
    <row r="8" spans="3:6" ht="12.75">
      <c r="C8" s="99" t="s">
        <v>63</v>
      </c>
      <c r="D8" s="100"/>
      <c r="E8" s="99" t="s">
        <v>64</v>
      </c>
      <c r="F8" s="100"/>
    </row>
    <row r="10" spans="2:6" ht="12.75">
      <c r="B10" s="25"/>
      <c r="C10" s="101" t="s">
        <v>85</v>
      </c>
      <c r="D10" s="102"/>
      <c r="E10" s="101" t="s">
        <v>86</v>
      </c>
      <c r="F10" s="102"/>
    </row>
    <row r="11" spans="2:6" ht="12.75">
      <c r="B11" s="26"/>
      <c r="C11" s="84">
        <v>38564</v>
      </c>
      <c r="D11" s="27">
        <v>38199</v>
      </c>
      <c r="E11" s="84">
        <v>38564</v>
      </c>
      <c r="F11" s="27">
        <v>38199</v>
      </c>
    </row>
    <row r="12" spans="2:6" ht="12.75">
      <c r="B12" s="28" t="s">
        <v>55</v>
      </c>
      <c r="C12" s="29" t="s">
        <v>25</v>
      </c>
      <c r="D12" s="30" t="s">
        <v>25</v>
      </c>
      <c r="E12" s="29" t="s">
        <v>25</v>
      </c>
      <c r="F12" s="30" t="s">
        <v>25</v>
      </c>
    </row>
    <row r="13" spans="2:6" ht="12.75">
      <c r="B13" s="31"/>
      <c r="C13" s="32"/>
      <c r="D13" s="33"/>
      <c r="E13" s="32"/>
      <c r="F13" s="33"/>
    </row>
    <row r="14" spans="1:6" ht="12.75">
      <c r="A14" s="2" t="s">
        <v>26</v>
      </c>
      <c r="B14" s="34" t="s">
        <v>44</v>
      </c>
      <c r="C14" s="35">
        <v>14384</v>
      </c>
      <c r="D14" s="36">
        <v>14256</v>
      </c>
      <c r="E14" s="35">
        <f>+C14+28412+15198</f>
        <v>57994</v>
      </c>
      <c r="F14" s="36">
        <v>46575</v>
      </c>
    </row>
    <row r="15" spans="2:6" ht="12.75">
      <c r="B15" s="34"/>
      <c r="C15" s="35"/>
      <c r="D15" s="36"/>
      <c r="E15" s="35"/>
      <c r="F15" s="36"/>
    </row>
    <row r="16" spans="1:6" ht="12.75">
      <c r="A16" s="2" t="s">
        <v>65</v>
      </c>
      <c r="B16" s="37"/>
      <c r="C16" s="35">
        <v>-13369</v>
      </c>
      <c r="D16" s="38">
        <v>-13823</v>
      </c>
      <c r="E16" s="35">
        <f>+C16-26089-14276</f>
        <v>-53734</v>
      </c>
      <c r="F16" s="36">
        <v>-44191</v>
      </c>
    </row>
    <row r="17" spans="1:6" ht="12.75">
      <c r="A17" s="2" t="s">
        <v>27</v>
      </c>
      <c r="B17" s="34"/>
      <c r="C17" s="39">
        <v>-24</v>
      </c>
      <c r="D17" s="40">
        <v>77</v>
      </c>
      <c r="E17" s="39">
        <f>+C17+135+82</f>
        <v>193</v>
      </c>
      <c r="F17" s="40">
        <v>274</v>
      </c>
    </row>
    <row r="18" spans="2:6" ht="12.75">
      <c r="B18" s="34"/>
      <c r="C18" s="35"/>
      <c r="D18" s="36"/>
      <c r="E18" s="35"/>
      <c r="F18" s="36"/>
    </row>
    <row r="19" spans="1:6" ht="12.75">
      <c r="A19" s="2" t="s">
        <v>28</v>
      </c>
      <c r="B19" s="34"/>
      <c r="C19" s="35">
        <f>SUM(C14:C17)</f>
        <v>991</v>
      </c>
      <c r="D19" s="36">
        <f>SUM(D14:D17)</f>
        <v>510</v>
      </c>
      <c r="E19" s="35">
        <f>SUM(E14:E17)</f>
        <v>4453</v>
      </c>
      <c r="F19" s="36">
        <f>SUM(F14:F17)</f>
        <v>2658</v>
      </c>
    </row>
    <row r="20" spans="2:6" ht="12.75">
      <c r="B20" s="34"/>
      <c r="C20" s="35"/>
      <c r="D20" s="36"/>
      <c r="E20" s="35"/>
      <c r="F20" s="36"/>
    </row>
    <row r="21" spans="1:6" ht="12.75">
      <c r="A21" s="2" t="s">
        <v>66</v>
      </c>
      <c r="B21" s="34"/>
      <c r="C21" s="35">
        <v>167</v>
      </c>
      <c r="D21" s="36">
        <v>180</v>
      </c>
      <c r="E21" s="35">
        <f>+C21+369+164</f>
        <v>700</v>
      </c>
      <c r="F21" s="36">
        <v>695</v>
      </c>
    </row>
    <row r="22" spans="2:6" ht="12.75">
      <c r="B22" s="34"/>
      <c r="C22" s="35"/>
      <c r="D22" s="36"/>
      <c r="E22" s="35"/>
      <c r="F22" s="36"/>
    </row>
    <row r="23" spans="1:6" ht="12.75">
      <c r="A23" s="2" t="s">
        <v>29</v>
      </c>
      <c r="B23" s="34"/>
      <c r="C23" s="39">
        <v>242</v>
      </c>
      <c r="D23" s="40">
        <v>311</v>
      </c>
      <c r="E23" s="39">
        <f>+C23+519+333</f>
        <v>1094</v>
      </c>
      <c r="F23" s="40">
        <v>1134</v>
      </c>
    </row>
    <row r="24" spans="2:6" ht="12.75">
      <c r="B24" s="34"/>
      <c r="C24" s="35"/>
      <c r="D24" s="36"/>
      <c r="E24" s="35"/>
      <c r="F24" s="36"/>
    </row>
    <row r="25" spans="1:6" ht="12.75">
      <c r="A25" s="2" t="s">
        <v>47</v>
      </c>
      <c r="B25" s="34" t="s">
        <v>45</v>
      </c>
      <c r="C25" s="35">
        <f>SUM(C19:C23)</f>
        <v>1400</v>
      </c>
      <c r="D25" s="38">
        <f>SUM(D19:D24)</f>
        <v>1001</v>
      </c>
      <c r="E25" s="35">
        <f>SUM(E19:E23)</f>
        <v>6247</v>
      </c>
      <c r="F25" s="36">
        <f>SUM(F19:F23)</f>
        <v>4487</v>
      </c>
    </row>
    <row r="26" spans="2:6" ht="12.75">
      <c r="B26" s="34"/>
      <c r="C26" s="35"/>
      <c r="D26" s="36"/>
      <c r="E26" s="35"/>
      <c r="F26" s="36"/>
    </row>
    <row r="27" spans="1:6" ht="12.75">
      <c r="A27" s="2" t="s">
        <v>14</v>
      </c>
      <c r="B27" s="34" t="s">
        <v>46</v>
      </c>
      <c r="C27" s="35">
        <v>-706</v>
      </c>
      <c r="D27" s="36">
        <v>-230</v>
      </c>
      <c r="E27" s="35">
        <f>+C27-841-335</f>
        <v>-1882</v>
      </c>
      <c r="F27" s="36">
        <v>-1567</v>
      </c>
    </row>
    <row r="28" spans="2:6" ht="12.75">
      <c r="B28" s="34"/>
      <c r="C28" s="39"/>
      <c r="D28" s="40"/>
      <c r="E28" s="39"/>
      <c r="F28" s="40"/>
    </row>
    <row r="29" spans="1:6" ht="12.75">
      <c r="A29" s="2" t="s">
        <v>48</v>
      </c>
      <c r="B29" s="34"/>
      <c r="C29" s="35">
        <f>SUM(C25:C27)</f>
        <v>694</v>
      </c>
      <c r="D29" s="36">
        <f>SUM(D25:D28)</f>
        <v>771</v>
      </c>
      <c r="E29" s="35">
        <f>SUM(E25:E27)</f>
        <v>4365</v>
      </c>
      <c r="F29" s="36">
        <f>SUM(F25:F28)</f>
        <v>2920</v>
      </c>
    </row>
    <row r="30" spans="2:6" ht="12.75">
      <c r="B30" s="34"/>
      <c r="C30" s="35"/>
      <c r="D30" s="36"/>
      <c r="E30" s="35"/>
      <c r="F30" s="36"/>
    </row>
    <row r="31" spans="1:6" ht="12.75">
      <c r="A31" s="2" t="s">
        <v>30</v>
      </c>
      <c r="B31" s="34"/>
      <c r="C31" s="35">
        <v>-115</v>
      </c>
      <c r="D31" s="36">
        <v>-71</v>
      </c>
      <c r="E31" s="35">
        <f>-113+C31</f>
        <v>-228</v>
      </c>
      <c r="F31" s="36">
        <v>-31</v>
      </c>
    </row>
    <row r="32" spans="2:6" ht="12.75">
      <c r="B32" s="34"/>
      <c r="C32" s="39"/>
      <c r="D32" s="40"/>
      <c r="E32" s="39"/>
      <c r="F32" s="40"/>
    </row>
    <row r="33" spans="1:6" ht="13.5" thickBot="1">
      <c r="A33" s="2" t="s">
        <v>31</v>
      </c>
      <c r="B33" s="34"/>
      <c r="C33" s="41">
        <f>SUM(C29:C32)</f>
        <v>579</v>
      </c>
      <c r="D33" s="42">
        <f>SUM(D29:D32)</f>
        <v>700</v>
      </c>
      <c r="E33" s="41">
        <f>SUM(E29:E32)</f>
        <v>4137</v>
      </c>
      <c r="F33" s="42">
        <f>SUM(F29:F32)</f>
        <v>2889</v>
      </c>
    </row>
    <row r="34" spans="2:6" ht="13.5" thickTop="1">
      <c r="B34" s="34"/>
      <c r="C34" s="43"/>
      <c r="D34" s="44"/>
      <c r="E34" s="43"/>
      <c r="F34" s="44"/>
    </row>
    <row r="35" spans="1:6" ht="12.75">
      <c r="A35" s="2" t="s">
        <v>62</v>
      </c>
      <c r="B35" s="34"/>
      <c r="C35" s="45"/>
      <c r="D35" s="46"/>
      <c r="E35" s="45"/>
      <c r="F35" s="47"/>
    </row>
    <row r="36" spans="1:6" ht="12.75">
      <c r="A36" s="9" t="s">
        <v>57</v>
      </c>
      <c r="B36" s="37" t="s">
        <v>58</v>
      </c>
      <c r="C36" s="45">
        <f>+(C33/44404.7)*100</f>
        <v>1.3039160269070618</v>
      </c>
      <c r="D36" s="47">
        <f>+(D33/44158.078)*100</f>
        <v>1.5852139216747614</v>
      </c>
      <c r="E36" s="46">
        <f>+(E33/44404.7)*100</f>
        <v>9.31658135287481</v>
      </c>
      <c r="F36" s="47">
        <f>+(F33/44158.078)*100</f>
        <v>6.542404313883407</v>
      </c>
    </row>
    <row r="37" spans="1:6" ht="12.75">
      <c r="A37" s="9" t="s">
        <v>56</v>
      </c>
      <c r="B37" s="37" t="s">
        <v>59</v>
      </c>
      <c r="C37" s="85" t="s">
        <v>83</v>
      </c>
      <c r="D37" s="47">
        <f>+(D33/44176.9)*100</f>
        <v>1.584538525790628</v>
      </c>
      <c r="E37" s="85" t="s">
        <v>83</v>
      </c>
      <c r="F37" s="47">
        <f>+(F33/44480.647)*100</f>
        <v>6.494959482041707</v>
      </c>
    </row>
    <row r="38" spans="1:6" ht="12.75">
      <c r="A38" s="9"/>
      <c r="B38" s="48"/>
      <c r="C38" s="49"/>
      <c r="D38" s="50"/>
      <c r="E38" s="49"/>
      <c r="F38" s="50"/>
    </row>
    <row r="40" ht="12.75">
      <c r="A40" s="2" t="s">
        <v>81</v>
      </c>
    </row>
    <row r="41" ht="12.75">
      <c r="A41" s="2" t="s">
        <v>80</v>
      </c>
    </row>
  </sheetData>
  <mergeCells count="8">
    <mergeCell ref="A1:F1"/>
    <mergeCell ref="A2:F2"/>
    <mergeCell ref="A4:F4"/>
    <mergeCell ref="A5:F5"/>
    <mergeCell ref="C8:D8"/>
    <mergeCell ref="E8:F8"/>
    <mergeCell ref="C10:D10"/>
    <mergeCell ref="E10:F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0">
      <selection activeCell="A43" sqref="A43"/>
    </sheetView>
  </sheetViews>
  <sheetFormatPr defaultColWidth="9.140625" defaultRowHeight="12.75"/>
  <cols>
    <col min="1" max="1" width="32.140625" style="2" customWidth="1"/>
    <col min="2" max="2" width="4.8515625" style="2" customWidth="1"/>
    <col min="3" max="3" width="11.28125" style="2" customWidth="1"/>
    <col min="4" max="4" width="8.7109375" style="2" bestFit="1" customWidth="1"/>
    <col min="5" max="5" width="10.421875" style="2" bestFit="1" customWidth="1"/>
    <col min="6" max="6" width="9.140625" style="2" bestFit="1" customWidth="1"/>
    <col min="7" max="8" width="11.28125" style="2" bestFit="1" customWidth="1"/>
    <col min="9" max="9" width="10.7109375" style="2" customWidth="1"/>
    <col min="10" max="16384" width="9.140625" style="2" customWidth="1"/>
  </cols>
  <sheetData>
    <row r="1" spans="1:10" ht="15.75">
      <c r="A1" s="95" t="s">
        <v>22</v>
      </c>
      <c r="B1" s="95"/>
      <c r="C1" s="95"/>
      <c r="D1" s="95"/>
      <c r="E1" s="95"/>
      <c r="F1" s="95"/>
      <c r="G1" s="95"/>
      <c r="H1" s="95"/>
      <c r="I1" s="68"/>
      <c r="J1" s="68"/>
    </row>
    <row r="2" spans="1:10" ht="12.75">
      <c r="A2" s="96" t="s">
        <v>23</v>
      </c>
      <c r="B2" s="96"/>
      <c r="C2" s="96"/>
      <c r="D2" s="96"/>
      <c r="E2" s="96"/>
      <c r="F2" s="96"/>
      <c r="G2" s="96"/>
      <c r="H2" s="96"/>
      <c r="I2" s="69"/>
      <c r="J2" s="69"/>
    </row>
    <row r="4" spans="1:8" ht="12.75">
      <c r="A4" s="103" t="s">
        <v>60</v>
      </c>
      <c r="B4" s="103"/>
      <c r="C4" s="103"/>
      <c r="D4" s="103"/>
      <c r="E4" s="103"/>
      <c r="F4" s="103"/>
      <c r="G4" s="103"/>
      <c r="H4" s="103"/>
    </row>
    <row r="5" spans="1:8" ht="12.75">
      <c r="A5" s="97" t="s">
        <v>87</v>
      </c>
      <c r="B5" s="97"/>
      <c r="C5" s="97"/>
      <c r="D5" s="97"/>
      <c r="E5" s="97"/>
      <c r="F5" s="97"/>
      <c r="G5" s="97"/>
      <c r="H5" s="97"/>
    </row>
    <row r="6" spans="1:8" ht="12.75">
      <c r="A6" s="98" t="s">
        <v>61</v>
      </c>
      <c r="B6" s="98"/>
      <c r="C6" s="98"/>
      <c r="D6" s="98"/>
      <c r="E6" s="98"/>
      <c r="F6" s="98"/>
      <c r="G6" s="98"/>
      <c r="H6" s="98"/>
    </row>
    <row r="8" spans="3:7" ht="12.75">
      <c r="C8" s="98" t="s">
        <v>79</v>
      </c>
      <c r="D8" s="98"/>
      <c r="E8" s="98"/>
      <c r="F8" s="98"/>
      <c r="G8" s="2" t="s">
        <v>41</v>
      </c>
    </row>
    <row r="9" ht="12.75">
      <c r="F9" s="4" t="s">
        <v>32</v>
      </c>
    </row>
    <row r="10" spans="3:8" ht="12.75">
      <c r="C10" s="4" t="s">
        <v>32</v>
      </c>
      <c r="D10" s="4" t="s">
        <v>32</v>
      </c>
      <c r="E10" s="4" t="s">
        <v>33</v>
      </c>
      <c r="F10" s="4" t="s">
        <v>34</v>
      </c>
      <c r="G10" s="4" t="s">
        <v>38</v>
      </c>
      <c r="H10" s="4"/>
    </row>
    <row r="11" spans="2:8" ht="12.75">
      <c r="B11" s="2" t="s">
        <v>50</v>
      </c>
      <c r="C11" s="7" t="s">
        <v>37</v>
      </c>
      <c r="D11" s="7" t="s">
        <v>36</v>
      </c>
      <c r="E11" s="7" t="s">
        <v>35</v>
      </c>
      <c r="F11" s="7" t="s">
        <v>35</v>
      </c>
      <c r="G11" s="7" t="s">
        <v>39</v>
      </c>
      <c r="H11" s="7" t="s">
        <v>40</v>
      </c>
    </row>
    <row r="12" spans="2:8" ht="12.75">
      <c r="B12" s="70"/>
      <c r="C12" s="8" t="s">
        <v>2</v>
      </c>
      <c r="D12" s="8" t="s">
        <v>2</v>
      </c>
      <c r="E12" s="8" t="s">
        <v>2</v>
      </c>
      <c r="F12" s="71" t="s">
        <v>2</v>
      </c>
      <c r="G12" s="8" t="s">
        <v>2</v>
      </c>
      <c r="H12" s="8" t="s">
        <v>2</v>
      </c>
    </row>
    <row r="13" spans="2:8" ht="12.75">
      <c r="B13" s="6"/>
      <c r="C13" s="7"/>
      <c r="D13" s="7"/>
      <c r="E13" s="7"/>
      <c r="F13" s="72"/>
      <c r="G13" s="7"/>
      <c r="H13" s="7"/>
    </row>
    <row r="14" spans="1:9" ht="12.75">
      <c r="A14" s="2" t="s">
        <v>128</v>
      </c>
      <c r="B14" s="6"/>
      <c r="C14" s="22">
        <v>43672700</v>
      </c>
      <c r="D14" s="22">
        <v>314288</v>
      </c>
      <c r="E14" s="22">
        <v>941286</v>
      </c>
      <c r="F14" s="73">
        <v>352000</v>
      </c>
      <c r="G14" s="22">
        <v>37150478</v>
      </c>
      <c r="H14" s="22">
        <f>SUM(C14:G14)</f>
        <v>82430752</v>
      </c>
      <c r="I14" s="5"/>
    </row>
    <row r="15" spans="2:9" ht="12.75">
      <c r="B15" s="6"/>
      <c r="C15" s="22"/>
      <c r="D15" s="22"/>
      <c r="E15" s="22"/>
      <c r="F15" s="73"/>
      <c r="G15" s="22"/>
      <c r="H15" s="22"/>
      <c r="I15" s="5"/>
    </row>
    <row r="16" spans="1:9" ht="12.75">
      <c r="A16" s="2" t="s">
        <v>96</v>
      </c>
      <c r="B16" s="6"/>
      <c r="C16" s="22"/>
      <c r="D16" s="22"/>
      <c r="E16" s="74"/>
      <c r="F16" s="75"/>
      <c r="G16" s="74"/>
      <c r="H16" s="22"/>
      <c r="I16" s="5"/>
    </row>
    <row r="17" spans="1:9" ht="12.75">
      <c r="A17" s="2" t="s">
        <v>95</v>
      </c>
      <c r="B17" s="6"/>
      <c r="C17" s="22">
        <v>232000</v>
      </c>
      <c r="D17" s="22">
        <v>104400</v>
      </c>
      <c r="E17" s="74">
        <v>0</v>
      </c>
      <c r="F17" s="75">
        <v>0</v>
      </c>
      <c r="G17" s="74">
        <v>0</v>
      </c>
      <c r="H17" s="22">
        <f>SUM(C17:G17)</f>
        <v>336400</v>
      </c>
      <c r="I17" s="5"/>
    </row>
    <row r="18" spans="2:9" ht="4.5" customHeight="1">
      <c r="B18" s="6"/>
      <c r="C18" s="22"/>
      <c r="D18" s="22"/>
      <c r="E18" s="74"/>
      <c r="F18" s="75"/>
      <c r="G18" s="74"/>
      <c r="H18" s="22">
        <f>SUM(C18:G18)</f>
        <v>0</v>
      </c>
      <c r="I18" s="5"/>
    </row>
    <row r="19" spans="1:9" ht="12.75">
      <c r="A19" s="2" t="s">
        <v>96</v>
      </c>
      <c r="B19" s="6"/>
      <c r="C19" s="22"/>
      <c r="D19" s="22"/>
      <c r="E19" s="22"/>
      <c r="F19" s="73"/>
      <c r="G19" s="22"/>
      <c r="H19" s="22"/>
      <c r="I19" s="5"/>
    </row>
    <row r="20" spans="1:9" ht="12.75">
      <c r="A20" s="2" t="s">
        <v>129</v>
      </c>
      <c r="B20" s="6"/>
      <c r="C20" s="22">
        <v>500000</v>
      </c>
      <c r="D20" s="22">
        <v>235768</v>
      </c>
      <c r="E20" s="22">
        <v>0</v>
      </c>
      <c r="F20" s="73">
        <v>0</v>
      </c>
      <c r="G20" s="22">
        <v>0</v>
      </c>
      <c r="H20" s="22">
        <f>SUM(C20:G20)</f>
        <v>735768</v>
      </c>
      <c r="I20" s="5"/>
    </row>
    <row r="21" spans="2:9" ht="4.5" customHeight="1">
      <c r="B21" s="6"/>
      <c r="C21" s="74"/>
      <c r="D21" s="22"/>
      <c r="E21" s="74"/>
      <c r="F21" s="75"/>
      <c r="G21" s="74"/>
      <c r="H21" s="76"/>
      <c r="I21" s="5"/>
    </row>
    <row r="22" spans="1:9" ht="12.75">
      <c r="A22" s="2" t="s">
        <v>97</v>
      </c>
      <c r="B22" s="6"/>
      <c r="C22" s="74">
        <v>0</v>
      </c>
      <c r="D22" s="22">
        <v>0</v>
      </c>
      <c r="E22" s="74">
        <v>-126086</v>
      </c>
      <c r="F22" s="75">
        <v>0</v>
      </c>
      <c r="G22" s="74">
        <v>0</v>
      </c>
      <c r="H22" s="22">
        <f>SUM(C22:G22)</f>
        <v>-126086</v>
      </c>
      <c r="I22" s="5"/>
    </row>
    <row r="23" spans="2:9" ht="4.5" customHeight="1">
      <c r="B23" s="6"/>
      <c r="C23" s="74"/>
      <c r="D23" s="22"/>
      <c r="E23" s="74"/>
      <c r="F23" s="75"/>
      <c r="G23" s="74"/>
      <c r="H23" s="76"/>
      <c r="I23" s="5"/>
    </row>
    <row r="24" spans="1:9" ht="12.75">
      <c r="A24" s="2" t="s">
        <v>98</v>
      </c>
      <c r="B24" s="6"/>
      <c r="C24" s="74"/>
      <c r="D24" s="22"/>
      <c r="E24" s="74"/>
      <c r="F24" s="75"/>
      <c r="G24" s="74"/>
      <c r="H24" s="76"/>
      <c r="I24" s="5"/>
    </row>
    <row r="25" spans="1:9" ht="12.75">
      <c r="A25" s="2" t="s">
        <v>99</v>
      </c>
      <c r="B25" s="6"/>
      <c r="C25" s="22"/>
      <c r="D25" s="22"/>
      <c r="E25" s="22"/>
      <c r="F25" s="73"/>
      <c r="G25" s="22"/>
      <c r="H25" s="22"/>
      <c r="I25" s="5"/>
    </row>
    <row r="26" spans="1:9" ht="12.75">
      <c r="A26" s="2" t="s">
        <v>100</v>
      </c>
      <c r="B26" s="6"/>
      <c r="C26" s="22">
        <v>0</v>
      </c>
      <c r="D26" s="22">
        <v>0</v>
      </c>
      <c r="E26" s="22">
        <v>83195</v>
      </c>
      <c r="F26" s="73">
        <v>0</v>
      </c>
      <c r="G26" s="22">
        <v>0</v>
      </c>
      <c r="H26" s="22">
        <f>SUM(C26:G26)</f>
        <v>83195</v>
      </c>
      <c r="I26" s="5"/>
    </row>
    <row r="27" spans="2:9" ht="4.5" customHeight="1">
      <c r="B27" s="6"/>
      <c r="C27" s="22"/>
      <c r="D27" s="22"/>
      <c r="E27" s="22"/>
      <c r="F27" s="73"/>
      <c r="G27" s="22"/>
      <c r="H27" s="22"/>
      <c r="I27" s="5"/>
    </row>
    <row r="28" spans="1:9" ht="12.75">
      <c r="A28" s="2" t="s">
        <v>130</v>
      </c>
      <c r="C28" s="76">
        <v>0</v>
      </c>
      <c r="D28" s="76">
        <v>0</v>
      </c>
      <c r="E28" s="76">
        <v>0</v>
      </c>
      <c r="F28" s="76">
        <v>0</v>
      </c>
      <c r="G28" s="76">
        <v>2889020</v>
      </c>
      <c r="H28" s="76">
        <f>+G28+F28+E28+D28+C28</f>
        <v>2889020</v>
      </c>
      <c r="I28" s="77"/>
    </row>
    <row r="29" spans="3:9" ht="4.5" customHeight="1">
      <c r="C29" s="76"/>
      <c r="D29" s="76"/>
      <c r="E29" s="76"/>
      <c r="F29" s="76"/>
      <c r="G29" s="76"/>
      <c r="H29" s="76"/>
      <c r="I29" s="77"/>
    </row>
    <row r="30" spans="1:9" ht="12.75">
      <c r="A30" s="2" t="s">
        <v>77</v>
      </c>
      <c r="C30" s="76">
        <v>0</v>
      </c>
      <c r="D30" s="76">
        <v>0</v>
      </c>
      <c r="E30" s="76">
        <v>0</v>
      </c>
      <c r="F30" s="76">
        <v>0</v>
      </c>
      <c r="G30" s="76">
        <v>-4439670</v>
      </c>
      <c r="H30" s="76">
        <f>+G30+F30+E30+D30+C30</f>
        <v>-4439670</v>
      </c>
      <c r="I30" s="77"/>
    </row>
    <row r="31" spans="3:9" ht="12.75">
      <c r="C31" s="76"/>
      <c r="D31" s="76"/>
      <c r="E31" s="76"/>
      <c r="F31" s="76"/>
      <c r="G31" s="76"/>
      <c r="H31" s="76"/>
      <c r="I31" s="77"/>
    </row>
    <row r="32" spans="1:9" ht="13.5" thickBot="1">
      <c r="A32" s="2" t="s">
        <v>91</v>
      </c>
      <c r="C32" s="23">
        <f>SUM(C14:C30)</f>
        <v>44404700</v>
      </c>
      <c r="D32" s="23">
        <f>SUM(D14:D30)</f>
        <v>654456</v>
      </c>
      <c r="E32" s="23">
        <f>SUM(E14:E30)</f>
        <v>898395</v>
      </c>
      <c r="F32" s="23">
        <f>SUM(F14:F30)</f>
        <v>352000</v>
      </c>
      <c r="G32" s="23">
        <f>+G30+G28+G20+G16+G14</f>
        <v>35599828</v>
      </c>
      <c r="H32" s="23">
        <f>SUM(H14:H30)</f>
        <v>81909379</v>
      </c>
      <c r="I32" s="5"/>
    </row>
    <row r="33" spans="3:9" ht="13.5" thickTop="1">
      <c r="C33" s="24"/>
      <c r="D33" s="24"/>
      <c r="E33" s="24"/>
      <c r="F33" s="24"/>
      <c r="G33" s="24"/>
      <c r="H33" s="24"/>
      <c r="I33" s="5"/>
    </row>
    <row r="34" spans="1:8" ht="12.75">
      <c r="A34" s="2" t="s">
        <v>131</v>
      </c>
      <c r="C34" s="24">
        <v>44404700</v>
      </c>
      <c r="D34" s="24">
        <v>654455.77</v>
      </c>
      <c r="E34" s="24">
        <v>898395.34</v>
      </c>
      <c r="F34" s="24">
        <v>352000</v>
      </c>
      <c r="G34" s="24">
        <v>35599828.35</v>
      </c>
      <c r="H34" s="24">
        <f>SUM(C34:G34)</f>
        <v>81909379.46000001</v>
      </c>
    </row>
    <row r="35" spans="3:8" ht="12.75">
      <c r="C35" s="24"/>
      <c r="D35" s="24"/>
      <c r="E35" s="24"/>
      <c r="F35" s="24"/>
      <c r="G35" s="24"/>
      <c r="H35" s="24"/>
    </row>
    <row r="36" spans="1:9" ht="12.75">
      <c r="A36" s="2" t="s">
        <v>130</v>
      </c>
      <c r="C36" s="22">
        <f>-D36</f>
        <v>0</v>
      </c>
      <c r="D36" s="78">
        <v>0</v>
      </c>
      <c r="E36" s="79">
        <v>0</v>
      </c>
      <c r="F36" s="76">
        <v>0</v>
      </c>
      <c r="G36" s="76">
        <v>4137059</v>
      </c>
      <c r="H36" s="24">
        <f>+G36</f>
        <v>4137059</v>
      </c>
      <c r="I36" s="10"/>
    </row>
    <row r="37" spans="3:8" ht="4.5" customHeight="1">
      <c r="C37" s="76"/>
      <c r="D37" s="76"/>
      <c r="E37" s="76"/>
      <c r="F37" s="76"/>
      <c r="G37" s="76"/>
      <c r="H37" s="24"/>
    </row>
    <row r="38" spans="1:8" ht="12.75">
      <c r="A38" s="2" t="s">
        <v>77</v>
      </c>
      <c r="C38" s="76">
        <f>-C38</f>
        <v>0</v>
      </c>
      <c r="D38" s="78">
        <v>0</v>
      </c>
      <c r="E38" s="79">
        <v>0</v>
      </c>
      <c r="F38" s="76">
        <v>0</v>
      </c>
      <c r="G38" s="76">
        <v>-3108329</v>
      </c>
      <c r="H38" s="24">
        <f>+G38</f>
        <v>-3108329</v>
      </c>
    </row>
    <row r="39" spans="3:8" ht="12.75">
      <c r="C39" s="76"/>
      <c r="D39" s="76"/>
      <c r="E39" s="76"/>
      <c r="F39" s="76"/>
      <c r="G39" s="76"/>
      <c r="H39" s="24"/>
    </row>
    <row r="40" spans="1:8" ht="13.5" thickBot="1">
      <c r="A40" s="2" t="s">
        <v>92</v>
      </c>
      <c r="C40" s="80">
        <f>+C34</f>
        <v>44404700</v>
      </c>
      <c r="D40" s="80">
        <f>+D34</f>
        <v>654455.77</v>
      </c>
      <c r="E40" s="80">
        <f>+E34</f>
        <v>898395.34</v>
      </c>
      <c r="F40" s="80">
        <f>+F34</f>
        <v>352000</v>
      </c>
      <c r="G40" s="80">
        <f>+G34+G36+G38</f>
        <v>36628558.35</v>
      </c>
      <c r="H40" s="23">
        <f>SUM(H34:H38)</f>
        <v>82938109.46000001</v>
      </c>
    </row>
    <row r="41" spans="3:8" ht="13.5" thickTop="1">
      <c r="C41" s="81"/>
      <c r="D41" s="81"/>
      <c r="E41" s="82"/>
      <c r="F41" s="81"/>
      <c r="G41" s="81"/>
      <c r="H41" s="13"/>
    </row>
    <row r="42" spans="1:8" ht="12.75">
      <c r="A42" s="6"/>
      <c r="B42" s="6"/>
      <c r="C42" s="83"/>
      <c r="D42" s="83"/>
      <c r="E42" s="83"/>
      <c r="F42" s="83"/>
      <c r="G42" s="16"/>
      <c r="H42" s="16"/>
    </row>
    <row r="43" spans="1:8" ht="12.75">
      <c r="A43" s="6"/>
      <c r="B43" s="6"/>
      <c r="C43" s="16"/>
      <c r="D43" s="16"/>
      <c r="E43" s="16"/>
      <c r="F43" s="16"/>
      <c r="G43" s="16"/>
      <c r="H43" s="16"/>
    </row>
    <row r="44" spans="1:8" ht="12.75">
      <c r="A44" s="6"/>
      <c r="B44" s="6"/>
      <c r="C44" s="16"/>
      <c r="D44" s="16"/>
      <c r="E44" s="16"/>
      <c r="F44" s="16"/>
      <c r="G44" s="16"/>
      <c r="H44" s="16"/>
    </row>
    <row r="45" spans="3:8" ht="12.75">
      <c r="C45" s="11"/>
      <c r="D45" s="11"/>
      <c r="E45" s="11"/>
      <c r="F45" s="11"/>
      <c r="G45" s="11"/>
      <c r="H45" s="11"/>
    </row>
    <row r="46" spans="3:8" ht="12.75">
      <c r="C46" s="11"/>
      <c r="D46" s="11"/>
      <c r="E46" s="11"/>
      <c r="F46" s="11"/>
      <c r="G46" s="11"/>
      <c r="H46" s="11"/>
    </row>
    <row r="48" ht="12.75">
      <c r="A48" s="2" t="s">
        <v>42</v>
      </c>
    </row>
    <row r="49" ht="12.75">
      <c r="A49" s="2" t="s">
        <v>76</v>
      </c>
    </row>
  </sheetData>
  <mergeCells count="6">
    <mergeCell ref="A6:H6"/>
    <mergeCell ref="C8:F8"/>
    <mergeCell ref="A1:H1"/>
    <mergeCell ref="A2:H2"/>
    <mergeCell ref="A4:H4"/>
    <mergeCell ref="A5:H5"/>
  </mergeCells>
  <printOptions horizontalCentered="1"/>
  <pageMargins left="0.393700787401575" right="0" top="0.984251968503937" bottom="0.984251968503937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2"/>
  <sheetViews>
    <sheetView tabSelected="1" workbookViewId="0" topLeftCell="A30">
      <selection activeCell="I58" sqref="I58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95" t="s">
        <v>22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96" t="s">
        <v>23</v>
      </c>
      <c r="B2" s="96"/>
      <c r="C2" s="96"/>
      <c r="D2" s="96"/>
      <c r="E2" s="96"/>
      <c r="F2" s="96"/>
      <c r="G2" s="96"/>
      <c r="H2" s="96"/>
      <c r="I2" s="96"/>
    </row>
    <row r="4" spans="1:9" ht="12.75">
      <c r="A4" s="97" t="s">
        <v>49</v>
      </c>
      <c r="B4" s="97"/>
      <c r="C4" s="97"/>
      <c r="D4" s="97"/>
      <c r="E4" s="97"/>
      <c r="F4" s="97"/>
      <c r="G4" s="97"/>
      <c r="H4" s="97"/>
      <c r="I4" s="97"/>
    </row>
    <row r="5" spans="1:9" ht="12.75">
      <c r="A5" s="97" t="s">
        <v>88</v>
      </c>
      <c r="B5" s="97"/>
      <c r="C5" s="97"/>
      <c r="D5" s="97"/>
      <c r="E5" s="97"/>
      <c r="F5" s="97"/>
      <c r="G5" s="97"/>
      <c r="H5" s="97"/>
      <c r="I5" s="97"/>
    </row>
    <row r="6" spans="1:9" ht="12.75">
      <c r="A6" s="98" t="s">
        <v>61</v>
      </c>
      <c r="B6" s="98"/>
      <c r="C6" s="98"/>
      <c r="D6" s="98"/>
      <c r="E6" s="98"/>
      <c r="F6" s="98"/>
      <c r="G6" s="98"/>
      <c r="H6" s="98"/>
      <c r="I6" s="98"/>
    </row>
    <row r="7" ht="4.5" customHeight="1"/>
    <row r="8" spans="7:9" ht="12.75">
      <c r="G8" s="4" t="s">
        <v>89</v>
      </c>
      <c r="I8" s="4" t="s">
        <v>89</v>
      </c>
    </row>
    <row r="9" spans="7:9" ht="12.75">
      <c r="G9" s="14" t="s">
        <v>90</v>
      </c>
      <c r="I9" s="14" t="s">
        <v>94</v>
      </c>
    </row>
    <row r="10" spans="7:9" ht="12.75">
      <c r="G10" s="4" t="s">
        <v>2</v>
      </c>
      <c r="H10" s="15"/>
      <c r="I10" s="4" t="s">
        <v>2</v>
      </c>
    </row>
    <row r="11" spans="1:9" ht="12.75">
      <c r="A11" s="1" t="s">
        <v>67</v>
      </c>
      <c r="G11" s="17"/>
      <c r="H11" s="18"/>
      <c r="I11" s="12"/>
    </row>
    <row r="12" spans="1:9" ht="12.75">
      <c r="A12" s="2" t="s">
        <v>47</v>
      </c>
      <c r="G12" s="19">
        <v>6247072</v>
      </c>
      <c r="H12" s="18"/>
      <c r="I12" s="12">
        <v>4486738</v>
      </c>
    </row>
    <row r="13" spans="7:9" ht="12.75">
      <c r="G13" s="19"/>
      <c r="H13" s="20"/>
      <c r="I13" s="12"/>
    </row>
    <row r="14" spans="1:9" ht="13.5">
      <c r="A14" s="87" t="s">
        <v>132</v>
      </c>
      <c r="G14" s="19"/>
      <c r="H14" s="20"/>
      <c r="I14" s="12"/>
    </row>
    <row r="15" spans="1:9" ht="13.5">
      <c r="A15" s="87" t="s">
        <v>101</v>
      </c>
      <c r="B15" s="3"/>
      <c r="G15" s="19">
        <v>2349748</v>
      </c>
      <c r="H15" s="20"/>
      <c r="I15" s="12">
        <v>2335468</v>
      </c>
    </row>
    <row r="16" spans="1:9" ht="13.5">
      <c r="A16" s="87" t="s">
        <v>102</v>
      </c>
      <c r="B16" s="3"/>
      <c r="G16" s="21">
        <v>0</v>
      </c>
      <c r="H16" s="12"/>
      <c r="I16" s="12">
        <v>83195</v>
      </c>
    </row>
    <row r="17" spans="1:9" ht="13.5">
      <c r="A17" s="87" t="s">
        <v>103</v>
      </c>
      <c r="B17" s="3"/>
      <c r="G17" s="21">
        <v>-1093968</v>
      </c>
      <c r="H17" s="12"/>
      <c r="I17" s="12">
        <v>-1133583</v>
      </c>
    </row>
    <row r="18" spans="1:9" ht="13.5">
      <c r="A18" s="87" t="s">
        <v>104</v>
      </c>
      <c r="G18" s="21">
        <v>-700468</v>
      </c>
      <c r="H18" s="12"/>
      <c r="I18" s="21">
        <v>-694646</v>
      </c>
    </row>
    <row r="19" spans="1:9" ht="13.5">
      <c r="A19" s="87" t="s">
        <v>105</v>
      </c>
      <c r="G19" s="21">
        <v>0</v>
      </c>
      <c r="H19" s="12"/>
      <c r="I19" s="21">
        <v>95203</v>
      </c>
    </row>
    <row r="20" spans="1:9" ht="13.5">
      <c r="A20" s="87" t="s">
        <v>106</v>
      </c>
      <c r="B20" s="3"/>
      <c r="G20" s="21">
        <v>30281</v>
      </c>
      <c r="H20" s="12"/>
      <c r="I20" s="21">
        <v>12625</v>
      </c>
    </row>
    <row r="21" spans="1:9" ht="13.5">
      <c r="A21" s="87" t="s">
        <v>133</v>
      </c>
      <c r="B21" s="3"/>
      <c r="G21" s="21">
        <v>-2584</v>
      </c>
      <c r="H21" s="12"/>
      <c r="I21" s="21">
        <v>0</v>
      </c>
    </row>
    <row r="22" spans="1:9" ht="13.5">
      <c r="A22" s="87" t="s">
        <v>112</v>
      </c>
      <c r="B22" s="3"/>
      <c r="G22" s="21">
        <v>-23580</v>
      </c>
      <c r="H22" s="12"/>
      <c r="I22" s="21">
        <v>-118</v>
      </c>
    </row>
    <row r="23" spans="1:9" ht="13.5">
      <c r="A23" s="87" t="s">
        <v>113</v>
      </c>
      <c r="B23" s="3"/>
      <c r="G23" s="21">
        <v>117934</v>
      </c>
      <c r="H23" s="12"/>
      <c r="I23" s="21">
        <v>-80000</v>
      </c>
    </row>
    <row r="24" spans="1:9" ht="13.5">
      <c r="A24" s="87" t="s">
        <v>107</v>
      </c>
      <c r="B24" s="3"/>
      <c r="G24" s="21">
        <v>0</v>
      </c>
      <c r="H24" s="12"/>
      <c r="I24" s="21">
        <v>2911</v>
      </c>
    </row>
    <row r="25" spans="1:9" ht="13.5">
      <c r="A25" s="87" t="s">
        <v>114</v>
      </c>
      <c r="B25" s="3"/>
      <c r="G25" s="89">
        <v>-28271</v>
      </c>
      <c r="H25" s="12"/>
      <c r="I25" s="89">
        <v>-64030</v>
      </c>
    </row>
    <row r="26" spans="1:9" ht="4.5" customHeight="1">
      <c r="A26" s="87"/>
      <c r="B26" s="3"/>
      <c r="G26" s="21"/>
      <c r="H26" s="12"/>
      <c r="I26" s="21"/>
    </row>
    <row r="27" spans="1:9" ht="13.5">
      <c r="A27" s="87" t="s">
        <v>108</v>
      </c>
      <c r="B27" s="3"/>
      <c r="G27" s="21">
        <f>SUM(G12:G25)</f>
        <v>6896164</v>
      </c>
      <c r="H27" s="12"/>
      <c r="I27" s="21">
        <f>SUM(I12:I25)</f>
        <v>5043763</v>
      </c>
    </row>
    <row r="28" spans="1:9" ht="13.5">
      <c r="A28" s="87" t="s">
        <v>109</v>
      </c>
      <c r="G28" s="21">
        <v>-2895167</v>
      </c>
      <c r="H28" s="12"/>
      <c r="I28" s="21">
        <v>-2859859</v>
      </c>
    </row>
    <row r="29" spans="1:9" ht="13.5">
      <c r="A29" s="87" t="s">
        <v>4</v>
      </c>
      <c r="G29" s="21">
        <v>783579</v>
      </c>
      <c r="H29" s="12"/>
      <c r="I29" s="21">
        <v>-1048692</v>
      </c>
    </row>
    <row r="30" spans="1:9" ht="13.5">
      <c r="A30" s="87" t="s">
        <v>110</v>
      </c>
      <c r="G30" s="89">
        <v>-48121</v>
      </c>
      <c r="H30" s="12"/>
      <c r="I30" s="89">
        <v>3479909</v>
      </c>
    </row>
    <row r="31" spans="1:9" ht="4.5" customHeight="1">
      <c r="A31" s="87"/>
      <c r="G31" s="21"/>
      <c r="H31" s="12"/>
      <c r="I31" s="21"/>
    </row>
    <row r="32" spans="1:9" ht="13.5">
      <c r="A32" s="87" t="s">
        <v>72</v>
      </c>
      <c r="B32" s="3"/>
      <c r="G32" s="21">
        <f>SUM(G27:G30)</f>
        <v>4736455</v>
      </c>
      <c r="H32" s="12"/>
      <c r="I32" s="21">
        <f>SUM(I27:I30)</f>
        <v>4615121</v>
      </c>
    </row>
    <row r="33" spans="1:9" ht="13.5">
      <c r="A33" s="87" t="s">
        <v>115</v>
      </c>
      <c r="B33" s="3"/>
      <c r="G33" s="21">
        <v>-1150613</v>
      </c>
      <c r="H33" s="12"/>
      <c r="I33" s="21">
        <v>-1052287</v>
      </c>
    </row>
    <row r="34" spans="1:9" ht="13.5">
      <c r="A34" s="87" t="s">
        <v>116</v>
      </c>
      <c r="B34" s="3"/>
      <c r="G34" s="89">
        <v>0</v>
      </c>
      <c r="H34" s="12"/>
      <c r="I34" s="89">
        <v>114444</v>
      </c>
    </row>
    <row r="35" spans="1:9" ht="4.5" customHeight="1">
      <c r="A35" s="87"/>
      <c r="B35" s="3"/>
      <c r="G35" s="21"/>
      <c r="H35" s="12"/>
      <c r="I35" s="21"/>
    </row>
    <row r="36" spans="1:9" ht="13.5">
      <c r="A36" s="87" t="s">
        <v>117</v>
      </c>
      <c r="B36" s="3"/>
      <c r="G36" s="89">
        <f>SUM(G32:G34)</f>
        <v>3585842</v>
      </c>
      <c r="H36" s="12"/>
      <c r="I36" s="89">
        <f>SUM(I32:I34)</f>
        <v>3677278</v>
      </c>
    </row>
    <row r="37" spans="1:9" ht="13.5">
      <c r="A37" s="87"/>
      <c r="G37" s="21"/>
      <c r="H37" s="12"/>
      <c r="I37" s="21"/>
    </row>
    <row r="38" spans="1:9" ht="15">
      <c r="A38" s="86" t="s">
        <v>73</v>
      </c>
      <c r="G38" s="21"/>
      <c r="H38" s="12"/>
      <c r="I38" s="21"/>
    </row>
    <row r="39" spans="1:9" ht="13.5">
      <c r="A39" s="87" t="s">
        <v>118</v>
      </c>
      <c r="B39" s="3"/>
      <c r="G39" s="21">
        <v>832500</v>
      </c>
      <c r="H39" s="12"/>
      <c r="I39" s="21">
        <v>1004400</v>
      </c>
    </row>
    <row r="40" spans="1:9" ht="13.5">
      <c r="A40" s="87" t="s">
        <v>68</v>
      </c>
      <c r="B40" s="3"/>
      <c r="G40" s="21">
        <v>700468</v>
      </c>
      <c r="H40" s="12"/>
      <c r="I40" s="21">
        <v>694646</v>
      </c>
    </row>
    <row r="41" spans="1:9" ht="13.5">
      <c r="A41" s="87" t="s">
        <v>120</v>
      </c>
      <c r="B41" s="3"/>
      <c r="G41" s="21">
        <v>-2777870</v>
      </c>
      <c r="H41" s="12"/>
      <c r="I41" s="21">
        <v>-954406</v>
      </c>
    </row>
    <row r="42" spans="1:9" ht="13.5">
      <c r="A42" s="87" t="s">
        <v>119</v>
      </c>
      <c r="B42" s="3"/>
      <c r="G42" s="89">
        <v>29193</v>
      </c>
      <c r="H42" s="12"/>
      <c r="I42" s="89">
        <v>80000</v>
      </c>
    </row>
    <row r="43" spans="1:9" ht="4.5" customHeight="1">
      <c r="A43" s="87"/>
      <c r="G43" s="21"/>
      <c r="H43" s="12"/>
      <c r="I43" s="21"/>
    </row>
    <row r="44" spans="1:9" ht="13.5">
      <c r="A44" s="87" t="s">
        <v>121</v>
      </c>
      <c r="G44" s="89">
        <f>SUM(G39:G43)</f>
        <v>-1215709</v>
      </c>
      <c r="H44" s="12"/>
      <c r="I44" s="89">
        <f>SUM(I39:I43)</f>
        <v>824640</v>
      </c>
    </row>
    <row r="45" spans="1:9" ht="13.5">
      <c r="A45" s="87"/>
      <c r="G45" s="21"/>
      <c r="H45" s="12"/>
      <c r="I45" s="21"/>
    </row>
    <row r="46" spans="1:9" ht="15">
      <c r="A46" s="86" t="s">
        <v>74</v>
      </c>
      <c r="G46" s="21"/>
      <c r="H46" s="12"/>
      <c r="I46" s="21"/>
    </row>
    <row r="47" spans="1:9" ht="13.5">
      <c r="A47" s="87" t="s">
        <v>134</v>
      </c>
      <c r="G47" s="21">
        <v>0</v>
      </c>
      <c r="H47" s="12"/>
      <c r="I47" s="21">
        <v>1072168</v>
      </c>
    </row>
    <row r="48" spans="1:9" ht="13.5">
      <c r="A48" s="87" t="s">
        <v>111</v>
      </c>
      <c r="G48" s="89">
        <v>-3108329</v>
      </c>
      <c r="H48" s="12"/>
      <c r="I48" s="89">
        <v>-4439670</v>
      </c>
    </row>
    <row r="49" spans="1:9" ht="4.5" customHeight="1">
      <c r="A49" s="87"/>
      <c r="G49" s="21"/>
      <c r="H49" s="12"/>
      <c r="I49" s="21"/>
    </row>
    <row r="50" spans="1:9" ht="13.5">
      <c r="A50" s="87" t="s">
        <v>69</v>
      </c>
      <c r="G50" s="89">
        <f>SUM(G47:G49)</f>
        <v>-3108329</v>
      </c>
      <c r="H50" s="12"/>
      <c r="I50" s="94">
        <f>SUM(I47:I49)</f>
        <v>-3367502</v>
      </c>
    </row>
    <row r="51" spans="1:9" ht="13.5">
      <c r="A51" s="87"/>
      <c r="G51" s="21"/>
      <c r="H51" s="12"/>
      <c r="I51" s="12"/>
    </row>
    <row r="52" spans="1:9" ht="15">
      <c r="A52" s="86" t="s">
        <v>122</v>
      </c>
      <c r="G52" s="21"/>
      <c r="H52" s="12"/>
      <c r="I52" s="22"/>
    </row>
    <row r="53" spans="1:9" ht="15">
      <c r="A53" s="86" t="s">
        <v>123</v>
      </c>
      <c r="G53" s="21">
        <f>+G50+G44+G36</f>
        <v>-738196</v>
      </c>
      <c r="H53" s="12"/>
      <c r="I53" s="21">
        <f>+I50+I44+I36</f>
        <v>1134416</v>
      </c>
    </row>
    <row r="54" spans="1:9" ht="15">
      <c r="A54" s="86" t="s">
        <v>124</v>
      </c>
      <c r="G54" s="21"/>
      <c r="H54" s="12"/>
      <c r="I54" s="22"/>
    </row>
    <row r="55" spans="1:9" ht="15">
      <c r="A55" s="86" t="s">
        <v>125</v>
      </c>
      <c r="G55" s="90">
        <v>32408257</v>
      </c>
      <c r="H55" s="6"/>
      <c r="I55" s="91">
        <v>31273841</v>
      </c>
    </row>
    <row r="56" spans="1:9" ht="15">
      <c r="A56" s="86" t="s">
        <v>126</v>
      </c>
      <c r="G56" s="88"/>
      <c r="H56" s="6"/>
      <c r="I56" s="11"/>
    </row>
    <row r="57" spans="1:9" ht="15.75" thickBot="1">
      <c r="A57" s="86" t="s">
        <v>125</v>
      </c>
      <c r="G57" s="92">
        <f>SUM(G53:G55)</f>
        <v>31670061</v>
      </c>
      <c r="H57" s="6"/>
      <c r="I57" s="93">
        <f>SUM(I53:I55)</f>
        <v>32408257</v>
      </c>
    </row>
    <row r="58" spans="1:9" ht="4.5" customHeight="1" thickTop="1">
      <c r="A58" s="87"/>
      <c r="G58" s="88"/>
      <c r="H58" s="6"/>
      <c r="I58" s="11"/>
    </row>
    <row r="59" spans="1:9" ht="13.5">
      <c r="A59" s="87" t="s">
        <v>127</v>
      </c>
      <c r="G59" s="88"/>
      <c r="H59" s="6"/>
      <c r="I59" s="11"/>
    </row>
    <row r="60" spans="1:9" ht="13.5">
      <c r="A60" s="87" t="s">
        <v>80</v>
      </c>
      <c r="G60" s="88"/>
      <c r="H60" s="6"/>
      <c r="I60" s="11"/>
    </row>
    <row r="61" spans="7:9" ht="12.75">
      <c r="G61" s="88"/>
      <c r="H61" s="6"/>
      <c r="I61" s="11"/>
    </row>
    <row r="62" spans="7:9" ht="12.75">
      <c r="G62" s="88"/>
      <c r="H62" s="6"/>
      <c r="I62" s="11"/>
    </row>
    <row r="63" spans="7:9" ht="12.75">
      <c r="G63" s="6"/>
      <c r="H63" s="6"/>
      <c r="I63" s="11"/>
    </row>
    <row r="64" spans="7:9" ht="12.75">
      <c r="G64" s="6"/>
      <c r="H64" s="6"/>
      <c r="I64" s="11"/>
    </row>
    <row r="65" spans="7:9" ht="12.75">
      <c r="G65" s="6"/>
      <c r="H65" s="6"/>
      <c r="I65" s="11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84" right="0.393700787401575" top="0.708661417322835" bottom="0.70866141732283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2005-09-26T20:27:58Z</cp:lastPrinted>
  <dcterms:created xsi:type="dcterms:W3CDTF">2005-04-05T09:22:45Z</dcterms:created>
  <dcterms:modified xsi:type="dcterms:W3CDTF">2005-09-29T14:46:47Z</dcterms:modified>
  <cp:category/>
  <cp:version/>
  <cp:contentType/>
  <cp:contentStatus/>
</cp:coreProperties>
</file>