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tabRatio="884" activeTab="3"/>
  </bookViews>
  <sheets>
    <sheet name="condensed consolidated bs" sheetId="1" r:id="rId1"/>
    <sheet name="condensed consolidated pl" sheetId="2" r:id="rId2"/>
    <sheet name="condensed consolidated coe" sheetId="3" r:id="rId3"/>
    <sheet name="condensed consolidated cf" sheetId="4" r:id="rId4"/>
    <sheet name="notes to accounts" sheetId="5" r:id="rId5"/>
  </sheets>
  <definedNames/>
  <calcPr fullCalcOnLoad="1"/>
</workbook>
</file>

<file path=xl/sharedStrings.xml><?xml version="1.0" encoding="utf-8"?>
<sst xmlns="http://schemas.openxmlformats.org/spreadsheetml/2006/main" count="353" uniqueCount="291">
  <si>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</si>
  <si>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</si>
  <si>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</si>
  <si>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</si>
  <si>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</si>
  <si>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</si>
  <si>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</si>
  <si>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</si>
  <si>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</si>
  <si>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</si>
  <si>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</si>
  <si>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</si>
  <si>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</si>
  <si>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</si>
  <si>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</si>
  <si>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</si>
  <si>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</si>
  <si>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</si>
  <si>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</si>
  <si>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</si>
  <si>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</si>
  <si>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</si>
  <si>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</si>
  <si>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</si>
  <si>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</si>
  <si>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</si>
  <si>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</si>
  <si>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</si>
  <si>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</si>
  <si>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</si>
  <si>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</si>
  <si>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</si>
  <si>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The condensed consolidated income statement should be read in conjunction with the audited financial statements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</si>
  <si>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</si>
  <si>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</si>
  <si>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</si>
  <si>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</si>
  <si>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</si>
  <si>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</si>
  <si>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</si>
  <si>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</si>
  <si>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</si>
  <si>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</si>
  <si>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The condensed consolidated statement of changes in equity should be read in conjunction with</t>
  </si>
  <si>
    <t>A1</t>
  </si>
  <si>
    <t>Accounting Policies and Method of Computation</t>
  </si>
  <si>
    <t>A2</t>
  </si>
  <si>
    <t>A3</t>
  </si>
  <si>
    <t>Seasonality or Cyclicality of Operations</t>
  </si>
  <si>
    <t>A4</t>
  </si>
  <si>
    <t>A6</t>
  </si>
  <si>
    <t>Debts and Equity Securities</t>
  </si>
  <si>
    <t>A7</t>
  </si>
  <si>
    <t>Segmental Reporting</t>
  </si>
  <si>
    <t>No segmental analysis has been prepared as the Group is primarily engaged in manufacturing</t>
  </si>
  <si>
    <t>activities. The other activities of the Group are not significant.</t>
  </si>
  <si>
    <t xml:space="preserve">No segmental information is provided on a geographical basis as the Group's activities are </t>
  </si>
  <si>
    <t>A8</t>
  </si>
  <si>
    <t>Revaluation of Property, Plant and Equipment</t>
  </si>
  <si>
    <t>A9</t>
  </si>
  <si>
    <t>Material Events Subsequent at the end of the Reporting Period</t>
  </si>
  <si>
    <t>There were no material events subsequent to the end of the current quarter that have not been</t>
  </si>
  <si>
    <t>A10</t>
  </si>
  <si>
    <t>There were no changes in the composition of the Group for the current quarter.</t>
  </si>
  <si>
    <t>Changes in the Composition of the Group</t>
  </si>
  <si>
    <t>A11</t>
  </si>
  <si>
    <t>B1</t>
  </si>
  <si>
    <t>B2</t>
  </si>
  <si>
    <t xml:space="preserve">Review of Performance </t>
  </si>
  <si>
    <t>Material Changes in the Quarterly Results Compared to the Results of the Preceding Quarter</t>
  </si>
  <si>
    <t>B3</t>
  </si>
  <si>
    <t>B4</t>
  </si>
  <si>
    <t>Variance of Actual Profit from Forecast Profit &amp; Shortfall on Profit Guarantee</t>
  </si>
  <si>
    <t>B5</t>
  </si>
  <si>
    <t>The taxation charge for the current quarter are detailed as follows:-</t>
  </si>
  <si>
    <t xml:space="preserve">Current </t>
  </si>
  <si>
    <t>Quarter</t>
  </si>
  <si>
    <t>Cumulative</t>
  </si>
  <si>
    <t>Tax charge:-</t>
  </si>
  <si>
    <t>- Current tax provision</t>
  </si>
  <si>
    <t>Share of tax in associated company</t>
  </si>
  <si>
    <t>B6</t>
  </si>
  <si>
    <t>Profit/(Loss) on Sales of Investment and/or Properties</t>
  </si>
  <si>
    <t>B7</t>
  </si>
  <si>
    <t>Quoted Securities</t>
  </si>
  <si>
    <t>B8</t>
  </si>
  <si>
    <t>Status of Corporate Proposals</t>
  </si>
  <si>
    <t>B9</t>
  </si>
  <si>
    <t>B10</t>
  </si>
  <si>
    <t>Group Borrowings and Debt Securities</t>
  </si>
  <si>
    <t>B11</t>
  </si>
  <si>
    <t>Off Balance Sheet Financial Instrument</t>
  </si>
  <si>
    <t>B12</t>
  </si>
  <si>
    <t>Material Litigation</t>
  </si>
  <si>
    <t>There is at present an action commenced by Archibus Systems Sdn Bhd ("ASSB") against the</t>
  </si>
  <si>
    <t>Company for alleged infrigement of patent rights. The Company is defending the action and also</t>
  </si>
  <si>
    <t>making a counter claim to invalidate ASSB's patent. It is the contention of the Company that ASSB's</t>
  </si>
  <si>
    <t>B13</t>
  </si>
  <si>
    <t>Dividends</t>
  </si>
  <si>
    <t>Earnings per Share</t>
  </si>
  <si>
    <t>By Order of the Board</t>
  </si>
  <si>
    <t>Tan Soi Lim</t>
  </si>
  <si>
    <t>Sujata Menon A/P K.R.D.S. Chandran</t>
  </si>
  <si>
    <t>Companies Secretaries</t>
  </si>
  <si>
    <t>Johor Bahru</t>
  </si>
  <si>
    <t>c.c. Securities Commission</t>
  </si>
  <si>
    <t>Profit before taxation</t>
  </si>
  <si>
    <t>Profit after taxation</t>
  </si>
  <si>
    <t>Current</t>
  </si>
  <si>
    <t>Preceding</t>
  </si>
  <si>
    <t>the Group did not hold any quoted investment.</t>
  </si>
  <si>
    <t>The accounting policies and methods of computation adopted by the Group in this interim financial</t>
  </si>
  <si>
    <t>report are consistent with those adopted in the audited annual financial statement for the financial</t>
  </si>
  <si>
    <t>Audit Qualification</t>
  </si>
  <si>
    <t>The auditors' report of the Group's most recent annual audited financial statements for the financial</t>
  </si>
  <si>
    <t>Unusual Items</t>
  </si>
  <si>
    <t>Material Changes in Estimates</t>
  </si>
  <si>
    <t>Dividends Paid</t>
  </si>
  <si>
    <t>There were no sales of unquoted investment and/or properties for the current quarter.</t>
  </si>
  <si>
    <t>Note:</t>
  </si>
  <si>
    <t>after share of profit of associated company</t>
  </si>
  <si>
    <t xml:space="preserve">CONDENSED CONSOLIDATED CASH FLOW STATEMENT </t>
  </si>
  <si>
    <t>Pre-tax profit before minority interest and</t>
  </si>
  <si>
    <t xml:space="preserve">     Cash and bank balances</t>
  </si>
  <si>
    <t xml:space="preserve">     Fixed deposits pledged to the bank for banking facilities</t>
  </si>
  <si>
    <t>A12</t>
  </si>
  <si>
    <t>A13</t>
  </si>
  <si>
    <t>Related Party Transactions</t>
  </si>
  <si>
    <t>Partner</t>
  </si>
  <si>
    <t>The directors are of the opinion that the above transactions have been entered into in the normal course</t>
  </si>
  <si>
    <t>obtainable in transactions with unrelated parties.</t>
  </si>
  <si>
    <t xml:space="preserve">                    Non-distributable</t>
  </si>
  <si>
    <t>Professional fees paid to Nora S.W.Lam &amp; Associates, a professional</t>
  </si>
  <si>
    <t xml:space="preserve">legal firm in which a director, namely Nora Lam Siew Wan, is the Managing </t>
  </si>
  <si>
    <t>The valuation of lands and building has been brought forward, without amendment from the previous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</si>
  <si>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</si>
  <si>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</si>
  <si>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</si>
  <si>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</si>
  <si>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</si>
  <si>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</si>
  <si>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</si>
  <si>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</si>
  <si>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</si>
  <si>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</si>
  <si>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</si>
  <si>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</si>
  <si>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</si>
  <si>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There were no changes in estimates of amounts reported in prior interim period of the current financial year</t>
  </si>
  <si>
    <t>or in prior financial years that have a material effect in the current quarter.</t>
  </si>
  <si>
    <t>(a) Basic earnings per share</t>
  </si>
  <si>
    <t>reflected in the financial statements for the said period as at the date of issue of this interim</t>
  </si>
  <si>
    <t>financial report.</t>
  </si>
  <si>
    <t>of business and have been established on terms and conditions that are not materially different from those</t>
  </si>
  <si>
    <t>The basic earnings per share is calculated by dividing the Group's profit after tax and minority interests,</t>
  </si>
  <si>
    <t>(b) Fully Diluted earnings per share</t>
  </si>
  <si>
    <t xml:space="preserve">The condensed consolidated balance sheet should be read in conjunction with </t>
  </si>
  <si>
    <t>attributable to ordinary shareholders by the weighted average number of ordinary shares</t>
  </si>
  <si>
    <t>(a) Cash and cash equivalents comprise:</t>
  </si>
  <si>
    <t>The fully diluted earnings per share is calculated by dividing the net profit attributable to ordinary shareholders by</t>
  </si>
  <si>
    <t>the weighted average number of ordinary shares in issue adjusted for dilutive potential shares from the conversion</t>
  </si>
  <si>
    <t>of ESOS. The adjusted weighted average number of shares is the weighted average number of shares in issue</t>
  </si>
  <si>
    <t>Net profit after tax &amp; minority interest</t>
  </si>
  <si>
    <t>Weighted average number of ordinary shares in issue</t>
  </si>
  <si>
    <t>Adjustment for assumed conversion</t>
  </si>
  <si>
    <t>Adjusted weighted average number of ordinary shares</t>
  </si>
  <si>
    <t>in issue and issuable</t>
  </si>
  <si>
    <t>the current financial year.</t>
  </si>
  <si>
    <t>There were no unusual items affecting the assets, liabilities, equity, net income or cash flows of the Group</t>
  </si>
  <si>
    <t>for the current financial year.</t>
  </si>
  <si>
    <t>annual report.</t>
  </si>
  <si>
    <t>INDIVIDUAL QUARTER</t>
  </si>
  <si>
    <t>CUMULATIVE QUARTER</t>
  </si>
  <si>
    <t>The principal business operations of the Group are not significantly affected by seasonality or cyclicality</t>
  </si>
  <si>
    <t>factors.</t>
  </si>
  <si>
    <t>Operating expenses</t>
  </si>
  <si>
    <t>Interest Income</t>
  </si>
  <si>
    <t>At 01 August 2003</t>
  </si>
  <si>
    <t>There were no  corporate proposals announced by the Company as at the date of the issue of this quarterly</t>
  </si>
  <si>
    <t xml:space="preserve">patent is invalid because it was wrongly patented. </t>
  </si>
  <si>
    <t>December 2002. During the last hearing of the application on 5th August 2003, the Honourable Court allowed</t>
  </si>
  <si>
    <t xml:space="preserve">The Plaintiff's Solicitors have made an application to discharge themselves from this matter on 31st </t>
  </si>
  <si>
    <t>report.</t>
  </si>
  <si>
    <t>CASH FLOWS FROM OPERATING ACTIVITIES</t>
  </si>
  <si>
    <t>Net profits before tax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</si>
  <si>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</si>
  <si>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</si>
  <si>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</si>
  <si>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</si>
  <si>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Non-cash items</t>
  </si>
  <si>
    <t>Non-operating items</t>
  </si>
  <si>
    <t>Net Change in current assets</t>
  </si>
  <si>
    <t>Net Change in current liabilities</t>
  </si>
  <si>
    <t>Other investment</t>
  </si>
  <si>
    <t>Interest received</t>
  </si>
  <si>
    <t>Equity investment</t>
  </si>
  <si>
    <t>Proceeds from ESOS exercised</t>
  </si>
  <si>
    <t>Net cash used in financing activities</t>
  </si>
  <si>
    <t>Net Changes in Cash &amp; Cash Equivalents</t>
  </si>
  <si>
    <t>Cash &amp; Cash Equivalents at beginning of financial year</t>
  </si>
  <si>
    <t>Cash &amp; Cash Equivalents at end of the financial period</t>
  </si>
  <si>
    <t>The condensed consolidated cash flow statement should be read in conjunction with the audited financial</t>
  </si>
  <si>
    <t>the Plaintiff's Solicitors application to discharge themselves. The Plaintiff's solicitors were unable to extract the</t>
  </si>
  <si>
    <t xml:space="preserve">draft Order for Discharge as the said draft was not sighted in the Court's file. In this regard, the Plaintiff's </t>
  </si>
  <si>
    <t>A5</t>
  </si>
  <si>
    <t>Investment in associate</t>
  </si>
  <si>
    <t>Minority Interests</t>
  </si>
  <si>
    <t>Net cash from investing activities</t>
  </si>
  <si>
    <t>Dividend paid</t>
  </si>
  <si>
    <t>Cash generated from operations</t>
  </si>
  <si>
    <t>CASH FLOWS FROM INVESTING ACTIVITIES</t>
  </si>
  <si>
    <t>CASH FLOWS FROM FINANCING ACTIVITIES</t>
  </si>
  <si>
    <t>Income Tax Paid</t>
  </si>
  <si>
    <t>ADDITIONAL INFORMATION REQUIRED BY THE BURSA MALAYSIA LISTING REQUIREMENTS</t>
  </si>
  <si>
    <t>solicitors have resubmitted a copy of the draft order, however, they have recently been informed by the Court</t>
  </si>
  <si>
    <t>approval. In view of the above and having regard to the fact that the above action was a pre-year 2000 suit, the</t>
  </si>
  <si>
    <t>Company's solicitors propose to write to the Court to set the matter down for trial. In the event that the Plaintiff</t>
  </si>
  <si>
    <t>or its solicitors do not appear on the trial date, the Company's solicitors shall make an application to strike out</t>
  </si>
  <si>
    <t>the Plaintiff's action and enter judgement in default against the Plaintiff in respect of the Company's counter-</t>
  </si>
  <si>
    <t>claim.</t>
  </si>
  <si>
    <t>during the financial year plus the weighted average number of shares which would be issued on the conversion</t>
  </si>
  <si>
    <t>Listing Requirements. The interim financial report is unaudited and should be read in conjunction with the</t>
  </si>
  <si>
    <t>There is no profit forecast prepared for public release and no profit guarantee provided by the Group for</t>
  </si>
  <si>
    <t>that the said copy had gone missing again. They have proceeded to re-submit the draft order for the Registrar's</t>
  </si>
  <si>
    <t>31.07.2004</t>
  </si>
  <si>
    <t>No dividend has been paid for the current quarter.</t>
  </si>
  <si>
    <t>audited financial statements of the Group for the financial year ended 31 July 2004.</t>
  </si>
  <si>
    <t>year ended 31 July 2004.</t>
  </si>
  <si>
    <t>The interim financial report is unaudited and is prepared in accordance with MASB 26, Interim</t>
  </si>
  <si>
    <t>year ended 31 July 2004 did not contain any qualification.</t>
  </si>
  <si>
    <t>Period</t>
  </si>
  <si>
    <t>At 01 August 2004</t>
  </si>
  <si>
    <t>the audited financial statements for the year ended 31 July 2004</t>
  </si>
  <si>
    <t>statements for the year ended 31 July 2004</t>
  </si>
  <si>
    <t>for the year ended 31 July 2004.</t>
  </si>
  <si>
    <t>There were no issuance and repayment of debt securities, share buy backs, share cancellations,</t>
  </si>
  <si>
    <t>date at 31 July 2004.</t>
  </si>
  <si>
    <t>31/10/04</t>
  </si>
  <si>
    <t>No dividend is recommended for the current quarter.</t>
  </si>
  <si>
    <t>corresponding quarter.</t>
  </si>
  <si>
    <t>The Board anticipates that the Group's performance will be comparable to the last financial year.</t>
  </si>
  <si>
    <t>themselves as the solicitors for the Plaintiff.</t>
  </si>
  <si>
    <t>conducted primarily in Malaysia.</t>
  </si>
  <si>
    <t xml:space="preserve">before minority interests and after share of profit of associated company for the quarter under </t>
  </si>
  <si>
    <t>NOTES TO THE INTERIM FINANCIAL REPORT -  31 JANUARY 2005</t>
  </si>
  <si>
    <t>shares held as treasury shares and resale of treasury shares for the period ended 31 January 2005.</t>
  </si>
  <si>
    <t>6 months ended</t>
  </si>
  <si>
    <t xml:space="preserve"> 31 January 2005</t>
  </si>
  <si>
    <t>31/01/05</t>
  </si>
  <si>
    <t>in issue of 44,404,700 (31 January 2004: 44,156,450) ordinary shares during the financial year.</t>
  </si>
  <si>
    <t xml:space="preserve"> 31 January 2004</t>
  </si>
  <si>
    <t>FOR THE QUARTER ENDED 31 JANUARY 2005</t>
  </si>
  <si>
    <t>31 January 2005</t>
  </si>
  <si>
    <t>31 January 2004</t>
  </si>
  <si>
    <t>Proceeds from issue of shares under Private Placement</t>
  </si>
  <si>
    <t>Expenses for issue of shares under Private Placement</t>
  </si>
  <si>
    <t>ENDED 31 JANUARY 2005</t>
  </si>
  <si>
    <t>Exercise of options under ESOS &amp;</t>
  </si>
  <si>
    <t>Private Placement (PP)</t>
  </si>
  <si>
    <t>Expenses incurred for the PP</t>
  </si>
  <si>
    <t>Net Profit for the six (6) Months</t>
  </si>
  <si>
    <t>Dividend</t>
  </si>
  <si>
    <t>Net Profit for the six (6) months</t>
  </si>
  <si>
    <t>At 31 January 2004</t>
  </si>
  <si>
    <t>CONDENSED CONSOLIDATED INCOME STATEMENTS FOR THE QUARTER ENDED 31 JANUARY 2005</t>
  </si>
  <si>
    <t>6 MONTHS ENDED</t>
  </si>
  <si>
    <t>31 JAN 2005</t>
  </si>
  <si>
    <t>31 JAN 2004</t>
  </si>
  <si>
    <t>31.01.2005</t>
  </si>
  <si>
    <t>Shearn Delamore &amp; Co., Solicitors for the Plaintiff has yet to serve the sealed copy of the Order to discharge</t>
  </si>
  <si>
    <t xml:space="preserve">For the quarter ended  31 January 2005, the Group achieved a consolidated turnover of RM15.03 million </t>
  </si>
  <si>
    <t xml:space="preserve">For the current quarter, the Group achieved a turnover of RM15.03 million, representing an increase </t>
  </si>
  <si>
    <t>There were no financial instrument with off balance sheet risk as at 31 January 2005.</t>
  </si>
  <si>
    <t>Lower effective tax rate is due to claim of reinvestment allowances.</t>
  </si>
  <si>
    <t>Date: 31 March 2005</t>
  </si>
  <si>
    <t>2nd Quarter</t>
  </si>
  <si>
    <t>Contingent Liabilities and contingent assets</t>
  </si>
  <si>
    <t>The Group has no contingent liabilities and contingent assets that had arisen since the last balance sheet</t>
  </si>
  <si>
    <t xml:space="preserve">due to increase in demand for our products from the main customer. In tandem with the higher turnover, the Group </t>
  </si>
  <si>
    <t xml:space="preserve">recorded a higher profit after tax and minority interest of RM1.15 million as compared to RM0.45 million in the preceding </t>
  </si>
  <si>
    <t>which was approximately 59.36% higher than the preceding year corresponding quarter. The increase is</t>
  </si>
  <si>
    <t>of 12.35% as compared to the preceding quarter ended 31 October 2004. The increase is due</t>
  </si>
  <si>
    <t>to increase in demand for our products compared with the preceding quarter. However, the pre-tax profit</t>
  </si>
  <si>
    <t>Prospects for the Financial Year</t>
  </si>
  <si>
    <t>A. EXLPANATORY NOTES TO THE INTERIM FINANCIAL REPORT - MASB 26</t>
  </si>
  <si>
    <t>review decreased from preceding quarter of RM1.797 million to RM1.549 million.</t>
  </si>
  <si>
    <t>There were no purchase or disposal of quoted securities for the current quarter. The Company and</t>
  </si>
  <si>
    <t>The Group has no borrowings or debt securities as at 31 January 2005.</t>
  </si>
  <si>
    <t>of the outstanding options under the ESOS into the ordinary shares.</t>
  </si>
  <si>
    <t>At 31 January 2005</t>
  </si>
  <si>
    <t>Financial Reporting and paragraph 9.22 of the Bursa Malaysia Securities Berhad ("Bursa Malaysia")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</si>
</sst>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" xfId="0" applyNumberFormat="1" applyFont="1" applyBorder="1" applyAlignment="1" quotePrefix="1">
      <alignment horizontal="center"/>
    </xf>
    <xf numFmtId="3" fontId="1" fillId="0" borderId="4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3" fontId="1" fillId="0" borderId="11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40" fontId="0" fillId="0" borderId="1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5" xfId="0" applyNumberFormat="1" applyBorder="1" applyAlignment="1">
      <alignment/>
    </xf>
    <xf numFmtId="40" fontId="0" fillId="0" borderId="2" xfId="0" applyNumberFormat="1" applyBorder="1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171" fontId="1" fillId="0" borderId="6" xfId="15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0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169" fontId="0" fillId="0" borderId="0" xfId="15" applyNumberFormat="1" applyAlignment="1">
      <alignment/>
    </xf>
    <xf numFmtId="38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5" fontId="4" fillId="2" borderId="1" xfId="0" applyNumberFormat="1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15" fontId="0" fillId="0" borderId="10" xfId="0" applyNumberFormat="1" applyBorder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5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5" fontId="4" fillId="2" borderId="2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0" xfId="0" applyNumberFormat="1" applyBorder="1" applyAlignment="1">
      <alignment/>
    </xf>
    <xf numFmtId="38" fontId="0" fillId="0" borderId="8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38" fontId="0" fillId="0" borderId="0" xfId="0" applyNumberForma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1" fontId="0" fillId="0" borderId="0" xfId="15" applyBorder="1" applyAlignment="1">
      <alignment horizontal="right"/>
    </xf>
    <xf numFmtId="171" fontId="0" fillId="0" borderId="0" xfId="15" applyFill="1" applyBorder="1" applyAlignment="1">
      <alignment horizontal="right"/>
    </xf>
    <xf numFmtId="169" fontId="0" fillId="0" borderId="0" xfId="15" applyNumberFormat="1" applyAlignment="1">
      <alignment horizontal="right"/>
    </xf>
    <xf numFmtId="3" fontId="0" fillId="0" borderId="0" xfId="0" applyNumberForma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Font="1" applyAlignment="1">
      <alignment horizontal="right"/>
    </xf>
    <xf numFmtId="171" fontId="0" fillId="0" borderId="0" xfId="15" applyAlignment="1">
      <alignment horizontal="right"/>
    </xf>
    <xf numFmtId="169" fontId="0" fillId="0" borderId="13" xfId="15" applyNumberForma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173" fontId="0" fillId="0" borderId="13" xfId="15" applyNumberFormat="1" applyBorder="1" applyAlignment="1">
      <alignment horizontal="right"/>
    </xf>
    <xf numFmtId="173" fontId="0" fillId="0" borderId="0" xfId="15" applyNumberFormat="1" applyAlignment="1">
      <alignment horizontal="right"/>
    </xf>
    <xf numFmtId="38" fontId="0" fillId="0" borderId="0" xfId="0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0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4" fontId="0" fillId="0" borderId="0" xfId="15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0" xfId="15" applyNumberFormat="1" applyAlignment="1">
      <alignment horizontal="right"/>
    </xf>
    <xf numFmtId="174" fontId="0" fillId="0" borderId="0" xfId="15" applyNumberForma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3" fontId="0" fillId="0" borderId="0" xfId="15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1" fontId="0" fillId="0" borderId="0" xfId="15" applyBorder="1" applyAlignment="1">
      <alignment/>
    </xf>
    <xf numFmtId="169" fontId="0" fillId="0" borderId="0" xfId="15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70" fontId="5" fillId="0" borderId="0" xfId="17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8</xdr:row>
      <xdr:rowOff>95250</xdr:rowOff>
    </xdr:from>
    <xdr:to>
      <xdr:col>5</xdr:col>
      <xdr:colOff>542925</xdr:colOff>
      <xdr:row>8</xdr:row>
      <xdr:rowOff>95250</xdr:rowOff>
    </xdr:to>
    <xdr:sp>
      <xdr:nvSpPr>
        <xdr:cNvPr id="1" name="Line 7"/>
        <xdr:cNvSpPr>
          <a:spLocks/>
        </xdr:cNvSpPr>
      </xdr:nvSpPr>
      <xdr:spPr>
        <a:xfrm>
          <a:off x="4562475" y="14573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8</xdr:row>
      <xdr:rowOff>95250</xdr:rowOff>
    </xdr:from>
    <xdr:to>
      <xdr:col>3</xdr:col>
      <xdr:colOff>542925</xdr:colOff>
      <xdr:row>8</xdr:row>
      <xdr:rowOff>95250</xdr:rowOff>
    </xdr:to>
    <xdr:sp>
      <xdr:nvSpPr>
        <xdr:cNvPr id="2" name="Line 8"/>
        <xdr:cNvSpPr>
          <a:spLocks/>
        </xdr:cNvSpPr>
      </xdr:nvSpPr>
      <xdr:spPr>
        <a:xfrm flipH="1">
          <a:off x="3133725" y="145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3">
      <selection activeCell="F39" sqref="F39"/>
    </sheetView>
  </sheetViews>
  <sheetFormatPr defaultColWidth="9.140625" defaultRowHeight="12.75"/>
  <cols>
    <col min="6" max="7" width="15.7109375" style="0" customWidth="1"/>
  </cols>
  <sheetData>
    <row r="1" spans="1:7" ht="15.75">
      <c r="A1" s="133" t="s">
        <v>22</v>
      </c>
      <c r="B1" s="133"/>
      <c r="C1" s="133"/>
      <c r="D1" s="133"/>
      <c r="E1" s="133"/>
      <c r="F1" s="133"/>
      <c r="G1" s="133"/>
    </row>
    <row r="2" spans="1:7" ht="15">
      <c r="A2" s="134" t="s">
        <v>0</v>
      </c>
      <c r="B2" s="134"/>
      <c r="C2" s="134"/>
      <c r="D2" s="134"/>
      <c r="E2" s="134"/>
      <c r="F2" s="134"/>
      <c r="G2" s="134"/>
    </row>
    <row r="3" spans="1:7" ht="15">
      <c r="A3" s="1"/>
      <c r="B3" s="1"/>
      <c r="C3" s="1"/>
      <c r="D3" s="1"/>
      <c r="E3" s="1"/>
      <c r="F3" s="1"/>
      <c r="G3" s="1"/>
    </row>
    <row r="4" spans="1:7" ht="15.75">
      <c r="A4" s="133" t="s">
        <v>1</v>
      </c>
      <c r="B4" s="133"/>
      <c r="C4" s="133"/>
      <c r="D4" s="133"/>
      <c r="E4" s="133"/>
      <c r="F4" s="133"/>
      <c r="G4" s="133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1"/>
      <c r="E6" s="71"/>
      <c r="F6" s="22" t="s">
        <v>136</v>
      </c>
      <c r="G6" s="23" t="s">
        <v>138</v>
      </c>
    </row>
    <row r="7" spans="1:7" ht="15">
      <c r="A7" s="1"/>
      <c r="B7" s="1"/>
      <c r="C7" s="1"/>
      <c r="D7" s="1"/>
      <c r="E7" s="72"/>
      <c r="F7" s="24" t="s">
        <v>268</v>
      </c>
      <c r="G7" s="25" t="s">
        <v>224</v>
      </c>
    </row>
    <row r="8" spans="1:7" ht="15">
      <c r="A8" s="1"/>
      <c r="B8" s="1"/>
      <c r="C8" s="1"/>
      <c r="D8" s="1"/>
      <c r="E8" s="72"/>
      <c r="F8" s="24" t="s">
        <v>137</v>
      </c>
      <c r="G8" s="25" t="s">
        <v>139</v>
      </c>
    </row>
    <row r="9" spans="1:7" ht="15">
      <c r="A9" s="1"/>
      <c r="B9" s="1"/>
      <c r="C9" s="1"/>
      <c r="D9" s="1"/>
      <c r="E9" s="26" t="s">
        <v>135</v>
      </c>
      <c r="F9" s="26" t="s">
        <v>2</v>
      </c>
      <c r="G9" s="27" t="s">
        <v>2</v>
      </c>
    </row>
    <row r="10" spans="1:7" ht="15.75">
      <c r="A10" s="3" t="s">
        <v>9</v>
      </c>
      <c r="B10" s="1"/>
      <c r="C10" s="1"/>
      <c r="D10" s="1"/>
      <c r="E10" s="19"/>
      <c r="F10" s="19"/>
      <c r="G10" s="13"/>
    </row>
    <row r="11" spans="1:7" ht="15">
      <c r="A11" s="1" t="s">
        <v>3</v>
      </c>
      <c r="B11" s="1"/>
      <c r="C11" s="1"/>
      <c r="D11" s="1"/>
      <c r="E11" s="74" t="s">
        <v>59</v>
      </c>
      <c r="F11" s="20">
        <v>26628995</v>
      </c>
      <c r="G11" s="14">
        <v>26429947</v>
      </c>
    </row>
    <row r="12" spans="1:7" ht="15">
      <c r="A12" s="1" t="s">
        <v>205</v>
      </c>
      <c r="B12" s="1"/>
      <c r="C12" s="1"/>
      <c r="D12" s="1"/>
      <c r="E12" s="19"/>
      <c r="F12" s="20">
        <v>527846</v>
      </c>
      <c r="G12" s="14">
        <v>566416</v>
      </c>
    </row>
    <row r="13" spans="1:7" ht="15.75" thickBot="1">
      <c r="A13" s="1"/>
      <c r="B13" s="1"/>
      <c r="C13" s="1"/>
      <c r="D13" s="1"/>
      <c r="E13" s="19"/>
      <c r="F13" s="38">
        <f>SUM(F11:F12)</f>
        <v>27156841</v>
      </c>
      <c r="G13" s="15">
        <f>SUM(G11:G12)</f>
        <v>26996363</v>
      </c>
    </row>
    <row r="14" spans="1:7" ht="7.5" customHeight="1" thickTop="1">
      <c r="A14" s="1"/>
      <c r="B14" s="1"/>
      <c r="C14" s="1"/>
      <c r="D14" s="1"/>
      <c r="E14" s="19"/>
      <c r="F14" s="20"/>
      <c r="G14" s="14"/>
    </row>
    <row r="15" spans="1:7" ht="15.75">
      <c r="A15" s="3" t="s">
        <v>10</v>
      </c>
      <c r="B15" s="1"/>
      <c r="C15" s="1"/>
      <c r="D15" s="1"/>
      <c r="E15" s="19"/>
      <c r="F15" s="20"/>
      <c r="G15" s="14"/>
    </row>
    <row r="16" spans="1:7" ht="15">
      <c r="A16" s="1" t="s">
        <v>4</v>
      </c>
      <c r="B16" s="1"/>
      <c r="C16" s="1"/>
      <c r="D16" s="1"/>
      <c r="E16" s="19"/>
      <c r="F16" s="20">
        <v>25957703</v>
      </c>
      <c r="G16" s="14">
        <v>20989610</v>
      </c>
    </row>
    <row r="17" spans="1:7" ht="15">
      <c r="A17" s="1" t="s">
        <v>5</v>
      </c>
      <c r="B17" s="1"/>
      <c r="C17" s="1"/>
      <c r="D17" s="1"/>
      <c r="E17" s="19"/>
      <c r="F17" s="20">
        <v>12768890</v>
      </c>
      <c r="G17" s="14">
        <v>11117640</v>
      </c>
    </row>
    <row r="18" spans="1:7" ht="15">
      <c r="A18" s="1" t="s">
        <v>6</v>
      </c>
      <c r="B18" s="1"/>
      <c r="C18" s="1"/>
      <c r="D18" s="1"/>
      <c r="E18" s="19"/>
      <c r="F18" s="20">
        <v>2018146</v>
      </c>
      <c r="G18" s="14">
        <v>1307726</v>
      </c>
    </row>
    <row r="19" spans="1:7" ht="15">
      <c r="A19" s="1" t="s">
        <v>7</v>
      </c>
      <c r="B19" s="1"/>
      <c r="C19" s="1"/>
      <c r="D19" s="1"/>
      <c r="E19" s="19"/>
      <c r="F19" s="20">
        <v>734838</v>
      </c>
      <c r="G19" s="14">
        <v>905351</v>
      </c>
    </row>
    <row r="20" spans="1:7" ht="15">
      <c r="A20" s="1" t="s">
        <v>8</v>
      </c>
      <c r="B20" s="1"/>
      <c r="C20" s="1"/>
      <c r="D20" s="1"/>
      <c r="E20" s="19"/>
      <c r="F20" s="20">
        <v>29157049</v>
      </c>
      <c r="G20" s="14">
        <v>32408257</v>
      </c>
    </row>
    <row r="21" spans="1:7" ht="15">
      <c r="A21" s="1"/>
      <c r="B21" s="1"/>
      <c r="C21" s="1"/>
      <c r="D21" s="1"/>
      <c r="E21" s="19"/>
      <c r="F21" s="94">
        <f>SUM(F16:F20)</f>
        <v>70636626</v>
      </c>
      <c r="G21" s="95">
        <f>SUM(G16:G20)</f>
        <v>66728584</v>
      </c>
    </row>
    <row r="22" spans="1:7" ht="7.5" customHeight="1">
      <c r="A22" s="1"/>
      <c r="B22" s="1"/>
      <c r="C22" s="1"/>
      <c r="D22" s="1"/>
      <c r="E22" s="19"/>
      <c r="F22" s="20"/>
      <c r="G22" s="14"/>
    </row>
    <row r="23" spans="1:7" ht="15.75">
      <c r="A23" s="3" t="s">
        <v>11</v>
      </c>
      <c r="B23" s="1"/>
      <c r="C23" s="1"/>
      <c r="D23" s="1"/>
      <c r="E23" s="19"/>
      <c r="F23" s="20"/>
      <c r="G23" s="14"/>
    </row>
    <row r="24" spans="1:7" ht="15">
      <c r="A24" s="1" t="s">
        <v>12</v>
      </c>
      <c r="B24" s="1"/>
      <c r="C24" s="1"/>
      <c r="D24" s="1"/>
      <c r="E24" s="19"/>
      <c r="F24" s="20">
        <v>6409260</v>
      </c>
      <c r="G24" s="14">
        <v>5523614</v>
      </c>
    </row>
    <row r="25" spans="1:7" ht="15">
      <c r="A25" s="1" t="s">
        <v>13</v>
      </c>
      <c r="B25" s="1"/>
      <c r="C25" s="1"/>
      <c r="D25" s="1"/>
      <c r="E25" s="19"/>
      <c r="F25" s="20">
        <v>4369032</v>
      </c>
      <c r="G25" s="14">
        <v>3691464</v>
      </c>
    </row>
    <row r="26" spans="1:7" ht="15">
      <c r="A26" s="1"/>
      <c r="B26" s="1"/>
      <c r="C26" s="1"/>
      <c r="D26" s="1"/>
      <c r="E26" s="19"/>
      <c r="F26" s="53"/>
      <c r="G26" s="16"/>
    </row>
    <row r="27" spans="1:7" ht="15">
      <c r="A27" s="1"/>
      <c r="B27" s="1"/>
      <c r="C27" s="1"/>
      <c r="D27" s="1"/>
      <c r="E27" s="19"/>
      <c r="F27" s="92">
        <f>SUM(F24:F26)</f>
        <v>10778292</v>
      </c>
      <c r="G27" s="93">
        <f>SUM(G24:G26)</f>
        <v>9215078</v>
      </c>
    </row>
    <row r="28" spans="1:7" ht="7.5" customHeight="1">
      <c r="A28" s="1"/>
      <c r="B28" s="1"/>
      <c r="C28" s="1"/>
      <c r="D28" s="1"/>
      <c r="E28" s="19"/>
      <c r="F28" s="20"/>
      <c r="G28" s="14"/>
    </row>
    <row r="29" spans="1:7" ht="15.75">
      <c r="A29" s="3" t="s">
        <v>15</v>
      </c>
      <c r="B29" s="1"/>
      <c r="C29" s="1"/>
      <c r="D29" s="1"/>
      <c r="E29" s="19"/>
      <c r="F29" s="20">
        <f>+F21-F27</f>
        <v>59858334</v>
      </c>
      <c r="G29" s="14">
        <f>+G21-G27</f>
        <v>57513506</v>
      </c>
    </row>
    <row r="30" spans="1:7" ht="15.75" thickBot="1">
      <c r="A30" s="1"/>
      <c r="B30" s="1"/>
      <c r="C30" s="1"/>
      <c r="D30" s="1"/>
      <c r="E30" s="19"/>
      <c r="F30" s="38">
        <f>+F13+F29</f>
        <v>87015175</v>
      </c>
      <c r="G30" s="15">
        <f>+G13+G29</f>
        <v>84509869</v>
      </c>
    </row>
    <row r="31" spans="1:7" ht="7.5" customHeight="1" thickTop="1">
      <c r="A31" s="1"/>
      <c r="B31" s="1"/>
      <c r="C31" s="1"/>
      <c r="D31" s="1"/>
      <c r="E31" s="19"/>
      <c r="F31" s="20"/>
      <c r="G31" s="14"/>
    </row>
    <row r="32" spans="1:7" ht="15.75">
      <c r="A32" s="3" t="s">
        <v>16</v>
      </c>
      <c r="B32" s="1"/>
      <c r="C32" s="1"/>
      <c r="D32" s="1"/>
      <c r="E32" s="19"/>
      <c r="F32" s="20"/>
      <c r="G32" s="14"/>
    </row>
    <row r="33" spans="1:7" ht="15">
      <c r="A33" s="1" t="s">
        <v>17</v>
      </c>
      <c r="B33" s="1"/>
      <c r="C33" s="1"/>
      <c r="D33" s="1"/>
      <c r="E33" s="19"/>
      <c r="F33" s="20">
        <v>44404700</v>
      </c>
      <c r="G33" s="14">
        <v>44404700</v>
      </c>
    </row>
    <row r="34" spans="1:7" ht="15">
      <c r="A34" s="1" t="s">
        <v>18</v>
      </c>
      <c r="B34" s="1"/>
      <c r="C34" s="1"/>
      <c r="D34" s="1"/>
      <c r="E34" s="19"/>
      <c r="F34" s="21">
        <f>654456+898395+352000+38105175</f>
        <v>40010026</v>
      </c>
      <c r="G34" s="21">
        <v>37504679</v>
      </c>
    </row>
    <row r="35" spans="1:7" ht="15">
      <c r="A35" s="1" t="s">
        <v>19</v>
      </c>
      <c r="B35" s="1"/>
      <c r="C35" s="1"/>
      <c r="D35" s="1"/>
      <c r="E35" s="19"/>
      <c r="F35" s="20">
        <f>SUM(F33:F34)</f>
        <v>84414726</v>
      </c>
      <c r="G35" s="14">
        <f>SUM(G33:G34)</f>
        <v>81909379</v>
      </c>
    </row>
    <row r="36" spans="1:7" ht="15">
      <c r="A36" s="1"/>
      <c r="B36" s="1"/>
      <c r="C36" s="1"/>
      <c r="D36" s="1"/>
      <c r="E36" s="19"/>
      <c r="F36" s="20"/>
      <c r="G36" s="14"/>
    </row>
    <row r="37" spans="1:7" ht="15">
      <c r="A37" s="1" t="s">
        <v>20</v>
      </c>
      <c r="B37" s="1"/>
      <c r="C37" s="1"/>
      <c r="D37" s="1"/>
      <c r="E37" s="19"/>
      <c r="F37" s="20">
        <v>1374925</v>
      </c>
      <c r="G37" s="14">
        <v>1374925</v>
      </c>
    </row>
    <row r="38" spans="1:7" ht="15">
      <c r="A38" s="1" t="s">
        <v>206</v>
      </c>
      <c r="B38" s="1"/>
      <c r="C38" s="1"/>
      <c r="D38" s="1"/>
      <c r="E38" s="19"/>
      <c r="F38" s="20">
        <v>1225524</v>
      </c>
      <c r="G38" s="14">
        <v>1225565</v>
      </c>
    </row>
    <row r="39" spans="1:7" ht="15.75" thickBot="1">
      <c r="A39" s="1"/>
      <c r="B39" s="1"/>
      <c r="C39" s="1"/>
      <c r="D39" s="1"/>
      <c r="E39" s="19"/>
      <c r="F39" s="38">
        <f>SUM(F35:F38)</f>
        <v>87015175</v>
      </c>
      <c r="G39" s="15">
        <f>SUM(G35:G38)</f>
        <v>84509869</v>
      </c>
    </row>
    <row r="40" spans="1:7" ht="7.5" customHeight="1" thickTop="1">
      <c r="A40" s="1"/>
      <c r="B40" s="1"/>
      <c r="C40" s="1"/>
      <c r="D40" s="1"/>
      <c r="E40" s="19"/>
      <c r="F40" s="20"/>
      <c r="G40" s="14"/>
    </row>
    <row r="41" spans="1:7" ht="15">
      <c r="A41" s="1" t="s">
        <v>21</v>
      </c>
      <c r="B41" s="1"/>
      <c r="C41" s="1"/>
      <c r="D41" s="1"/>
      <c r="E41" s="19"/>
      <c r="F41" s="39">
        <f>+F35/F33</f>
        <v>1.9010313322688814</v>
      </c>
      <c r="G41" s="18">
        <f>+G35/G33</f>
        <v>1.844610570502672</v>
      </c>
    </row>
    <row r="42" spans="1:7" ht="15">
      <c r="A42" s="1"/>
      <c r="B42" s="1"/>
      <c r="C42" s="1"/>
      <c r="D42" s="1"/>
      <c r="E42" s="73"/>
      <c r="F42" s="21"/>
      <c r="G42" s="17"/>
    </row>
    <row r="43" spans="1:7" ht="15">
      <c r="A43" s="1"/>
      <c r="B43" s="1"/>
      <c r="C43" s="1"/>
      <c r="D43" s="1"/>
      <c r="E43" s="1"/>
      <c r="F43" s="4"/>
      <c r="G43" s="4"/>
    </row>
    <row r="44" spans="1:7" ht="15">
      <c r="A44" s="1" t="s">
        <v>156</v>
      </c>
      <c r="B44" s="1"/>
      <c r="C44" s="1"/>
      <c r="D44" s="1"/>
      <c r="E44" s="1"/>
      <c r="F44" s="4"/>
      <c r="G44" s="4"/>
    </row>
    <row r="45" spans="1:7" ht="15">
      <c r="A45" s="1" t="s">
        <v>232</v>
      </c>
      <c r="B45" s="1"/>
      <c r="C45" s="1"/>
      <c r="D45" s="1"/>
      <c r="E45" s="1"/>
      <c r="F45" s="4"/>
      <c r="G45" s="4"/>
    </row>
    <row r="46" spans="1:7" ht="15">
      <c r="A46" s="1"/>
      <c r="B46" s="1"/>
      <c r="C46" s="1"/>
      <c r="D46" s="1"/>
      <c r="E46" s="1"/>
      <c r="F46" s="4"/>
      <c r="G46" s="4"/>
    </row>
    <row r="47" spans="6:7" ht="12.75"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</sheetData>
  <mergeCells count="3">
    <mergeCell ref="A1:G1"/>
    <mergeCell ref="A2:G2"/>
    <mergeCell ref="A4:G4"/>
  </mergeCells>
  <printOptions/>
  <pageMargins left="1.3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20">
      <selection activeCell="B28" sqref="B28"/>
    </sheetView>
  </sheetViews>
  <sheetFormatPr defaultColWidth="9.140625" defaultRowHeight="12.75"/>
  <cols>
    <col min="1" max="1" width="34.57421875" style="0" bestFit="1" customWidth="1"/>
    <col min="2" max="2" width="8.7109375" style="0" customWidth="1"/>
    <col min="3" max="6" width="12.7109375" style="0" customWidth="1"/>
  </cols>
  <sheetData>
    <row r="1" spans="1:6" ht="15.75">
      <c r="A1" s="133" t="s">
        <v>22</v>
      </c>
      <c r="B1" s="133"/>
      <c r="C1" s="133"/>
      <c r="D1" s="133"/>
      <c r="E1" s="133"/>
      <c r="F1" s="133"/>
    </row>
    <row r="2" spans="1:6" ht="15">
      <c r="A2" s="134" t="s">
        <v>23</v>
      </c>
      <c r="B2" s="134"/>
      <c r="C2" s="134"/>
      <c r="D2" s="134"/>
      <c r="E2" s="134"/>
      <c r="F2" s="134"/>
    </row>
    <row r="4" spans="1:6" ht="12.75">
      <c r="A4" s="137" t="s">
        <v>264</v>
      </c>
      <c r="B4" s="137"/>
      <c r="C4" s="137"/>
      <c r="D4" s="137"/>
      <c r="E4" s="137"/>
      <c r="F4" s="137"/>
    </row>
    <row r="5" spans="1:6" ht="12.75">
      <c r="A5" s="140" t="s">
        <v>24</v>
      </c>
      <c r="B5" s="140"/>
      <c r="C5" s="140"/>
      <c r="D5" s="140"/>
      <c r="E5" s="140"/>
      <c r="F5" s="140"/>
    </row>
    <row r="8" spans="3:6" ht="12.75">
      <c r="C8" s="138" t="s">
        <v>171</v>
      </c>
      <c r="D8" s="139"/>
      <c r="E8" s="138" t="s">
        <v>172</v>
      </c>
      <c r="F8" s="139"/>
    </row>
    <row r="10" spans="2:6" ht="12.75">
      <c r="B10" s="75"/>
      <c r="C10" s="135" t="s">
        <v>275</v>
      </c>
      <c r="D10" s="136"/>
      <c r="E10" s="135" t="s">
        <v>265</v>
      </c>
      <c r="F10" s="136"/>
    </row>
    <row r="11" spans="2:6" ht="12.75">
      <c r="B11" s="76"/>
      <c r="C11" s="83" t="s">
        <v>266</v>
      </c>
      <c r="D11" s="89" t="s">
        <v>267</v>
      </c>
      <c r="E11" s="83" t="s">
        <v>266</v>
      </c>
      <c r="F11" s="89" t="s">
        <v>267</v>
      </c>
    </row>
    <row r="12" spans="2:6" ht="12.75">
      <c r="B12" s="79" t="s">
        <v>140</v>
      </c>
      <c r="C12" s="11" t="s">
        <v>25</v>
      </c>
      <c r="D12" s="12" t="s">
        <v>25</v>
      </c>
      <c r="E12" s="11" t="s">
        <v>25</v>
      </c>
      <c r="F12" s="12" t="s">
        <v>25</v>
      </c>
    </row>
    <row r="13" spans="2:6" ht="12.75">
      <c r="B13" s="77"/>
      <c r="C13" s="9"/>
      <c r="D13" s="10"/>
      <c r="E13" s="9"/>
      <c r="F13" s="10"/>
    </row>
    <row r="14" spans="1:6" ht="12.75">
      <c r="A14" t="s">
        <v>26</v>
      </c>
      <c r="B14" s="81" t="s">
        <v>66</v>
      </c>
      <c r="C14" s="40">
        <v>15032</v>
      </c>
      <c r="D14" s="41">
        <v>9433</v>
      </c>
      <c r="E14" s="40">
        <f>+C14+13380</f>
        <v>28412</v>
      </c>
      <c r="F14" s="41">
        <f>11077+9433</f>
        <v>20510</v>
      </c>
    </row>
    <row r="15" spans="2:6" ht="12.75">
      <c r="B15" s="81"/>
      <c r="C15" s="40"/>
      <c r="D15" s="41"/>
      <c r="E15" s="40"/>
      <c r="F15" s="41"/>
    </row>
    <row r="16" spans="1:6" ht="12.75">
      <c r="A16" t="s">
        <v>175</v>
      </c>
      <c r="B16" s="82"/>
      <c r="C16" s="40">
        <v>-13943</v>
      </c>
      <c r="D16" s="51">
        <v>-9339.4</v>
      </c>
      <c r="E16" s="40">
        <f>+C16-12146</f>
        <v>-26089</v>
      </c>
      <c r="F16" s="41">
        <f>-10173-9339</f>
        <v>-19512</v>
      </c>
    </row>
    <row r="17" spans="1:6" ht="12.75">
      <c r="A17" t="s">
        <v>27</v>
      </c>
      <c r="B17" s="81"/>
      <c r="C17" s="42">
        <v>57</v>
      </c>
      <c r="D17" s="43">
        <v>120.5</v>
      </c>
      <c r="E17" s="42">
        <f>+C17+78</f>
        <v>135</v>
      </c>
      <c r="F17" s="43">
        <f>43+121</f>
        <v>164</v>
      </c>
    </row>
    <row r="18" spans="2:6" ht="12.75">
      <c r="B18" s="81"/>
      <c r="C18" s="40"/>
      <c r="D18" s="41"/>
      <c r="E18" s="40"/>
      <c r="F18" s="41"/>
    </row>
    <row r="19" spans="1:6" ht="12.75">
      <c r="A19" t="s">
        <v>28</v>
      </c>
      <c r="B19" s="81"/>
      <c r="C19" s="40">
        <f>SUM(C14:C17)</f>
        <v>1146</v>
      </c>
      <c r="D19" s="41">
        <f>SUM(D14:D17)</f>
        <v>214.10000000000036</v>
      </c>
      <c r="E19" s="40">
        <f>SUM(E14:E17)</f>
        <v>2458</v>
      </c>
      <c r="F19" s="41">
        <f>SUM(F14:F17)</f>
        <v>1162</v>
      </c>
    </row>
    <row r="20" spans="2:6" ht="12.75">
      <c r="B20" s="81"/>
      <c r="C20" s="40"/>
      <c r="D20" s="41"/>
      <c r="E20" s="40"/>
      <c r="F20" s="41"/>
    </row>
    <row r="21" spans="1:6" ht="12.75">
      <c r="A21" t="s">
        <v>176</v>
      </c>
      <c r="B21" s="81"/>
      <c r="C21" s="40">
        <v>180</v>
      </c>
      <c r="D21" s="41">
        <v>177.4</v>
      </c>
      <c r="E21" s="40">
        <f>+C21+189</f>
        <v>369</v>
      </c>
      <c r="F21" s="41">
        <f>161+177</f>
        <v>338</v>
      </c>
    </row>
    <row r="22" spans="2:6" ht="12.75">
      <c r="B22" s="81"/>
      <c r="C22" s="40"/>
      <c r="D22" s="41"/>
      <c r="E22" s="40"/>
      <c r="F22" s="41"/>
    </row>
    <row r="23" spans="1:6" ht="12.75">
      <c r="A23" t="s">
        <v>29</v>
      </c>
      <c r="B23" s="81"/>
      <c r="C23" s="42">
        <v>223</v>
      </c>
      <c r="D23" s="43">
        <v>193.4</v>
      </c>
      <c r="E23" s="42">
        <f>+C23+296</f>
        <v>519</v>
      </c>
      <c r="F23" s="43">
        <f>384+193</f>
        <v>577</v>
      </c>
    </row>
    <row r="24" spans="2:6" ht="12.75">
      <c r="B24" s="81"/>
      <c r="C24" s="40"/>
      <c r="D24" s="41"/>
      <c r="E24" s="40"/>
      <c r="F24" s="41"/>
    </row>
    <row r="25" spans="1:6" ht="12.75">
      <c r="A25" t="s">
        <v>106</v>
      </c>
      <c r="B25" s="81" t="s">
        <v>67</v>
      </c>
      <c r="C25" s="40">
        <f>SUM(C19:C23)</f>
        <v>1549</v>
      </c>
      <c r="D25" s="51">
        <f>SUM(D19:D24)</f>
        <v>584.9000000000003</v>
      </c>
      <c r="E25" s="40">
        <f>SUM(E19:E23)</f>
        <v>3346</v>
      </c>
      <c r="F25" s="41">
        <f>SUM(F19:F23)</f>
        <v>2077</v>
      </c>
    </row>
    <row r="26" spans="2:6" ht="12.75">
      <c r="B26" s="81"/>
      <c r="C26" s="40"/>
      <c r="D26" s="41"/>
      <c r="E26" s="40"/>
      <c r="F26" s="41"/>
    </row>
    <row r="27" spans="1:6" ht="12.75">
      <c r="A27" t="s">
        <v>14</v>
      </c>
      <c r="B27" s="81" t="s">
        <v>73</v>
      </c>
      <c r="C27" s="40">
        <v>-396</v>
      </c>
      <c r="D27" s="41">
        <v>-145</v>
      </c>
      <c r="E27" s="40">
        <f>+C27-445</f>
        <v>-841</v>
      </c>
      <c r="F27" s="41">
        <f>-361-145</f>
        <v>-506</v>
      </c>
    </row>
    <row r="28" spans="2:6" ht="12.75">
      <c r="B28" s="81"/>
      <c r="C28" s="42"/>
      <c r="D28" s="43"/>
      <c r="E28" s="42"/>
      <c r="F28" s="43"/>
    </row>
    <row r="29" spans="1:6" ht="12.75">
      <c r="A29" t="s">
        <v>107</v>
      </c>
      <c r="B29" s="81"/>
      <c r="C29" s="40">
        <f>SUM(C25:C27)</f>
        <v>1153</v>
      </c>
      <c r="D29" s="41">
        <f>SUM(D25:D28)</f>
        <v>439.9000000000003</v>
      </c>
      <c r="E29" s="40">
        <f>SUM(E25:E27)</f>
        <v>2505</v>
      </c>
      <c r="F29" s="41">
        <f>SUM(F25:F28)</f>
        <v>1571</v>
      </c>
    </row>
    <row r="30" spans="2:6" ht="12.75">
      <c r="B30" s="81"/>
      <c r="C30" s="40"/>
      <c r="D30" s="41"/>
      <c r="E30" s="40"/>
      <c r="F30" s="41"/>
    </row>
    <row r="31" spans="1:6" ht="12.75">
      <c r="A31" t="s">
        <v>30</v>
      </c>
      <c r="B31" s="81"/>
      <c r="C31" s="40">
        <v>-2</v>
      </c>
      <c r="D31" s="41">
        <v>11</v>
      </c>
      <c r="E31" s="40">
        <v>0</v>
      </c>
      <c r="F31" s="41">
        <f>27+11</f>
        <v>38</v>
      </c>
    </row>
    <row r="32" spans="2:6" ht="12.75">
      <c r="B32" s="81"/>
      <c r="C32" s="42"/>
      <c r="D32" s="43"/>
      <c r="E32" s="42"/>
      <c r="F32" s="43"/>
    </row>
    <row r="33" spans="1:6" ht="13.5" thickBot="1">
      <c r="A33" t="s">
        <v>31</v>
      </c>
      <c r="B33" s="81"/>
      <c r="C33" s="45">
        <f>SUM(C29:C32)</f>
        <v>1151</v>
      </c>
      <c r="D33" s="46">
        <f>SUM(D29:D32)</f>
        <v>450.9000000000003</v>
      </c>
      <c r="E33" s="45">
        <f>SUM(E29:E32)</f>
        <v>2505</v>
      </c>
      <c r="F33" s="46">
        <f>SUM(F29:F32)</f>
        <v>1609</v>
      </c>
    </row>
    <row r="34" spans="2:6" ht="13.5" thickTop="1">
      <c r="B34" s="81"/>
      <c r="C34" s="40"/>
      <c r="D34" s="41"/>
      <c r="E34" s="40"/>
      <c r="F34" s="41"/>
    </row>
    <row r="35" spans="1:6" ht="12.75">
      <c r="A35" t="s">
        <v>147</v>
      </c>
      <c r="B35" s="81"/>
      <c r="C35" s="44"/>
      <c r="D35" s="61"/>
      <c r="E35" s="44"/>
      <c r="F35" s="47"/>
    </row>
    <row r="36" spans="1:6" ht="12.75">
      <c r="A36" s="80" t="s">
        <v>142</v>
      </c>
      <c r="B36" s="82" t="s">
        <v>143</v>
      </c>
      <c r="C36" s="44">
        <f>+(C33/44404.7)*100</f>
        <v>2.592067956770342</v>
      </c>
      <c r="D36" s="47">
        <f>+(D33/44156.45)*100</f>
        <v>1.0211418716857907</v>
      </c>
      <c r="E36" s="61">
        <f>+(E33/44404.7)*100</f>
        <v>5.641294727810345</v>
      </c>
      <c r="F36" s="47">
        <f>+(F33/44156.45)*100</f>
        <v>3.6438617687789665</v>
      </c>
    </row>
    <row r="37" spans="1:6" ht="12.75">
      <c r="A37" s="80" t="s">
        <v>141</v>
      </c>
      <c r="B37" s="82" t="s">
        <v>144</v>
      </c>
      <c r="C37" s="44">
        <f>+(C33/47025.7)*100</f>
        <v>2.447597802903519</v>
      </c>
      <c r="D37" s="47">
        <f>+(D33/47108.45)*100</f>
        <v>0.9571531222105596</v>
      </c>
      <c r="E37" s="44">
        <f>+(E33/47025.7)*100</f>
        <v>5.326874453756138</v>
      </c>
      <c r="F37" s="47">
        <f>+(F33/47108.45)*100</f>
        <v>3.4155231174025045</v>
      </c>
    </row>
    <row r="38" spans="1:6" ht="12.75">
      <c r="A38" s="80"/>
      <c r="B38" s="78"/>
      <c r="C38" s="42"/>
      <c r="D38" s="43"/>
      <c r="E38" s="42"/>
      <c r="F38" s="43"/>
    </row>
    <row r="40" ht="12.75">
      <c r="A40" t="s">
        <v>32</v>
      </c>
    </row>
    <row r="41" ht="12.75">
      <c r="A41" t="s">
        <v>234</v>
      </c>
    </row>
  </sheetData>
  <mergeCells count="8">
    <mergeCell ref="C10:D10"/>
    <mergeCell ref="E10:F10"/>
    <mergeCell ref="A1:F1"/>
    <mergeCell ref="A2:F2"/>
    <mergeCell ref="A4:F4"/>
    <mergeCell ref="C8:D8"/>
    <mergeCell ref="E8:F8"/>
    <mergeCell ref="A5:F5"/>
  </mergeCells>
  <printOptions/>
  <pageMargins left="0.66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7">
      <selection activeCell="A14" sqref="A14"/>
    </sheetView>
  </sheetViews>
  <sheetFormatPr defaultColWidth="9.140625" defaultRowHeight="12.75"/>
  <cols>
    <col min="1" max="1" width="29.00390625" style="0" customWidth="1"/>
    <col min="2" max="2" width="4.8515625" style="0" customWidth="1"/>
    <col min="3" max="3" width="11.28125" style="0" customWidth="1"/>
    <col min="4" max="4" width="10.8515625" style="0" customWidth="1"/>
    <col min="5" max="5" width="9.7109375" style="0" customWidth="1"/>
    <col min="6" max="6" width="11.28125" style="0" customWidth="1"/>
    <col min="7" max="7" width="14.00390625" style="0" customWidth="1"/>
    <col min="8" max="8" width="10.8515625" style="0" customWidth="1"/>
    <col min="9" max="9" width="10.7109375" style="0" customWidth="1"/>
  </cols>
  <sheetData>
    <row r="1" spans="1:10" ht="15.75">
      <c r="A1" s="133" t="s">
        <v>22</v>
      </c>
      <c r="B1" s="133"/>
      <c r="C1" s="133"/>
      <c r="D1" s="133"/>
      <c r="E1" s="133"/>
      <c r="F1" s="133"/>
      <c r="G1" s="133"/>
      <c r="H1" s="133"/>
      <c r="I1" s="49"/>
      <c r="J1" s="49"/>
    </row>
    <row r="2" spans="1:10" ht="15">
      <c r="A2" s="134" t="s">
        <v>23</v>
      </c>
      <c r="B2" s="134"/>
      <c r="C2" s="134"/>
      <c r="D2" s="134"/>
      <c r="E2" s="134"/>
      <c r="F2" s="134"/>
      <c r="G2" s="134"/>
      <c r="H2" s="134"/>
      <c r="I2" s="50"/>
      <c r="J2" s="50"/>
    </row>
    <row r="4" spans="1:8" ht="12.75">
      <c r="A4" s="141" t="s">
        <v>145</v>
      </c>
      <c r="B4" s="141"/>
      <c r="C4" s="141"/>
      <c r="D4" s="141"/>
      <c r="E4" s="141"/>
      <c r="F4" s="141"/>
      <c r="G4" s="141"/>
      <c r="H4" s="141"/>
    </row>
    <row r="5" spans="1:8" ht="12.75">
      <c r="A5" s="137" t="s">
        <v>256</v>
      </c>
      <c r="B5" s="137"/>
      <c r="C5" s="137"/>
      <c r="D5" s="137"/>
      <c r="E5" s="137"/>
      <c r="F5" s="137"/>
      <c r="G5" s="137"/>
      <c r="H5" s="137"/>
    </row>
    <row r="6" spans="1:8" ht="12.75">
      <c r="A6" s="140" t="s">
        <v>146</v>
      </c>
      <c r="B6" s="140"/>
      <c r="C6" s="140"/>
      <c r="D6" s="140"/>
      <c r="E6" s="140"/>
      <c r="F6" s="140"/>
      <c r="G6" s="140"/>
      <c r="H6" s="140"/>
    </row>
    <row r="9" spans="3:7" ht="12.75">
      <c r="C9" s="140" t="s">
        <v>131</v>
      </c>
      <c r="D9" s="140"/>
      <c r="E9" s="140"/>
      <c r="F9" s="140"/>
      <c r="G9" t="s">
        <v>42</v>
      </c>
    </row>
    <row r="10" spans="3:6" ht="12.75">
      <c r="C10" s="7"/>
      <c r="D10" s="7"/>
      <c r="E10" s="7"/>
      <c r="F10" s="7"/>
    </row>
    <row r="11" ht="12.75">
      <c r="F11" s="7" t="s">
        <v>33</v>
      </c>
    </row>
    <row r="12" spans="3:8" ht="12.75">
      <c r="C12" s="7" t="s">
        <v>33</v>
      </c>
      <c r="D12" s="7" t="s">
        <v>33</v>
      </c>
      <c r="E12" s="7" t="s">
        <v>34</v>
      </c>
      <c r="F12" s="7" t="s">
        <v>35</v>
      </c>
      <c r="G12" s="7" t="s">
        <v>39</v>
      </c>
      <c r="H12" s="7"/>
    </row>
    <row r="13" spans="2:8" ht="12.75">
      <c r="B13" t="s">
        <v>135</v>
      </c>
      <c r="C13" s="29" t="s">
        <v>38</v>
      </c>
      <c r="D13" s="29" t="s">
        <v>37</v>
      </c>
      <c r="E13" s="29" t="s">
        <v>36</v>
      </c>
      <c r="F13" s="29" t="s">
        <v>36</v>
      </c>
      <c r="G13" s="29" t="s">
        <v>40</v>
      </c>
      <c r="H13" s="29" t="s">
        <v>41</v>
      </c>
    </row>
    <row r="14" spans="2:8" ht="12.75">
      <c r="B14" s="84"/>
      <c r="C14" s="28" t="s">
        <v>2</v>
      </c>
      <c r="D14" s="28" t="s">
        <v>2</v>
      </c>
      <c r="E14" s="28" t="s">
        <v>2</v>
      </c>
      <c r="F14" s="30" t="s">
        <v>2</v>
      </c>
      <c r="G14" s="28" t="s">
        <v>2</v>
      </c>
      <c r="H14" s="28" t="s">
        <v>2</v>
      </c>
    </row>
    <row r="15" spans="2:8" ht="12.75">
      <c r="B15" s="63"/>
      <c r="C15" s="29"/>
      <c r="D15" s="29"/>
      <c r="E15" s="29"/>
      <c r="F15" s="90"/>
      <c r="G15" s="29"/>
      <c r="H15" s="29"/>
    </row>
    <row r="16" spans="1:9" ht="12.75">
      <c r="A16" t="s">
        <v>177</v>
      </c>
      <c r="B16" s="63"/>
      <c r="C16" s="106">
        <v>43672700</v>
      </c>
      <c r="D16" s="106">
        <v>314288</v>
      </c>
      <c r="E16" s="106">
        <v>941286</v>
      </c>
      <c r="F16" s="107">
        <v>352000</v>
      </c>
      <c r="G16" s="106">
        <v>37150478</v>
      </c>
      <c r="H16" s="106">
        <f>SUM(C16:G16)</f>
        <v>82430752</v>
      </c>
      <c r="I16" s="5"/>
    </row>
    <row r="17" spans="2:9" ht="4.5" customHeight="1">
      <c r="B17" s="63"/>
      <c r="C17" s="106"/>
      <c r="D17" s="106"/>
      <c r="E17" s="106"/>
      <c r="F17" s="107"/>
      <c r="G17" s="106"/>
      <c r="H17" s="106"/>
      <c r="I17" s="5"/>
    </row>
    <row r="18" spans="1:9" ht="12.75">
      <c r="A18" t="s">
        <v>257</v>
      </c>
      <c r="B18" s="63"/>
      <c r="C18" s="64">
        <v>724000</v>
      </c>
      <c r="D18" s="64">
        <v>344000</v>
      </c>
      <c r="E18" s="108">
        <v>0</v>
      </c>
      <c r="F18" s="109">
        <v>0</v>
      </c>
      <c r="G18" s="108">
        <v>0</v>
      </c>
      <c r="H18" s="64">
        <f>SUM(C18:G18)</f>
        <v>1068000</v>
      </c>
      <c r="I18" s="5"/>
    </row>
    <row r="19" spans="1:9" ht="12.75">
      <c r="A19" t="s">
        <v>258</v>
      </c>
      <c r="B19" s="63"/>
      <c r="C19" s="64"/>
      <c r="D19" s="64"/>
      <c r="E19" s="108"/>
      <c r="F19" s="109"/>
      <c r="G19" s="108"/>
      <c r="H19" s="64"/>
      <c r="I19" s="5"/>
    </row>
    <row r="20" spans="2:9" ht="4.5" customHeight="1">
      <c r="B20" s="63"/>
      <c r="C20" s="64"/>
      <c r="D20" s="64"/>
      <c r="E20" s="64"/>
      <c r="F20" s="105"/>
      <c r="G20" s="64"/>
      <c r="H20" s="64"/>
      <c r="I20" s="5"/>
    </row>
    <row r="21" spans="1:9" ht="12.75">
      <c r="A21" t="s">
        <v>259</v>
      </c>
      <c r="B21" s="63"/>
      <c r="C21" s="124">
        <v>0</v>
      </c>
      <c r="D21" s="64">
        <v>-7432</v>
      </c>
      <c r="E21" s="124">
        <v>0</v>
      </c>
      <c r="F21" s="127">
        <v>0</v>
      </c>
      <c r="G21" s="108">
        <v>0</v>
      </c>
      <c r="H21" s="110">
        <f>+G21+F21+E21+D21+C21</f>
        <v>-7432</v>
      </c>
      <c r="I21" s="5"/>
    </row>
    <row r="22" spans="2:9" ht="4.5" customHeight="1">
      <c r="B22" s="63"/>
      <c r="C22" s="125"/>
      <c r="D22" s="64"/>
      <c r="E22" s="125"/>
      <c r="F22" s="128"/>
      <c r="G22" s="64"/>
      <c r="H22" s="64"/>
      <c r="I22" s="5"/>
    </row>
    <row r="23" spans="1:9" ht="15" customHeight="1">
      <c r="A23" t="s">
        <v>260</v>
      </c>
      <c r="C23" s="126">
        <v>0</v>
      </c>
      <c r="D23" s="110">
        <v>0</v>
      </c>
      <c r="E23" s="126">
        <v>0</v>
      </c>
      <c r="F23" s="126">
        <v>0</v>
      </c>
      <c r="G23" s="110">
        <v>1608752</v>
      </c>
      <c r="H23" s="110">
        <f>+G23+F23+E23+D23+C23</f>
        <v>1608752</v>
      </c>
      <c r="I23" s="66"/>
    </row>
    <row r="24" spans="3:9" ht="4.5" customHeight="1">
      <c r="C24" s="126"/>
      <c r="D24" s="110"/>
      <c r="E24" s="126"/>
      <c r="F24" s="126"/>
      <c r="G24" s="110"/>
      <c r="H24" s="110"/>
      <c r="I24" s="66"/>
    </row>
    <row r="25" spans="1:9" ht="15" customHeight="1">
      <c r="A25" t="s">
        <v>261</v>
      </c>
      <c r="C25" s="126">
        <v>0</v>
      </c>
      <c r="D25" s="110">
        <v>0</v>
      </c>
      <c r="E25" s="126">
        <v>0</v>
      </c>
      <c r="F25" s="126">
        <v>0</v>
      </c>
      <c r="G25" s="110">
        <v>-4439670</v>
      </c>
      <c r="H25" s="110">
        <f>+G25+F25+E25+D25+C25</f>
        <v>-4439670</v>
      </c>
      <c r="I25" s="66"/>
    </row>
    <row r="26" spans="3:9" ht="15" customHeight="1">
      <c r="C26" s="110"/>
      <c r="D26" s="110"/>
      <c r="E26" s="110"/>
      <c r="F26" s="110"/>
      <c r="G26" s="110"/>
      <c r="H26" s="110"/>
      <c r="I26" s="66"/>
    </row>
    <row r="27" spans="1:9" ht="15" customHeight="1" thickBot="1">
      <c r="A27" t="s">
        <v>263</v>
      </c>
      <c r="C27" s="65">
        <f>SUM(C16:C25)</f>
        <v>44396700</v>
      </c>
      <c r="D27" s="65">
        <f>SUM(D16:D25)</f>
        <v>650856</v>
      </c>
      <c r="E27" s="65">
        <f>SUM(E16:E25)</f>
        <v>941286</v>
      </c>
      <c r="F27" s="65">
        <f>SUM(F16:F25)</f>
        <v>352000</v>
      </c>
      <c r="G27" s="65">
        <f>+G25+G23+G21+G18+G16</f>
        <v>34319560</v>
      </c>
      <c r="H27" s="65">
        <f>SUM(H16:H25)</f>
        <v>80660402</v>
      </c>
      <c r="I27" s="5"/>
    </row>
    <row r="28" spans="3:9" ht="4.5" customHeight="1" thickTop="1">
      <c r="C28" s="111"/>
      <c r="D28" s="111"/>
      <c r="E28" s="111"/>
      <c r="F28" s="111"/>
      <c r="G28" s="111"/>
      <c r="H28" s="111"/>
      <c r="I28" s="5"/>
    </row>
    <row r="29" spans="1:8" ht="15" customHeight="1">
      <c r="A29" t="s">
        <v>231</v>
      </c>
      <c r="C29" s="112">
        <v>44404700</v>
      </c>
      <c r="D29" s="112">
        <v>654456</v>
      </c>
      <c r="E29" s="112">
        <v>898395</v>
      </c>
      <c r="F29" s="112">
        <v>352000</v>
      </c>
      <c r="G29" s="112">
        <v>35599828</v>
      </c>
      <c r="H29" s="113">
        <f>SUM(C29:G29)</f>
        <v>81909379</v>
      </c>
    </row>
    <row r="30" spans="3:8" ht="4.5" customHeight="1">
      <c r="C30" s="112"/>
      <c r="D30" s="112"/>
      <c r="E30" s="112"/>
      <c r="F30" s="112"/>
      <c r="G30" s="112"/>
      <c r="H30" s="113"/>
    </row>
    <row r="31" spans="1:9" ht="12.75">
      <c r="A31" t="s">
        <v>262</v>
      </c>
      <c r="C31" s="64"/>
      <c r="D31" s="64"/>
      <c r="E31" s="108"/>
      <c r="F31" s="108"/>
      <c r="G31" s="108"/>
      <c r="H31" s="64"/>
      <c r="I31" s="48"/>
    </row>
    <row r="32" spans="1:8" ht="12.75">
      <c r="A32" t="s">
        <v>230</v>
      </c>
      <c r="C32" s="108">
        <v>0</v>
      </c>
      <c r="D32" s="131">
        <v>0</v>
      </c>
      <c r="E32" s="132">
        <v>0</v>
      </c>
      <c r="F32" s="114">
        <v>0</v>
      </c>
      <c r="G32" s="118">
        <v>2505346.58</v>
      </c>
      <c r="H32" s="113">
        <f>+G32</f>
        <v>2505346.58</v>
      </c>
    </row>
    <row r="33" spans="3:8" ht="12.75">
      <c r="C33" s="114"/>
      <c r="D33" s="114"/>
      <c r="E33" s="110"/>
      <c r="F33" s="114"/>
      <c r="G33" s="114"/>
      <c r="H33" s="113"/>
    </row>
    <row r="34" spans="3:8" ht="4.5" customHeight="1">
      <c r="C34" s="114"/>
      <c r="D34" s="110"/>
      <c r="E34" s="110"/>
      <c r="F34" s="114"/>
      <c r="G34" s="114"/>
      <c r="H34" s="113"/>
    </row>
    <row r="35" spans="1:8" ht="13.5" thickBot="1">
      <c r="A35" t="s">
        <v>289</v>
      </c>
      <c r="C35" s="117">
        <f>+C29</f>
        <v>44404700</v>
      </c>
      <c r="D35" s="115">
        <f>+D29</f>
        <v>654456</v>
      </c>
      <c r="E35" s="115">
        <f>+E29</f>
        <v>898395</v>
      </c>
      <c r="F35" s="117">
        <f>+F29</f>
        <v>352000</v>
      </c>
      <c r="G35" s="117">
        <f>+G29+G32</f>
        <v>38105174.58</v>
      </c>
      <c r="H35" s="116">
        <f>SUM(H29:H33)</f>
        <v>84414725.58</v>
      </c>
    </row>
    <row r="36" spans="3:8" ht="15" customHeight="1" thickTop="1">
      <c r="C36" s="114"/>
      <c r="D36" s="114"/>
      <c r="E36" s="110"/>
      <c r="F36" s="114"/>
      <c r="G36" s="114"/>
      <c r="H36" s="113"/>
    </row>
    <row r="37" spans="3:8" ht="4.5" customHeight="1">
      <c r="C37" s="114"/>
      <c r="D37" s="114"/>
      <c r="E37" s="114"/>
      <c r="F37" s="114"/>
      <c r="G37" s="112"/>
      <c r="H37" s="112"/>
    </row>
    <row r="38" spans="3:8" ht="15" customHeight="1">
      <c r="C38" s="114"/>
      <c r="D38" s="114"/>
      <c r="E38" s="114"/>
      <c r="F38" s="114"/>
      <c r="G38" s="112"/>
      <c r="H38" s="112"/>
    </row>
    <row r="39" spans="3:8" ht="15" customHeight="1">
      <c r="C39" s="114"/>
      <c r="D39" s="114"/>
      <c r="E39" s="114"/>
      <c r="F39" s="114"/>
      <c r="G39" s="112"/>
      <c r="H39" s="112"/>
    </row>
    <row r="40" spans="1:8" ht="4.5" customHeight="1">
      <c r="A40" s="63"/>
      <c r="B40" s="63"/>
      <c r="C40" s="108"/>
      <c r="D40" s="108"/>
      <c r="E40" s="108"/>
      <c r="F40" s="108"/>
      <c r="G40" s="64"/>
      <c r="H40" s="64"/>
    </row>
    <row r="41" spans="1:8" ht="12.75">
      <c r="A41" s="63"/>
      <c r="B41" s="63"/>
      <c r="C41" s="64"/>
      <c r="D41" s="64"/>
      <c r="E41" s="64"/>
      <c r="F41" s="64"/>
      <c r="G41" s="64"/>
      <c r="H41" s="64"/>
    </row>
    <row r="42" spans="1:8" ht="4.5" customHeight="1">
      <c r="A42" s="63"/>
      <c r="B42" s="63"/>
      <c r="C42" s="64"/>
      <c r="D42" s="64"/>
      <c r="E42" s="64"/>
      <c r="F42" s="64"/>
      <c r="G42" s="64"/>
      <c r="H42" s="64"/>
    </row>
    <row r="43" spans="3:8" ht="15" customHeight="1">
      <c r="C43" s="51"/>
      <c r="D43" s="51"/>
      <c r="E43" s="51"/>
      <c r="F43" s="51"/>
      <c r="G43" s="51"/>
      <c r="H43" s="51"/>
    </row>
    <row r="44" spans="3:8" ht="4.5" customHeight="1">
      <c r="C44" s="51"/>
      <c r="D44" s="51"/>
      <c r="E44" s="51"/>
      <c r="F44" s="51"/>
      <c r="G44" s="51"/>
      <c r="H44" s="51"/>
    </row>
    <row r="46" ht="12.75">
      <c r="A46" t="s">
        <v>43</v>
      </c>
    </row>
    <row r="47" ht="12.75">
      <c r="A47" t="s">
        <v>232</v>
      </c>
    </row>
  </sheetData>
  <mergeCells count="6">
    <mergeCell ref="C9:F9"/>
    <mergeCell ref="A1:H1"/>
    <mergeCell ref="A2:H2"/>
    <mergeCell ref="A4:H4"/>
    <mergeCell ref="A5:H5"/>
    <mergeCell ref="A6:H6"/>
  </mergeCells>
  <printOptions/>
  <pageMargins left="0.75" right="0.25" top="1" bottom="1" header="0.5" footer="0.5"/>
  <pageSetup horizontalDpi="600" verticalDpi="6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6"/>
  <sheetViews>
    <sheetView tabSelected="1" workbookViewId="0" topLeftCell="A5">
      <selection activeCell="A5" sqref="A5:J5"/>
    </sheetView>
  </sheetViews>
  <sheetFormatPr defaultColWidth="9.140625" defaultRowHeight="12.75"/>
  <cols>
    <col min="1" max="1" width="3.7109375" style="0" customWidth="1"/>
    <col min="8" max="8" width="14.8515625" style="0" bestFit="1" customWidth="1"/>
    <col min="9" max="9" width="5.7109375" style="0" customWidth="1"/>
    <col min="10" max="10" width="14.8515625" style="0" bestFit="1" customWidth="1"/>
  </cols>
  <sheetData>
    <row r="1" spans="1:10" ht="15.75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4.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.75">
      <c r="A4" s="133" t="s">
        <v>121</v>
      </c>
      <c r="B4" s="133"/>
      <c r="C4" s="133"/>
      <c r="D4" s="133"/>
      <c r="E4" s="133"/>
      <c r="F4" s="133"/>
      <c r="G4" s="133"/>
      <c r="H4" s="133"/>
      <c r="I4" s="133"/>
      <c r="J4" s="133"/>
      <c r="K4" s="2"/>
    </row>
    <row r="5" spans="1:11" ht="15.75">
      <c r="A5" s="133" t="s">
        <v>251</v>
      </c>
      <c r="B5" s="133"/>
      <c r="C5" s="133"/>
      <c r="D5" s="133"/>
      <c r="E5" s="133"/>
      <c r="F5" s="133"/>
      <c r="G5" s="133"/>
      <c r="H5" s="133"/>
      <c r="I5" s="133"/>
      <c r="J5" s="133"/>
      <c r="K5" s="2"/>
    </row>
    <row r="6" spans="1:11" ht="15.75" customHeight="1">
      <c r="A6" s="142" t="s">
        <v>146</v>
      </c>
      <c r="B6" s="142"/>
      <c r="C6" s="142"/>
      <c r="D6" s="142"/>
      <c r="E6" s="142"/>
      <c r="F6" s="142"/>
      <c r="G6" s="142"/>
      <c r="H6" s="142"/>
      <c r="I6" s="142"/>
      <c r="J6" s="142"/>
      <c r="K6" s="2"/>
    </row>
    <row r="7" ht="4.5" customHeight="1"/>
    <row r="8" spans="8:10" ht="12.75">
      <c r="H8" s="7" t="s">
        <v>246</v>
      </c>
      <c r="J8" s="7" t="s">
        <v>246</v>
      </c>
    </row>
    <row r="9" spans="8:10" ht="12.75">
      <c r="H9" s="85" t="s">
        <v>252</v>
      </c>
      <c r="J9" s="85" t="s">
        <v>253</v>
      </c>
    </row>
    <row r="10" spans="8:10" ht="12.75">
      <c r="H10" s="7" t="s">
        <v>2</v>
      </c>
      <c r="I10" s="8"/>
      <c r="J10" s="63"/>
    </row>
    <row r="11" spans="1:10" ht="12.75">
      <c r="A11" s="31" t="s">
        <v>183</v>
      </c>
      <c r="H11" s="7"/>
      <c r="I11" s="8"/>
      <c r="J11" s="63"/>
    </row>
    <row r="12" spans="1:10" ht="7.5" customHeight="1">
      <c r="A12" s="31"/>
      <c r="H12" s="7"/>
      <c r="I12" s="8"/>
      <c r="J12" s="63"/>
    </row>
    <row r="13" spans="1:11" ht="12.75">
      <c r="A13" s="33" t="s">
        <v>184</v>
      </c>
      <c r="H13" s="98">
        <v>3345703</v>
      </c>
      <c r="I13" s="96"/>
      <c r="J13" s="51">
        <v>2077303</v>
      </c>
      <c r="K13" s="48"/>
    </row>
    <row r="14" spans="8:11" ht="7.5" customHeight="1">
      <c r="H14" s="98"/>
      <c r="I14" s="5"/>
      <c r="J14" s="51"/>
      <c r="K14" s="48"/>
    </row>
    <row r="15" spans="1:11" ht="12.75">
      <c r="A15" t="s">
        <v>185</v>
      </c>
      <c r="H15" s="98"/>
      <c r="I15" s="5"/>
      <c r="J15" s="51"/>
      <c r="K15" s="48"/>
    </row>
    <row r="16" spans="2:11" ht="12.75">
      <c r="B16" t="s">
        <v>189</v>
      </c>
      <c r="H16" s="98">
        <v>1199710</v>
      </c>
      <c r="I16" s="5"/>
      <c r="J16" s="51">
        <v>584518</v>
      </c>
      <c r="K16" s="48"/>
    </row>
    <row r="17" spans="2:11" ht="12.75">
      <c r="B17" t="s">
        <v>190</v>
      </c>
      <c r="H17" s="98">
        <f>-746149</f>
        <v>-746149</v>
      </c>
      <c r="I17" s="5"/>
      <c r="J17" s="51">
        <v>-377969</v>
      </c>
      <c r="K17" s="48"/>
    </row>
    <row r="18" spans="8:11" ht="7.5" customHeight="1">
      <c r="H18" s="101"/>
      <c r="I18" s="5"/>
      <c r="J18" s="101"/>
      <c r="K18" s="48"/>
    </row>
    <row r="19" spans="1:11" ht="12.75">
      <c r="A19" t="s">
        <v>186</v>
      </c>
      <c r="H19" s="98">
        <f>SUM(H13:H18)</f>
        <v>3799264</v>
      </c>
      <c r="I19" s="5"/>
      <c r="J19" s="98">
        <f>SUM(J13:J18)</f>
        <v>2283852</v>
      </c>
      <c r="K19" s="48"/>
    </row>
    <row r="20" spans="8:11" ht="7.5" customHeight="1">
      <c r="H20" s="98"/>
      <c r="I20" s="5"/>
      <c r="J20" s="98"/>
      <c r="K20" s="48"/>
    </row>
    <row r="21" spans="1:11" ht="12.75">
      <c r="A21" t="s">
        <v>187</v>
      </c>
      <c r="H21" s="98"/>
      <c r="I21" s="5"/>
      <c r="J21" s="98"/>
      <c r="K21" s="48"/>
    </row>
    <row r="22" spans="1:11" ht="12.75">
      <c r="A22" s="34"/>
      <c r="B22" s="34" t="s">
        <v>191</v>
      </c>
      <c r="H22" s="99">
        <f>-2361669-4968093</f>
        <v>-7329762</v>
      </c>
      <c r="I22" s="5"/>
      <c r="J22" s="99">
        <v>310681</v>
      </c>
      <c r="K22" s="48"/>
    </row>
    <row r="23" spans="1:11" ht="12.75">
      <c r="A23" s="34"/>
      <c r="B23" s="34" t="s">
        <v>192</v>
      </c>
      <c r="H23" s="99">
        <f>1563215</f>
        <v>1563215</v>
      </c>
      <c r="I23" s="5"/>
      <c r="J23" s="99">
        <v>276687</v>
      </c>
      <c r="K23" s="48"/>
    </row>
    <row r="24" spans="1:11" ht="4.5" customHeight="1">
      <c r="A24" s="34"/>
      <c r="B24" s="34"/>
      <c r="H24" s="101"/>
      <c r="I24" s="5"/>
      <c r="J24" s="101"/>
      <c r="K24" s="48"/>
    </row>
    <row r="25" spans="1:11" ht="12.75">
      <c r="A25" s="33" t="s">
        <v>209</v>
      </c>
      <c r="B25" s="34"/>
      <c r="H25" s="99">
        <f>SUM(H19:H23)</f>
        <v>-1967283</v>
      </c>
      <c r="I25" s="5"/>
      <c r="J25" s="99">
        <f>SUM(J19:J23)</f>
        <v>2871220</v>
      </c>
      <c r="K25" s="48"/>
    </row>
    <row r="26" spans="1:11" ht="12.75">
      <c r="A26" s="33" t="s">
        <v>212</v>
      </c>
      <c r="B26" s="34"/>
      <c r="H26" s="99">
        <v>-524470</v>
      </c>
      <c r="I26" s="5"/>
      <c r="J26" s="99">
        <v>-977676</v>
      </c>
      <c r="K26" s="48"/>
    </row>
    <row r="27" spans="8:11" ht="7.5" customHeight="1">
      <c r="H27" s="101"/>
      <c r="I27" s="97"/>
      <c r="J27" s="101"/>
      <c r="K27" s="48"/>
    </row>
    <row r="28" spans="1:11" ht="12.75">
      <c r="A28" s="31" t="s">
        <v>188</v>
      </c>
      <c r="H28" s="99">
        <f>+H25+H26</f>
        <v>-2491753</v>
      </c>
      <c r="I28" s="97"/>
      <c r="J28" s="99">
        <f>+J25+J26</f>
        <v>1893544</v>
      </c>
      <c r="K28" s="48"/>
    </row>
    <row r="29" spans="8:11" ht="7.5" customHeight="1">
      <c r="H29" s="99"/>
      <c r="I29" s="97"/>
      <c r="J29" s="99"/>
      <c r="K29" s="48"/>
    </row>
    <row r="30" spans="1:11" ht="12.75">
      <c r="A30" s="31" t="s">
        <v>210</v>
      </c>
      <c r="H30" s="99"/>
      <c r="I30" s="97"/>
      <c r="J30" s="99"/>
      <c r="K30" s="48"/>
    </row>
    <row r="31" spans="1:11" ht="4.5" customHeight="1">
      <c r="A31" s="31"/>
      <c r="H31" s="99"/>
      <c r="I31" s="97"/>
      <c r="J31" s="99"/>
      <c r="K31" s="48"/>
    </row>
    <row r="32" spans="1:11" ht="12.75">
      <c r="A32" s="34"/>
      <c r="B32" s="34" t="s">
        <v>193</v>
      </c>
      <c r="H32" s="102">
        <v>412500</v>
      </c>
      <c r="I32" s="97"/>
      <c r="J32" s="102">
        <v>699900</v>
      </c>
      <c r="K32" s="48"/>
    </row>
    <row r="33" spans="1:11" ht="12.75">
      <c r="A33" s="34"/>
      <c r="B33" s="34" t="s">
        <v>194</v>
      </c>
      <c r="H33" s="103">
        <v>368636</v>
      </c>
      <c r="I33" s="97"/>
      <c r="J33" s="103">
        <v>377969</v>
      </c>
      <c r="K33" s="48"/>
    </row>
    <row r="34" spans="1:11" ht="12.75">
      <c r="A34" s="34"/>
      <c r="B34" s="34" t="s">
        <v>195</v>
      </c>
      <c r="H34" s="104">
        <f>-1540591</f>
        <v>-1540591</v>
      </c>
      <c r="I34" s="97"/>
      <c r="J34" s="104">
        <v>-310462</v>
      </c>
      <c r="K34" s="48"/>
    </row>
    <row r="35" spans="1:11" ht="7.5" customHeight="1">
      <c r="A35" s="34"/>
      <c r="H35" s="99"/>
      <c r="I35" s="97"/>
      <c r="J35" s="99"/>
      <c r="K35" s="48"/>
    </row>
    <row r="36" spans="1:11" ht="12.75">
      <c r="A36" s="31" t="s">
        <v>207</v>
      </c>
      <c r="H36" s="99">
        <f>SUM(H32:H35)</f>
        <v>-759455</v>
      </c>
      <c r="I36" s="97"/>
      <c r="J36" s="99">
        <f>SUM(J32:J35)</f>
        <v>767407</v>
      </c>
      <c r="K36" s="48"/>
    </row>
    <row r="37" spans="8:11" ht="7.5" customHeight="1">
      <c r="H37" s="99"/>
      <c r="I37" s="5"/>
      <c r="J37" s="99"/>
      <c r="K37" s="48"/>
    </row>
    <row r="38" spans="1:11" ht="12.75">
      <c r="A38" s="31" t="s">
        <v>211</v>
      </c>
      <c r="H38" s="99"/>
      <c r="I38" s="5"/>
      <c r="J38" s="99"/>
      <c r="K38" s="48"/>
    </row>
    <row r="39" spans="1:11" ht="4.5" customHeight="1">
      <c r="A39" s="31"/>
      <c r="H39" s="99"/>
      <c r="I39" s="5"/>
      <c r="J39" s="99"/>
      <c r="K39" s="48"/>
    </row>
    <row r="40" spans="2:11" ht="12.75">
      <c r="B40" s="34" t="s">
        <v>208</v>
      </c>
      <c r="H40" s="102">
        <v>0</v>
      </c>
      <c r="I40" s="5"/>
      <c r="J40" s="102">
        <v>-4439670</v>
      </c>
      <c r="K40" s="48"/>
    </row>
    <row r="41" spans="2:11" ht="12.75">
      <c r="B41" s="34" t="s">
        <v>254</v>
      </c>
      <c r="H41" s="103">
        <v>0</v>
      </c>
      <c r="I41" s="5"/>
      <c r="J41" s="103">
        <v>743200</v>
      </c>
      <c r="K41" s="48"/>
    </row>
    <row r="42" spans="2:11" ht="12.75">
      <c r="B42" s="34" t="s">
        <v>196</v>
      </c>
      <c r="H42" s="103">
        <v>0</v>
      </c>
      <c r="I42" s="5"/>
      <c r="J42" s="103">
        <v>324800</v>
      </c>
      <c r="K42" s="48"/>
    </row>
    <row r="43" spans="2:11" ht="12.75">
      <c r="B43" s="34" t="s">
        <v>255</v>
      </c>
      <c r="H43" s="104">
        <v>0</v>
      </c>
      <c r="I43" s="5"/>
      <c r="J43" s="104">
        <v>-7432</v>
      </c>
      <c r="K43" s="48"/>
    </row>
    <row r="44" spans="8:11" ht="7.5" customHeight="1">
      <c r="H44" s="99"/>
      <c r="I44" s="5"/>
      <c r="J44" s="99"/>
      <c r="K44" s="48"/>
    </row>
    <row r="45" spans="1:11" ht="12.75">
      <c r="A45" s="31" t="s">
        <v>197</v>
      </c>
      <c r="H45" s="99">
        <f>SUM(H40:H44)</f>
        <v>0</v>
      </c>
      <c r="I45" s="5"/>
      <c r="J45" s="99">
        <f>SUM(J40:J44)</f>
        <v>-3379102</v>
      </c>
      <c r="K45" s="48"/>
    </row>
    <row r="46" spans="8:11" ht="7.5" customHeight="1">
      <c r="H46" s="99"/>
      <c r="I46" s="5"/>
      <c r="J46" s="99"/>
      <c r="K46" s="48"/>
    </row>
    <row r="47" spans="1:11" ht="12.75">
      <c r="A47" t="s">
        <v>198</v>
      </c>
      <c r="H47" s="99">
        <f>+H28+H36+H45</f>
        <v>-3251208</v>
      </c>
      <c r="I47" s="5"/>
      <c r="J47" s="99">
        <f>+J28+J36+J45</f>
        <v>-718151</v>
      </c>
      <c r="K47" s="48"/>
    </row>
    <row r="48" spans="8:11" ht="7.5" customHeight="1">
      <c r="H48" s="99"/>
      <c r="I48" s="5"/>
      <c r="J48" s="99"/>
      <c r="K48" s="48"/>
    </row>
    <row r="49" spans="1:11" ht="12.75">
      <c r="A49" t="s">
        <v>199</v>
      </c>
      <c r="H49" s="99">
        <f>32408257-50000</f>
        <v>32358257</v>
      </c>
      <c r="I49" s="5"/>
      <c r="J49" s="99">
        <v>31223841</v>
      </c>
      <c r="K49" s="48"/>
    </row>
    <row r="50" spans="8:11" ht="7.5" customHeight="1">
      <c r="H50" s="99"/>
      <c r="I50" s="5"/>
      <c r="J50" s="99"/>
      <c r="K50" s="48"/>
    </row>
    <row r="51" spans="1:11" ht="13.5" thickBot="1">
      <c r="A51" s="31" t="s">
        <v>200</v>
      </c>
      <c r="H51" s="100">
        <f>SUM(H47:H49)</f>
        <v>29107049</v>
      </c>
      <c r="I51" s="5"/>
      <c r="J51" s="100">
        <f>SUM(J47:J49)</f>
        <v>30505690</v>
      </c>
      <c r="K51" s="48"/>
    </row>
    <row r="52" spans="8:11" ht="7.5" customHeight="1" thickTop="1">
      <c r="H52" s="99"/>
      <c r="I52" s="5"/>
      <c r="J52" s="99"/>
      <c r="K52" s="48"/>
    </row>
    <row r="53" spans="1:11" ht="12.75">
      <c r="A53" t="s">
        <v>119</v>
      </c>
      <c r="H53" s="99"/>
      <c r="I53" s="5"/>
      <c r="J53" s="51"/>
      <c r="K53" s="48"/>
    </row>
    <row r="54" spans="8:11" ht="7.5" customHeight="1">
      <c r="H54" s="99"/>
      <c r="I54" s="5"/>
      <c r="J54" s="51"/>
      <c r="K54" s="48"/>
    </row>
    <row r="55" spans="1:11" ht="12.75">
      <c r="A55" t="s">
        <v>158</v>
      </c>
      <c r="H55" s="99"/>
      <c r="I55" s="5"/>
      <c r="J55" s="51"/>
      <c r="K55" s="48"/>
    </row>
    <row r="56" spans="1:11" ht="12.75">
      <c r="A56" t="s">
        <v>123</v>
      </c>
      <c r="H56" s="99">
        <v>29157049</v>
      </c>
      <c r="J56" s="64">
        <v>30555690</v>
      </c>
      <c r="K56" s="48"/>
    </row>
    <row r="57" spans="1:11" ht="12.75">
      <c r="A57" t="s">
        <v>124</v>
      </c>
      <c r="H57" s="99">
        <v>-50000</v>
      </c>
      <c r="J57" s="64">
        <v>-50000</v>
      </c>
      <c r="K57" s="48"/>
    </row>
    <row r="58" spans="8:11" ht="13.5" thickBot="1">
      <c r="H58" s="100">
        <f>SUM(H56:H57)</f>
        <v>29107049</v>
      </c>
      <c r="J58" s="65">
        <f>SUM(J56:J57)</f>
        <v>30505690</v>
      </c>
      <c r="K58" s="48"/>
    </row>
    <row r="59" spans="8:11" ht="7.5" customHeight="1" thickTop="1">
      <c r="H59" s="98"/>
      <c r="J59" s="48"/>
      <c r="K59" s="48"/>
    </row>
    <row r="60" spans="1:11" ht="12.75">
      <c r="A60" t="s">
        <v>201</v>
      </c>
      <c r="H60" s="98"/>
      <c r="J60" s="48"/>
      <c r="K60" s="48"/>
    </row>
    <row r="61" spans="1:11" ht="12.75">
      <c r="A61" t="s">
        <v>233</v>
      </c>
      <c r="H61" s="98"/>
      <c r="J61" s="48"/>
      <c r="K61" s="48"/>
    </row>
    <row r="62" spans="8:11" ht="12.75">
      <c r="H62" s="98"/>
      <c r="J62" s="48"/>
      <c r="K62" s="48"/>
    </row>
    <row r="63" spans="8:11" ht="12.75">
      <c r="H63" s="98"/>
      <c r="J63" s="48"/>
      <c r="K63" s="48"/>
    </row>
    <row r="64" spans="8:11" ht="12.75">
      <c r="H64" s="98"/>
      <c r="J64" s="48"/>
      <c r="K64" s="48"/>
    </row>
    <row r="65" spans="8:11" ht="12.75">
      <c r="H65" s="98"/>
      <c r="J65" s="48"/>
      <c r="K65" s="48"/>
    </row>
    <row r="66" spans="8:11" ht="12.75">
      <c r="H66" s="98"/>
      <c r="J66" s="48"/>
      <c r="K66" s="48"/>
    </row>
    <row r="67" spans="10:11" ht="12.75">
      <c r="J67" s="48"/>
      <c r="K67" s="48"/>
    </row>
    <row r="68" spans="10:11" ht="12.75">
      <c r="J68" s="48"/>
      <c r="K68" s="48"/>
    </row>
    <row r="69" spans="10:11" ht="12.75">
      <c r="J69" s="48"/>
      <c r="K69" s="48"/>
    </row>
    <row r="70" spans="10:11" ht="12.75">
      <c r="J70" s="48"/>
      <c r="K70" s="48"/>
    </row>
    <row r="71" spans="10:11" ht="12.75">
      <c r="J71" s="48"/>
      <c r="K71" s="48"/>
    </row>
    <row r="72" spans="10:11" ht="12.75">
      <c r="J72" s="48"/>
      <c r="K72" s="48"/>
    </row>
    <row r="73" spans="10:11" ht="12.75">
      <c r="J73" s="48"/>
      <c r="K73" s="48"/>
    </row>
    <row r="74" spans="10:11" ht="12.75">
      <c r="J74" s="48"/>
      <c r="K74" s="48"/>
    </row>
    <row r="75" spans="10:11" ht="12.75">
      <c r="J75" s="48"/>
      <c r="K75" s="48"/>
    </row>
    <row r="76" spans="10:11" ht="12.75">
      <c r="J76" s="48"/>
      <c r="K76" s="48"/>
    </row>
    <row r="77" spans="10:11" ht="12.75">
      <c r="J77" s="48"/>
      <c r="K77" s="48"/>
    </row>
    <row r="78" spans="10:11" ht="12.75">
      <c r="J78" s="48"/>
      <c r="K78" s="48"/>
    </row>
    <row r="79" spans="10:11" ht="12.75">
      <c r="J79" s="48"/>
      <c r="K79" s="48"/>
    </row>
    <row r="80" spans="10:11" ht="12.75">
      <c r="J80" s="48"/>
      <c r="K80" s="48"/>
    </row>
    <row r="81" spans="10:11" ht="12.75">
      <c r="J81" s="48"/>
      <c r="K81" s="48"/>
    </row>
    <row r="82" spans="10:11" ht="12.75">
      <c r="J82" s="48"/>
      <c r="K82" s="48"/>
    </row>
    <row r="83" spans="10:11" ht="12.75">
      <c r="J83" s="48"/>
      <c r="K83" s="48"/>
    </row>
    <row r="84" spans="10:11" ht="12.75">
      <c r="J84" s="48"/>
      <c r="K84" s="48"/>
    </row>
    <row r="85" spans="10:11" ht="12.75">
      <c r="J85" s="48"/>
      <c r="K85" s="48"/>
    </row>
    <row r="86" spans="10:11" ht="12.75">
      <c r="J86" s="48"/>
      <c r="K86" s="48"/>
    </row>
    <row r="87" spans="10:11" ht="12.75">
      <c r="J87" s="48"/>
      <c r="K87" s="48"/>
    </row>
    <row r="88" spans="10:11" ht="12.75">
      <c r="J88" s="48"/>
      <c r="K88" s="48"/>
    </row>
    <row r="89" spans="10:11" ht="12.75">
      <c r="J89" s="48"/>
      <c r="K89" s="48"/>
    </row>
    <row r="90" spans="10:11" ht="12.75">
      <c r="J90" s="48"/>
      <c r="K90" s="48"/>
    </row>
    <row r="91" spans="10:11" ht="12.75">
      <c r="J91" s="48"/>
      <c r="K91" s="48"/>
    </row>
    <row r="92" spans="10:11" ht="12.75">
      <c r="J92" s="48"/>
      <c r="K92" s="48"/>
    </row>
    <row r="93" spans="10:11" ht="12.75">
      <c r="J93" s="48"/>
      <c r="K93" s="48"/>
    </row>
    <row r="94" spans="10:11" ht="12.75">
      <c r="J94" s="48"/>
      <c r="K94" s="48"/>
    </row>
    <row r="95" spans="10:11" ht="12.75">
      <c r="J95" s="48"/>
      <c r="K95" s="48"/>
    </row>
    <row r="96" spans="10:11" ht="12.75">
      <c r="J96" s="48"/>
      <c r="K96" s="48"/>
    </row>
    <row r="97" spans="10:11" ht="12.75">
      <c r="J97" s="48"/>
      <c r="K97" s="48"/>
    </row>
    <row r="98" spans="10:11" ht="12.75">
      <c r="J98" s="48"/>
      <c r="K98" s="48"/>
    </row>
    <row r="99" spans="10:11" ht="12.75">
      <c r="J99" s="48"/>
      <c r="K99" s="48"/>
    </row>
    <row r="100" spans="10:11" ht="12.75">
      <c r="J100" s="48"/>
      <c r="K100" s="48"/>
    </row>
    <row r="101" spans="10:11" ht="12.75">
      <c r="J101" s="48"/>
      <c r="K101" s="48"/>
    </row>
    <row r="102" spans="10:11" ht="12.75">
      <c r="J102" s="48"/>
      <c r="K102" s="48"/>
    </row>
    <row r="103" spans="10:11" ht="12.75">
      <c r="J103" s="48"/>
      <c r="K103" s="48"/>
    </row>
    <row r="104" spans="10:11" ht="12.75">
      <c r="J104" s="48"/>
      <c r="K104" s="48"/>
    </row>
    <row r="105" spans="10:11" ht="12.75">
      <c r="J105" s="48"/>
      <c r="K105" s="48"/>
    </row>
    <row r="106" spans="10:11" ht="12.75">
      <c r="J106" s="48"/>
      <c r="K106" s="48"/>
    </row>
    <row r="107" spans="10:11" ht="12.75">
      <c r="J107" s="48"/>
      <c r="K107" s="48"/>
    </row>
    <row r="108" spans="10:11" ht="12.75">
      <c r="J108" s="48"/>
      <c r="K108" s="48"/>
    </row>
    <row r="109" spans="10:11" ht="12.75">
      <c r="J109" s="48"/>
      <c r="K109" s="48"/>
    </row>
    <row r="110" spans="10:11" ht="12.75">
      <c r="J110" s="48"/>
      <c r="K110" s="48"/>
    </row>
    <row r="111" spans="10:11" ht="12.75">
      <c r="J111" s="48"/>
      <c r="K111" s="48"/>
    </row>
    <row r="112" spans="10:11" ht="12.75">
      <c r="J112" s="48"/>
      <c r="K112" s="48"/>
    </row>
    <row r="113" spans="10:11" ht="12.75">
      <c r="J113" s="48"/>
      <c r="K113" s="48"/>
    </row>
    <row r="114" spans="10:11" ht="12.75">
      <c r="J114" s="48"/>
      <c r="K114" s="48"/>
    </row>
    <row r="115" spans="10:11" ht="12.75">
      <c r="J115" s="48"/>
      <c r="K115" s="48"/>
    </row>
    <row r="116" spans="10:11" ht="12.75">
      <c r="J116" s="48"/>
      <c r="K116" s="48"/>
    </row>
    <row r="117" spans="10:11" ht="12.75">
      <c r="J117" s="48"/>
      <c r="K117" s="48"/>
    </row>
    <row r="118" spans="10:11" ht="12.75">
      <c r="J118" s="48"/>
      <c r="K118" s="48"/>
    </row>
    <row r="119" spans="10:11" ht="12.75">
      <c r="J119" s="48"/>
      <c r="K119" s="48"/>
    </row>
    <row r="120" spans="10:11" ht="12.75">
      <c r="J120" s="48"/>
      <c r="K120" s="48"/>
    </row>
    <row r="121" spans="10:11" ht="12.75">
      <c r="J121" s="48"/>
      <c r="K121" s="48"/>
    </row>
    <row r="122" spans="10:11" ht="12.75">
      <c r="J122" s="48"/>
      <c r="K122" s="48"/>
    </row>
    <row r="123" spans="10:11" ht="12.75">
      <c r="J123" s="48"/>
      <c r="K123" s="48"/>
    </row>
    <row r="124" spans="10:11" ht="12.75">
      <c r="J124" s="48"/>
      <c r="K124" s="48"/>
    </row>
    <row r="125" spans="10:11" ht="12.75">
      <c r="J125" s="48"/>
      <c r="K125" s="48"/>
    </row>
    <row r="126" spans="10:11" ht="12.75">
      <c r="J126" s="48"/>
      <c r="K126" s="48"/>
    </row>
    <row r="127" spans="10:11" ht="12.75">
      <c r="J127" s="48"/>
      <c r="K127" s="48"/>
    </row>
    <row r="128" spans="10:11" ht="12.75">
      <c r="J128" s="48"/>
      <c r="K128" s="48"/>
    </row>
    <row r="129" spans="10:11" ht="12.75">
      <c r="J129" s="48"/>
      <c r="K129" s="48"/>
    </row>
    <row r="130" spans="10:11" ht="12.75">
      <c r="J130" s="48"/>
      <c r="K130" s="48"/>
    </row>
    <row r="131" spans="10:11" ht="12.75">
      <c r="J131" s="48"/>
      <c r="K131" s="48"/>
    </row>
    <row r="132" spans="10:11" ht="12.75">
      <c r="J132" s="48"/>
      <c r="K132" s="48"/>
    </row>
    <row r="133" spans="10:11" ht="12.75">
      <c r="J133" s="48"/>
      <c r="K133" s="48"/>
    </row>
    <row r="134" spans="10:11" ht="12.75">
      <c r="J134" s="48"/>
      <c r="K134" s="48"/>
    </row>
    <row r="135" spans="10:11" ht="12.75">
      <c r="J135" s="48"/>
      <c r="K135" s="48"/>
    </row>
    <row r="136" spans="10:11" ht="12.75">
      <c r="J136" s="48"/>
      <c r="K136" s="48"/>
    </row>
    <row r="137" spans="10:11" ht="12.75">
      <c r="J137" s="48"/>
      <c r="K137" s="48"/>
    </row>
    <row r="138" spans="10:11" ht="12.75">
      <c r="J138" s="48"/>
      <c r="K138" s="48"/>
    </row>
    <row r="139" spans="10:11" ht="12.75">
      <c r="J139" s="48"/>
      <c r="K139" s="48"/>
    </row>
    <row r="140" spans="10:11" ht="12.75">
      <c r="J140" s="48"/>
      <c r="K140" s="48"/>
    </row>
    <row r="141" spans="10:11" ht="12.75">
      <c r="J141" s="48"/>
      <c r="K141" s="48"/>
    </row>
    <row r="142" spans="10:11" ht="12.75">
      <c r="J142" s="48"/>
      <c r="K142" s="48"/>
    </row>
    <row r="143" spans="10:11" ht="12.75">
      <c r="J143" s="48"/>
      <c r="K143" s="48"/>
    </row>
    <row r="144" spans="10:11" ht="12.75">
      <c r="J144" s="48"/>
      <c r="K144" s="48"/>
    </row>
    <row r="145" spans="10:11" ht="12.75">
      <c r="J145" s="48"/>
      <c r="K145" s="48"/>
    </row>
    <row r="146" spans="10:11" ht="12.75">
      <c r="J146" s="48"/>
      <c r="K146" s="48"/>
    </row>
    <row r="147" spans="10:11" ht="12.75">
      <c r="J147" s="48"/>
      <c r="K147" s="48"/>
    </row>
    <row r="148" spans="10:11" ht="12.75">
      <c r="J148" s="48"/>
      <c r="K148" s="48"/>
    </row>
    <row r="149" spans="10:11" ht="12.75">
      <c r="J149" s="48"/>
      <c r="K149" s="48"/>
    </row>
    <row r="150" spans="10:11" ht="12.75">
      <c r="J150" s="48"/>
      <c r="K150" s="48"/>
    </row>
    <row r="151" spans="10:11" ht="12.75">
      <c r="J151" s="48"/>
      <c r="K151" s="48"/>
    </row>
    <row r="152" spans="10:11" ht="12.75">
      <c r="J152" s="48"/>
      <c r="K152" s="48"/>
    </row>
    <row r="153" spans="10:11" ht="12.75">
      <c r="J153" s="48"/>
      <c r="K153" s="48"/>
    </row>
    <row r="154" spans="10:11" ht="12.75">
      <c r="J154" s="48"/>
      <c r="K154" s="48"/>
    </row>
    <row r="155" spans="10:11" ht="12.75">
      <c r="J155" s="48"/>
      <c r="K155" s="48"/>
    </row>
    <row r="156" spans="10:11" ht="12.75">
      <c r="J156" s="48"/>
      <c r="K156" s="48"/>
    </row>
    <row r="157" spans="10:11" ht="12.75">
      <c r="J157" s="48"/>
      <c r="K157" s="48"/>
    </row>
    <row r="158" spans="10:11" ht="12.75">
      <c r="J158" s="48"/>
      <c r="K158" s="48"/>
    </row>
    <row r="159" spans="10:11" ht="12.75">
      <c r="J159" s="48"/>
      <c r="K159" s="48"/>
    </row>
    <row r="160" spans="10:11" ht="12.75">
      <c r="J160" s="48"/>
      <c r="K160" s="48"/>
    </row>
    <row r="161" spans="10:11" ht="12.75">
      <c r="J161" s="48"/>
      <c r="K161" s="48"/>
    </row>
    <row r="162" spans="10:11" ht="12.75">
      <c r="J162" s="48"/>
      <c r="K162" s="48"/>
    </row>
    <row r="163" spans="10:11" ht="12.75">
      <c r="J163" s="48"/>
      <c r="K163" s="48"/>
    </row>
    <row r="164" spans="10:11" ht="12.75">
      <c r="J164" s="48"/>
      <c r="K164" s="48"/>
    </row>
    <row r="165" spans="10:11" ht="12.75">
      <c r="J165" s="48"/>
      <c r="K165" s="48"/>
    </row>
    <row r="166" spans="10:11" ht="12.75">
      <c r="J166" s="48"/>
      <c r="K166" s="48"/>
    </row>
    <row r="167" spans="10:11" ht="12.75">
      <c r="J167" s="48"/>
      <c r="K167" s="48"/>
    </row>
    <row r="168" spans="10:11" ht="12.75">
      <c r="J168" s="48"/>
      <c r="K168" s="48"/>
    </row>
    <row r="169" spans="10:11" ht="12.75">
      <c r="J169" s="48"/>
      <c r="K169" s="48"/>
    </row>
    <row r="170" spans="10:11" ht="12.75">
      <c r="J170" s="48"/>
      <c r="K170" s="48"/>
    </row>
    <row r="171" spans="10:11" ht="12.75">
      <c r="J171" s="48"/>
      <c r="K171" s="48"/>
    </row>
    <row r="172" spans="10:11" ht="12.75">
      <c r="J172" s="48"/>
      <c r="K172" s="48"/>
    </row>
    <row r="173" spans="10:11" ht="12.75">
      <c r="J173" s="48"/>
      <c r="K173" s="48"/>
    </row>
    <row r="174" spans="10:11" ht="12.75">
      <c r="J174" s="48"/>
      <c r="K174" s="48"/>
    </row>
    <row r="175" spans="10:11" ht="12.75">
      <c r="J175" s="48"/>
      <c r="K175" s="48"/>
    </row>
    <row r="176" spans="10:11" ht="12.75">
      <c r="J176" s="48"/>
      <c r="K176" s="48"/>
    </row>
    <row r="177" spans="10:11" ht="12.75">
      <c r="J177" s="48"/>
      <c r="K177" s="48"/>
    </row>
    <row r="178" spans="10:11" ht="12.75">
      <c r="J178" s="48"/>
      <c r="K178" s="48"/>
    </row>
    <row r="179" spans="10:11" ht="12.75">
      <c r="J179" s="48"/>
      <c r="K179" s="48"/>
    </row>
    <row r="180" spans="10:11" ht="12.75">
      <c r="J180" s="48"/>
      <c r="K180" s="48"/>
    </row>
    <row r="181" spans="10:11" ht="12.75">
      <c r="J181" s="48"/>
      <c r="K181" s="48"/>
    </row>
    <row r="182" spans="10:11" ht="12.75">
      <c r="J182" s="48"/>
      <c r="K182" s="48"/>
    </row>
    <row r="183" spans="10:11" ht="12.75">
      <c r="J183" s="48"/>
      <c r="K183" s="48"/>
    </row>
    <row r="184" spans="10:11" ht="12.75">
      <c r="J184" s="48"/>
      <c r="K184" s="48"/>
    </row>
    <row r="185" spans="10:11" ht="12.75">
      <c r="J185" s="48"/>
      <c r="K185" s="48"/>
    </row>
    <row r="186" spans="10:11" ht="12.75">
      <c r="J186" s="48"/>
      <c r="K186" s="48"/>
    </row>
    <row r="187" spans="10:11" ht="12.75">
      <c r="J187" s="48"/>
      <c r="K187" s="48"/>
    </row>
    <row r="188" spans="10:11" ht="12.75">
      <c r="J188" s="48"/>
      <c r="K188" s="48"/>
    </row>
    <row r="189" spans="10:11" ht="12.75">
      <c r="J189" s="48"/>
      <c r="K189" s="48"/>
    </row>
    <row r="190" spans="10:11" ht="12.75">
      <c r="J190" s="48"/>
      <c r="K190" s="48"/>
    </row>
    <row r="191" spans="10:11" ht="12.75">
      <c r="J191" s="48"/>
      <c r="K191" s="48"/>
    </row>
    <row r="192" spans="10:11" ht="12.75">
      <c r="J192" s="48"/>
      <c r="K192" s="48"/>
    </row>
    <row r="193" spans="10:11" ht="12.75">
      <c r="J193" s="48"/>
      <c r="K193" s="48"/>
    </row>
    <row r="194" spans="10:11" ht="12.75">
      <c r="J194" s="48"/>
      <c r="K194" s="48"/>
    </row>
    <row r="195" spans="10:11" ht="12.75">
      <c r="J195" s="48"/>
      <c r="K195" s="48"/>
    </row>
    <row r="196" spans="10:11" ht="12.75">
      <c r="J196" s="48"/>
      <c r="K196" s="48"/>
    </row>
    <row r="197" spans="10:11" ht="12.75">
      <c r="J197" s="48"/>
      <c r="K197" s="48"/>
    </row>
    <row r="198" spans="10:11" ht="12.75">
      <c r="J198" s="48"/>
      <c r="K198" s="48"/>
    </row>
    <row r="199" spans="10:11" ht="12.75">
      <c r="J199" s="48"/>
      <c r="K199" s="48"/>
    </row>
    <row r="200" spans="10:11" ht="12.75">
      <c r="J200" s="48"/>
      <c r="K200" s="48"/>
    </row>
    <row r="201" spans="10:11" ht="12.75">
      <c r="J201" s="48"/>
      <c r="K201" s="48"/>
    </row>
    <row r="202" spans="10:11" ht="12.75">
      <c r="J202" s="48"/>
      <c r="K202" s="48"/>
    </row>
    <row r="203" spans="10:11" ht="12.75">
      <c r="J203" s="48"/>
      <c r="K203" s="48"/>
    </row>
    <row r="204" spans="10:11" ht="12.75">
      <c r="J204" s="48"/>
      <c r="K204" s="48"/>
    </row>
    <row r="205" spans="10:11" ht="12.75">
      <c r="J205" s="48"/>
      <c r="K205" s="48"/>
    </row>
    <row r="206" spans="10:11" ht="12.75">
      <c r="J206" s="48"/>
      <c r="K206" s="48"/>
    </row>
    <row r="207" spans="10:11" ht="12.75">
      <c r="J207" s="48"/>
      <c r="K207" s="48"/>
    </row>
    <row r="208" spans="10:11" ht="12.75">
      <c r="J208" s="48"/>
      <c r="K208" s="48"/>
    </row>
    <row r="209" spans="10:11" ht="12.75">
      <c r="J209" s="48"/>
      <c r="K209" s="48"/>
    </row>
    <row r="210" spans="10:11" ht="12.75">
      <c r="J210" s="48"/>
      <c r="K210" s="48"/>
    </row>
    <row r="211" spans="10:11" ht="12.75">
      <c r="J211" s="48"/>
      <c r="K211" s="48"/>
    </row>
    <row r="212" spans="10:11" ht="12.75">
      <c r="J212" s="48"/>
      <c r="K212" s="48"/>
    </row>
    <row r="213" spans="10:11" ht="12.75">
      <c r="J213" s="48"/>
      <c r="K213" s="48"/>
    </row>
    <row r="214" spans="10:11" ht="12.75">
      <c r="J214" s="48"/>
      <c r="K214" s="48"/>
    </row>
    <row r="215" spans="10:11" ht="12.75">
      <c r="J215" s="48"/>
      <c r="K215" s="48"/>
    </row>
    <row r="216" spans="10:11" ht="12.75">
      <c r="J216" s="48"/>
      <c r="K216" s="48"/>
    </row>
    <row r="217" spans="10:11" ht="12.75">
      <c r="J217" s="48"/>
      <c r="K217" s="48"/>
    </row>
    <row r="218" spans="10:11" ht="12.75">
      <c r="J218" s="48"/>
      <c r="K218" s="48"/>
    </row>
    <row r="219" spans="10:11" ht="12.75">
      <c r="J219" s="48"/>
      <c r="K219" s="48"/>
    </row>
    <row r="220" spans="10:11" ht="12.75">
      <c r="J220" s="48"/>
      <c r="K220" s="48"/>
    </row>
    <row r="221" spans="10:11" ht="12.75">
      <c r="J221" s="48"/>
      <c r="K221" s="48"/>
    </row>
    <row r="222" spans="10:11" ht="12.75">
      <c r="J222" s="48"/>
      <c r="K222" s="48"/>
    </row>
    <row r="223" spans="10:11" ht="12.75">
      <c r="J223" s="48"/>
      <c r="K223" s="48"/>
    </row>
    <row r="224" spans="10:11" ht="12.75">
      <c r="J224" s="48"/>
      <c r="K224" s="48"/>
    </row>
    <row r="225" spans="10:11" ht="12.75">
      <c r="J225" s="48"/>
      <c r="K225" s="48"/>
    </row>
    <row r="226" spans="10:11" ht="12.75">
      <c r="J226" s="48"/>
      <c r="K226" s="48"/>
    </row>
    <row r="227" spans="10:11" ht="12.75">
      <c r="J227" s="48"/>
      <c r="K227" s="48"/>
    </row>
    <row r="228" spans="10:11" ht="12.75">
      <c r="J228" s="48"/>
      <c r="K228" s="48"/>
    </row>
    <row r="229" spans="10:11" ht="12.75">
      <c r="J229" s="48"/>
      <c r="K229" s="48"/>
    </row>
    <row r="230" spans="10:11" ht="12.75">
      <c r="J230" s="48"/>
      <c r="K230" s="48"/>
    </row>
    <row r="231" spans="10:11" ht="12.75">
      <c r="J231" s="48"/>
      <c r="K231" s="48"/>
    </row>
    <row r="232" spans="10:11" ht="12.75">
      <c r="J232" s="48"/>
      <c r="K232" s="48"/>
    </row>
    <row r="233" spans="10:11" ht="12.75">
      <c r="J233" s="48"/>
      <c r="K233" s="48"/>
    </row>
    <row r="234" spans="10:11" ht="12.75">
      <c r="J234" s="48"/>
      <c r="K234" s="48"/>
    </row>
    <row r="235" spans="10:11" ht="12.75">
      <c r="J235" s="48"/>
      <c r="K235" s="48"/>
    </row>
    <row r="236" spans="10:11" ht="12.75">
      <c r="J236" s="48"/>
      <c r="K236" s="48"/>
    </row>
    <row r="237" spans="10:11" ht="12.75">
      <c r="J237" s="48"/>
      <c r="K237" s="48"/>
    </row>
    <row r="238" spans="10:11" ht="12.75">
      <c r="J238" s="48"/>
      <c r="K238" s="48"/>
    </row>
    <row r="239" spans="10:11" ht="12.75">
      <c r="J239" s="48"/>
      <c r="K239" s="48"/>
    </row>
    <row r="240" spans="10:11" ht="12.75">
      <c r="J240" s="48"/>
      <c r="K240" s="48"/>
    </row>
    <row r="241" spans="10:11" ht="12.75">
      <c r="J241" s="48"/>
      <c r="K241" s="48"/>
    </row>
    <row r="242" spans="10:11" ht="12.75">
      <c r="J242" s="48"/>
      <c r="K242" s="48"/>
    </row>
    <row r="243" spans="10:11" ht="12.75">
      <c r="J243" s="48"/>
      <c r="K243" s="48"/>
    </row>
    <row r="244" spans="10:11" ht="12.75">
      <c r="J244" s="48"/>
      <c r="K244" s="48"/>
    </row>
    <row r="245" spans="10:11" ht="12.75">
      <c r="J245" s="48"/>
      <c r="K245" s="48"/>
    </row>
    <row r="246" spans="10:11" ht="12.75">
      <c r="J246" s="48"/>
      <c r="K246" s="48"/>
    </row>
    <row r="247" spans="10:11" ht="12.75">
      <c r="J247" s="48"/>
      <c r="K247" s="48"/>
    </row>
    <row r="248" spans="10:11" ht="12.75">
      <c r="J248" s="48"/>
      <c r="K248" s="48"/>
    </row>
    <row r="249" spans="10:11" ht="12.75">
      <c r="J249" s="48"/>
      <c r="K249" s="48"/>
    </row>
    <row r="250" spans="10:11" ht="12.75">
      <c r="J250" s="48"/>
      <c r="K250" s="48"/>
    </row>
    <row r="251" spans="10:11" ht="12.75">
      <c r="J251" s="48"/>
      <c r="K251" s="48"/>
    </row>
    <row r="252" spans="10:11" ht="12.75">
      <c r="J252" s="48"/>
      <c r="K252" s="48"/>
    </row>
    <row r="253" spans="10:11" ht="12.75">
      <c r="J253" s="48"/>
      <c r="K253" s="48"/>
    </row>
    <row r="254" spans="10:11" ht="12.75">
      <c r="J254" s="48"/>
      <c r="K254" s="48"/>
    </row>
    <row r="255" spans="10:11" ht="12.75">
      <c r="J255" s="48"/>
      <c r="K255" s="48"/>
    </row>
    <row r="256" spans="10:11" ht="12.75">
      <c r="J256" s="48"/>
      <c r="K256" s="48"/>
    </row>
    <row r="257" spans="10:11" ht="12.75">
      <c r="J257" s="48"/>
      <c r="K257" s="48"/>
    </row>
    <row r="258" spans="10:11" ht="12.75">
      <c r="J258" s="48"/>
      <c r="K258" s="48"/>
    </row>
    <row r="259" spans="10:11" ht="12.75">
      <c r="J259" s="48"/>
      <c r="K259" s="48"/>
    </row>
    <row r="260" spans="10:11" ht="12.75">
      <c r="J260" s="48"/>
      <c r="K260" s="48"/>
    </row>
    <row r="261" spans="10:11" ht="12.75">
      <c r="J261" s="48"/>
      <c r="K261" s="48"/>
    </row>
    <row r="262" spans="10:11" ht="12.75">
      <c r="J262" s="48"/>
      <c r="K262" s="48"/>
    </row>
    <row r="263" spans="10:11" ht="12.75">
      <c r="J263" s="48"/>
      <c r="K263" s="48"/>
    </row>
    <row r="264" spans="10:11" ht="12.75">
      <c r="J264" s="48"/>
      <c r="K264" s="48"/>
    </row>
    <row r="265" spans="10:11" ht="12.75">
      <c r="J265" s="48"/>
      <c r="K265" s="48"/>
    </row>
    <row r="266" spans="10:11" ht="12.75">
      <c r="J266" s="48"/>
      <c r="K266" s="48"/>
    </row>
    <row r="267" spans="10:11" ht="12.75">
      <c r="J267" s="48"/>
      <c r="K267" s="48"/>
    </row>
    <row r="268" spans="10:11" ht="12.75">
      <c r="J268" s="48"/>
      <c r="K268" s="48"/>
    </row>
    <row r="269" spans="10:11" ht="12.75">
      <c r="J269" s="48"/>
      <c r="K269" s="48"/>
    </row>
    <row r="270" spans="10:11" ht="12.75">
      <c r="J270" s="48"/>
      <c r="K270" s="48"/>
    </row>
    <row r="271" spans="10:11" ht="12.75">
      <c r="J271" s="48"/>
      <c r="K271" s="48"/>
    </row>
    <row r="272" spans="10:11" ht="12.75">
      <c r="J272" s="48"/>
      <c r="K272" s="48"/>
    </row>
    <row r="273" spans="10:11" ht="12.75">
      <c r="J273" s="48"/>
      <c r="K273" s="48"/>
    </row>
    <row r="274" spans="10:11" ht="12.75">
      <c r="J274" s="48"/>
      <c r="K274" s="48"/>
    </row>
    <row r="275" spans="10:11" ht="12.75">
      <c r="J275" s="48"/>
      <c r="K275" s="48"/>
    </row>
    <row r="276" spans="10:11" ht="12.75">
      <c r="J276" s="48"/>
      <c r="K276" s="48"/>
    </row>
    <row r="277" spans="10:11" ht="12.75">
      <c r="J277" s="48"/>
      <c r="K277" s="48"/>
    </row>
    <row r="278" spans="10:11" ht="12.75">
      <c r="J278" s="48"/>
      <c r="K278" s="48"/>
    </row>
    <row r="279" spans="10:11" ht="12.75">
      <c r="J279" s="48"/>
      <c r="K279" s="48"/>
    </row>
    <row r="280" spans="10:11" ht="12.75">
      <c r="J280" s="48"/>
      <c r="K280" s="48"/>
    </row>
    <row r="281" spans="10:11" ht="12.75">
      <c r="J281" s="48"/>
      <c r="K281" s="48"/>
    </row>
    <row r="282" spans="10:11" ht="12.75">
      <c r="J282" s="48"/>
      <c r="K282" s="48"/>
    </row>
    <row r="283" spans="10:11" ht="12.75">
      <c r="J283" s="48"/>
      <c r="K283" s="48"/>
    </row>
    <row r="284" spans="10:11" ht="12.75">
      <c r="J284" s="48"/>
      <c r="K284" s="48"/>
    </row>
    <row r="285" spans="10:11" ht="12.75">
      <c r="J285" s="48"/>
      <c r="K285" s="48"/>
    </row>
    <row r="286" spans="10:11" ht="12.75">
      <c r="J286" s="48"/>
      <c r="K286" s="48"/>
    </row>
    <row r="287" spans="10:11" ht="12.75">
      <c r="J287" s="48"/>
      <c r="K287" s="48"/>
    </row>
    <row r="288" spans="10:11" ht="12.75">
      <c r="J288" s="48"/>
      <c r="K288" s="48"/>
    </row>
    <row r="289" spans="10:11" ht="12.75">
      <c r="J289" s="48"/>
      <c r="K289" s="48"/>
    </row>
    <row r="290" spans="10:11" ht="12.75">
      <c r="J290" s="48"/>
      <c r="K290" s="48"/>
    </row>
    <row r="291" spans="10:11" ht="12.75">
      <c r="J291" s="48"/>
      <c r="K291" s="48"/>
    </row>
    <row r="292" spans="10:11" ht="12.75">
      <c r="J292" s="48"/>
      <c r="K292" s="48"/>
    </row>
    <row r="293" spans="10:11" ht="12.75">
      <c r="J293" s="48"/>
      <c r="K293" s="48"/>
    </row>
    <row r="294" spans="10:11" ht="12.75">
      <c r="J294" s="48"/>
      <c r="K294" s="48"/>
    </row>
    <row r="295" spans="10:11" ht="12.75">
      <c r="J295" s="48"/>
      <c r="K295" s="48"/>
    </row>
    <row r="296" spans="10:11" ht="12.75">
      <c r="J296" s="48"/>
      <c r="K296" s="48"/>
    </row>
    <row r="297" spans="10:11" ht="12.75">
      <c r="J297" s="48"/>
      <c r="K297" s="48"/>
    </row>
    <row r="298" spans="10:11" ht="12.75">
      <c r="J298" s="48"/>
      <c r="K298" s="48"/>
    </row>
    <row r="299" spans="10:11" ht="12.75">
      <c r="J299" s="48"/>
      <c r="K299" s="48"/>
    </row>
    <row r="300" spans="10:11" ht="12.75">
      <c r="J300" s="48"/>
      <c r="K300" s="48"/>
    </row>
    <row r="301" spans="10:11" ht="12.75">
      <c r="J301" s="48"/>
      <c r="K301" s="48"/>
    </row>
    <row r="302" spans="10:11" ht="12.75">
      <c r="J302" s="48"/>
      <c r="K302" s="48"/>
    </row>
    <row r="303" spans="10:11" ht="12.75">
      <c r="J303" s="48"/>
      <c r="K303" s="48"/>
    </row>
    <row r="304" spans="10:11" ht="12.75">
      <c r="J304" s="48"/>
      <c r="K304" s="48"/>
    </row>
    <row r="305" spans="10:11" ht="12.75">
      <c r="J305" s="48"/>
      <c r="K305" s="48"/>
    </row>
    <row r="306" spans="10:11" ht="12.75">
      <c r="J306" s="48"/>
      <c r="K306" s="48"/>
    </row>
    <row r="307" spans="10:11" ht="12.75">
      <c r="J307" s="48"/>
      <c r="K307" s="48"/>
    </row>
    <row r="308" spans="10:11" ht="12.75">
      <c r="J308" s="48"/>
      <c r="K308" s="48"/>
    </row>
    <row r="309" spans="10:11" ht="12.75">
      <c r="J309" s="48"/>
      <c r="K309" s="48"/>
    </row>
    <row r="310" spans="10:11" ht="12.75">
      <c r="J310" s="48"/>
      <c r="K310" s="48"/>
    </row>
    <row r="311" spans="10:11" ht="12.75">
      <c r="J311" s="48"/>
      <c r="K311" s="48"/>
    </row>
    <row r="312" spans="10:11" ht="12.75">
      <c r="J312" s="48"/>
      <c r="K312" s="48"/>
    </row>
    <row r="313" spans="10:11" ht="12.75">
      <c r="J313" s="48"/>
      <c r="K313" s="48"/>
    </row>
    <row r="314" spans="10:11" ht="12.75">
      <c r="J314" s="48"/>
      <c r="K314" s="48"/>
    </row>
    <row r="315" spans="10:11" ht="12.75">
      <c r="J315" s="48"/>
      <c r="K315" s="48"/>
    </row>
    <row r="316" spans="10:11" ht="12.75">
      <c r="J316" s="48"/>
      <c r="K316" s="48"/>
    </row>
  </sheetData>
  <mergeCells count="6">
    <mergeCell ref="A1:J1"/>
    <mergeCell ref="A4:J4"/>
    <mergeCell ref="A5:J5"/>
    <mergeCell ref="A6:J6"/>
    <mergeCell ref="A2:J2"/>
    <mergeCell ref="A3:K3"/>
  </mergeCells>
  <printOptions/>
  <pageMargins left="0.75" right="0.5" top="1" bottom="0.5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8"/>
  <sheetViews>
    <sheetView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8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7.7109375" style="0" customWidth="1"/>
    <col min="8" max="8" width="2.7109375" style="0" customWidth="1"/>
    <col min="9" max="9" width="14.421875" style="0" customWidth="1"/>
    <col min="10" max="10" width="3.7109375" style="0" customWidth="1"/>
    <col min="11" max="12" width="15.7109375" style="0" customWidth="1"/>
  </cols>
  <sheetData>
    <row r="1" spans="1:12" ht="15.75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32"/>
    </row>
    <row r="2" spans="1:12" ht="15">
      <c r="A2" s="134" t="s">
        <v>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32"/>
    </row>
    <row r="3" spans="1:12" ht="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1" t="s">
        <v>244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2.75">
      <c r="A6" s="31" t="s">
        <v>284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35" t="s">
        <v>44</v>
      </c>
      <c r="B8" s="35" t="s">
        <v>45</v>
      </c>
      <c r="C8" s="35"/>
      <c r="D8" s="35"/>
      <c r="E8" s="35"/>
      <c r="F8" s="35"/>
      <c r="G8" s="34"/>
      <c r="H8" s="34"/>
      <c r="I8" s="33"/>
      <c r="J8" s="33"/>
      <c r="K8" s="33"/>
      <c r="L8" s="33"/>
      <c r="M8" s="33"/>
    </row>
    <row r="9" spans="1:13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33"/>
      <c r="B10" s="33" t="s">
        <v>228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33"/>
      <c r="B11" s="33" t="s">
        <v>290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33"/>
      <c r="B12" s="33" t="s">
        <v>221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33"/>
      <c r="B13" s="33" t="s">
        <v>226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33"/>
      <c r="B15" s="33" t="s">
        <v>111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33"/>
      <c r="B16" s="33" t="s">
        <v>112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33"/>
      <c r="B17" s="33" t="s">
        <v>227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35" t="s">
        <v>46</v>
      </c>
      <c r="B19" s="35" t="s">
        <v>113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33"/>
      <c r="B21" s="33" t="s">
        <v>114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33"/>
      <c r="B22" s="33" t="s">
        <v>229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35" t="s">
        <v>47</v>
      </c>
      <c r="B24" s="35" t="s">
        <v>48</v>
      </c>
      <c r="C24" s="35"/>
      <c r="D24" s="35"/>
      <c r="E24" s="35"/>
      <c r="F24" s="33"/>
      <c r="G24" s="33"/>
      <c r="H24" s="33"/>
      <c r="I24" s="33"/>
      <c r="J24" s="33"/>
      <c r="K24" s="33"/>
      <c r="L24" s="33"/>
      <c r="M24" s="33"/>
    </row>
    <row r="25" spans="1:13" ht="7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 t="s">
        <v>173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33"/>
      <c r="B27" s="33" t="s">
        <v>174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35" t="s">
        <v>49</v>
      </c>
      <c r="B29" s="35" t="s">
        <v>115</v>
      </c>
      <c r="C29" s="35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7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33"/>
      <c r="B31" s="33" t="s">
        <v>168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2.75">
      <c r="A32" s="33"/>
      <c r="B32" s="33" t="s">
        <v>169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2.75">
      <c r="A34" s="35" t="s">
        <v>204</v>
      </c>
      <c r="B34" s="35" t="s">
        <v>116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7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2.75">
      <c r="A36" s="33"/>
      <c r="B36" s="33" t="s">
        <v>148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2.75">
      <c r="A37" s="33"/>
      <c r="B37" s="33" t="s">
        <v>149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2.75">
      <c r="A39" s="35" t="s">
        <v>50</v>
      </c>
      <c r="B39" s="35" t="s">
        <v>51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4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2.75">
      <c r="A41" s="33"/>
      <c r="B41" s="33" t="s">
        <v>235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2.75">
      <c r="A42" s="33"/>
      <c r="B42" s="33" t="s">
        <v>245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2.75">
      <c r="A44" s="35" t="s">
        <v>52</v>
      </c>
      <c r="B44" s="35" t="s">
        <v>117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7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2.75">
      <c r="A46" s="33"/>
      <c r="B46" s="33" t="s">
        <v>225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2.75">
      <c r="A48" s="35" t="s">
        <v>57</v>
      </c>
      <c r="B48" s="35" t="s">
        <v>53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7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2.75">
      <c r="A50" s="33"/>
      <c r="B50" s="33" t="s">
        <v>54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2.75">
      <c r="A51" s="33"/>
      <c r="B51" s="33" t="s">
        <v>55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2.75">
      <c r="A53" s="33"/>
      <c r="B53" s="33" t="s">
        <v>56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2.75">
      <c r="A54" s="33"/>
      <c r="B54" s="33" t="s">
        <v>242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2.75">
      <c r="A56" s="35" t="s">
        <v>59</v>
      </c>
      <c r="B56" s="35" t="s">
        <v>58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12.75">
      <c r="A58" s="33"/>
      <c r="B58" s="33" t="s">
        <v>134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 ht="12.75">
      <c r="A59" s="33"/>
      <c r="B59" s="33" t="s">
        <v>170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5.75">
      <c r="A67" s="133" t="s">
        <v>22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33"/>
      <c r="M67" s="33"/>
    </row>
    <row r="68" spans="1:13" ht="15">
      <c r="A68" s="134" t="s">
        <v>23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33"/>
      <c r="M68" s="33"/>
    </row>
    <row r="69" spans="1:13" ht="1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3"/>
    </row>
    <row r="70" spans="1:13" ht="15">
      <c r="A70" s="31" t="str">
        <f>+A4</f>
        <v>NOTES TO THE INTERIM FINANCIAL REPORT -  31 JANUARY 2005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5" t="s">
        <v>62</v>
      </c>
      <c r="B72" s="35" t="s">
        <v>60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7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 t="s">
        <v>61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 t="s">
        <v>151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 t="s">
        <v>152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5" t="s">
        <v>65</v>
      </c>
      <c r="B78" s="35" t="s">
        <v>64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7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 t="s">
        <v>63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5">
      <c r="A82" s="35" t="s">
        <v>125</v>
      </c>
      <c r="B82" s="35" t="s">
        <v>276</v>
      </c>
      <c r="C82" s="32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7.5" customHeight="1">
      <c r="A83" s="33"/>
      <c r="B83" s="33"/>
      <c r="C83" s="32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5">
      <c r="A84" s="33"/>
      <c r="B84" s="33" t="s">
        <v>277</v>
      </c>
      <c r="C84" s="32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5">
      <c r="A85" s="33"/>
      <c r="B85" s="33" t="s">
        <v>236</v>
      </c>
      <c r="C85" s="32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5" t="s">
        <v>126</v>
      </c>
      <c r="B87" s="35" t="s">
        <v>127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5"/>
      <c r="B88" s="35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5"/>
      <c r="B89" s="35"/>
      <c r="C89" s="33"/>
      <c r="D89" s="33"/>
      <c r="E89" s="33"/>
      <c r="F89" s="33"/>
      <c r="G89" s="33"/>
      <c r="H89" s="33"/>
      <c r="I89" s="36" t="s">
        <v>275</v>
      </c>
      <c r="J89" s="36"/>
      <c r="K89" s="36" t="s">
        <v>246</v>
      </c>
      <c r="L89" s="33"/>
      <c r="M89" s="33"/>
    </row>
    <row r="90" spans="1:13" ht="12.75">
      <c r="A90" s="35"/>
      <c r="B90" s="35"/>
      <c r="C90" s="33"/>
      <c r="D90" s="33"/>
      <c r="E90" s="33"/>
      <c r="F90" s="33"/>
      <c r="G90" s="33"/>
      <c r="H90" s="33"/>
      <c r="I90" s="86" t="s">
        <v>247</v>
      </c>
      <c r="J90" s="86"/>
      <c r="K90" s="86" t="s">
        <v>247</v>
      </c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87" t="s">
        <v>2</v>
      </c>
      <c r="J91" s="87"/>
      <c r="K91" s="87" t="s">
        <v>2</v>
      </c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 t="s">
        <v>132</v>
      </c>
      <c r="C93" s="33"/>
      <c r="D93" s="33"/>
      <c r="E93" s="33"/>
      <c r="F93" s="33"/>
      <c r="G93" s="33"/>
      <c r="H93" s="33"/>
      <c r="I93" s="54"/>
      <c r="J93" s="54"/>
      <c r="K93" s="54"/>
      <c r="L93" s="33"/>
      <c r="M93" s="33"/>
    </row>
    <row r="94" spans="1:13" ht="12.75">
      <c r="A94" s="33"/>
      <c r="B94" s="33" t="s">
        <v>133</v>
      </c>
      <c r="C94" s="33"/>
      <c r="D94" s="33"/>
      <c r="E94" s="33"/>
      <c r="F94" s="33"/>
      <c r="G94" s="33"/>
      <c r="H94" s="33"/>
      <c r="I94" s="54">
        <v>3018</v>
      </c>
      <c r="J94" s="54"/>
      <c r="K94" s="54">
        <v>7043</v>
      </c>
      <c r="L94" s="33"/>
      <c r="M94" s="33"/>
    </row>
    <row r="95" spans="1:13" ht="12.75">
      <c r="A95" s="33"/>
      <c r="B95" s="33" t="s">
        <v>128</v>
      </c>
      <c r="C95" s="33"/>
      <c r="D95" s="33"/>
      <c r="E95" s="33"/>
      <c r="F95" s="33"/>
      <c r="G95" s="33"/>
      <c r="H95" s="33"/>
      <c r="I95" s="54"/>
      <c r="J95" s="54"/>
      <c r="K95" s="54"/>
      <c r="L95" s="33"/>
      <c r="M95" s="33"/>
    </row>
    <row r="96" spans="1:13" ht="13.5" thickBot="1">
      <c r="A96" s="33"/>
      <c r="B96" s="33"/>
      <c r="C96" s="33"/>
      <c r="D96" s="33"/>
      <c r="E96" s="33"/>
      <c r="F96" s="33"/>
      <c r="G96" s="33"/>
      <c r="H96" s="33"/>
      <c r="I96" s="88"/>
      <c r="J96" s="88"/>
      <c r="K96" s="88"/>
      <c r="L96" s="33"/>
      <c r="M96" s="33"/>
    </row>
    <row r="97" spans="1:13" ht="13.5" thickTop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69"/>
      <c r="L97" s="33"/>
      <c r="M97" s="33"/>
    </row>
    <row r="98" spans="1:13" ht="12.75">
      <c r="A98" s="33"/>
      <c r="B98" s="33" t="s">
        <v>129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33"/>
      <c r="B99" s="33" t="s">
        <v>153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 t="s">
        <v>130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67"/>
      <c r="L127" s="33"/>
      <c r="M127" s="33"/>
    </row>
    <row r="128" spans="1:13" ht="15.75">
      <c r="A128" s="133" t="s">
        <v>22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33"/>
      <c r="M128" s="33"/>
    </row>
    <row r="129" spans="1:13" ht="15">
      <c r="A129" s="134" t="s">
        <v>23</v>
      </c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33"/>
      <c r="M129" s="33"/>
    </row>
    <row r="130" spans="1:13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33"/>
      <c r="M130" s="33"/>
    </row>
    <row r="131" spans="1:13" ht="12.75">
      <c r="A131" s="31" t="s">
        <v>213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67"/>
      <c r="L132" s="33"/>
      <c r="M132" s="33"/>
    </row>
    <row r="133" spans="1:13" ht="15">
      <c r="A133" s="35" t="s">
        <v>66</v>
      </c>
      <c r="B133" s="35" t="s">
        <v>68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6"/>
      <c r="M133" s="33"/>
    </row>
    <row r="134" spans="1:13" ht="12.75">
      <c r="A134" s="35"/>
      <c r="B134" s="35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2.75">
      <c r="A135" s="35"/>
      <c r="B135" s="33" t="s">
        <v>270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2.75">
      <c r="A136" s="35"/>
      <c r="B136" s="33" t="s">
        <v>280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2.75">
      <c r="A137" s="35"/>
      <c r="B137" s="33" t="s">
        <v>278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2.75">
      <c r="A138" s="35"/>
      <c r="B138" s="33" t="s">
        <v>279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2.75">
      <c r="A139" s="35"/>
      <c r="B139" s="33" t="s">
        <v>239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2.75">
      <c r="A140" s="35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2.75">
      <c r="A141" s="35" t="s">
        <v>67</v>
      </c>
      <c r="B141" s="35" t="s">
        <v>69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2.75">
      <c r="A142" s="35"/>
      <c r="B142" s="35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2.75">
      <c r="A143" s="35"/>
      <c r="B143" s="35"/>
      <c r="C143" s="33"/>
      <c r="D143" s="33"/>
      <c r="E143" s="33"/>
      <c r="F143" s="33"/>
      <c r="G143" s="52" t="s">
        <v>108</v>
      </c>
      <c r="H143" s="52"/>
      <c r="I143" s="52" t="s">
        <v>109</v>
      </c>
      <c r="J143" s="52"/>
      <c r="K143" s="123"/>
      <c r="L143" s="33"/>
      <c r="M143" s="33"/>
    </row>
    <row r="144" spans="1:13" ht="12.75">
      <c r="A144" s="35"/>
      <c r="B144" s="35"/>
      <c r="C144" s="33"/>
      <c r="D144" s="33"/>
      <c r="E144" s="33"/>
      <c r="F144" s="33"/>
      <c r="G144" s="52" t="s">
        <v>76</v>
      </c>
      <c r="H144" s="52"/>
      <c r="I144" s="52" t="s">
        <v>76</v>
      </c>
      <c r="J144" s="52"/>
      <c r="K144" s="123"/>
      <c r="L144" s="33"/>
      <c r="M144" s="33"/>
    </row>
    <row r="145" spans="1:13" ht="12.75">
      <c r="A145" s="35"/>
      <c r="B145" s="35"/>
      <c r="C145" s="33"/>
      <c r="D145" s="33"/>
      <c r="E145" s="33"/>
      <c r="F145" s="33"/>
      <c r="G145" s="36" t="s">
        <v>248</v>
      </c>
      <c r="H145" s="36"/>
      <c r="I145" s="36" t="s">
        <v>237</v>
      </c>
      <c r="J145" s="36"/>
      <c r="K145" s="70"/>
      <c r="L145" s="33"/>
      <c r="M145" s="33"/>
    </row>
    <row r="146" spans="1:13" ht="12.75">
      <c r="A146" s="35"/>
      <c r="B146" s="35"/>
      <c r="C146" s="33"/>
      <c r="D146" s="33"/>
      <c r="E146" s="33"/>
      <c r="F146" s="33"/>
      <c r="G146" s="55" t="s">
        <v>25</v>
      </c>
      <c r="H146" s="70"/>
      <c r="I146" s="55" t="s">
        <v>25</v>
      </c>
      <c r="J146" s="70"/>
      <c r="K146" s="70"/>
      <c r="L146" s="33"/>
      <c r="M146" s="33"/>
    </row>
    <row r="147" spans="1:13" ht="12.75">
      <c r="A147" s="35"/>
      <c r="B147" s="35"/>
      <c r="C147" s="33"/>
      <c r="D147" s="33"/>
      <c r="E147" s="33"/>
      <c r="F147" s="33"/>
      <c r="G147" s="33"/>
      <c r="H147" s="33"/>
      <c r="I147" s="33"/>
      <c r="J147" s="33"/>
      <c r="K147" s="69"/>
      <c r="L147" s="33"/>
      <c r="M147" s="33"/>
    </row>
    <row r="148" spans="1:13" ht="13.5" thickBot="1">
      <c r="A148" s="35"/>
      <c r="B148" s="33" t="s">
        <v>26</v>
      </c>
      <c r="C148" s="33"/>
      <c r="D148" s="33"/>
      <c r="E148" s="33"/>
      <c r="F148" s="33"/>
      <c r="G148" s="59">
        <v>15032</v>
      </c>
      <c r="H148" s="62"/>
      <c r="I148" s="59">
        <v>13380</v>
      </c>
      <c r="J148" s="62"/>
      <c r="K148" s="62"/>
      <c r="L148" s="33"/>
      <c r="M148" s="33"/>
    </row>
    <row r="149" spans="1:13" ht="13.5" thickTop="1">
      <c r="A149" s="35"/>
      <c r="B149" s="33"/>
      <c r="C149" s="33"/>
      <c r="D149" s="33"/>
      <c r="E149" s="33"/>
      <c r="F149" s="33"/>
      <c r="G149" s="62"/>
      <c r="H149" s="62"/>
      <c r="I149" s="62"/>
      <c r="J149" s="62"/>
      <c r="K149" s="62"/>
      <c r="L149" s="33"/>
      <c r="M149" s="33"/>
    </row>
    <row r="150" spans="1:13" ht="12.75">
      <c r="A150" s="35"/>
      <c r="B150" s="33" t="s">
        <v>122</v>
      </c>
      <c r="C150" s="33"/>
      <c r="D150" s="33"/>
      <c r="E150" s="33"/>
      <c r="F150" s="33"/>
      <c r="G150" s="60"/>
      <c r="H150" s="60"/>
      <c r="I150" s="60"/>
      <c r="J150" s="60"/>
      <c r="K150" s="62"/>
      <c r="L150" s="33"/>
      <c r="M150" s="33"/>
    </row>
    <row r="151" spans="1:13" ht="13.5" thickBot="1">
      <c r="A151" s="35"/>
      <c r="B151" s="33" t="s">
        <v>120</v>
      </c>
      <c r="C151" s="33"/>
      <c r="D151" s="33"/>
      <c r="E151" s="33"/>
      <c r="F151" s="33"/>
      <c r="G151" s="59">
        <v>1549</v>
      </c>
      <c r="H151" s="62"/>
      <c r="I151" s="59">
        <v>1797</v>
      </c>
      <c r="J151" s="62"/>
      <c r="K151" s="62"/>
      <c r="L151" s="33"/>
      <c r="M151" s="33"/>
    </row>
    <row r="152" spans="1:13" ht="13.5" thickTop="1">
      <c r="A152" s="35"/>
      <c r="B152" s="33"/>
      <c r="C152" s="33"/>
      <c r="D152" s="33"/>
      <c r="E152" s="33"/>
      <c r="F152" s="33"/>
      <c r="G152" s="62"/>
      <c r="H152" s="62"/>
      <c r="I152" s="54"/>
      <c r="J152" s="54"/>
      <c r="K152" s="62"/>
      <c r="L152" s="33"/>
      <c r="M152" s="33"/>
    </row>
    <row r="153" spans="1:13" ht="12.75">
      <c r="A153" s="35"/>
      <c r="B153" s="33"/>
      <c r="C153" s="33"/>
      <c r="D153" s="33"/>
      <c r="E153" s="33"/>
      <c r="F153" s="33"/>
      <c r="G153" s="56"/>
      <c r="H153" s="56"/>
      <c r="I153" s="54"/>
      <c r="J153" s="54"/>
      <c r="K153" s="56"/>
      <c r="L153" s="33"/>
      <c r="M153" s="33"/>
    </row>
    <row r="154" spans="1:13" ht="12.75">
      <c r="A154" s="35"/>
      <c r="B154" s="33" t="s">
        <v>271</v>
      </c>
      <c r="C154" s="33"/>
      <c r="D154" s="33"/>
      <c r="E154" s="33"/>
      <c r="F154" s="33"/>
      <c r="G154" s="56"/>
      <c r="H154" s="56"/>
      <c r="I154" s="54"/>
      <c r="J154" s="54"/>
      <c r="K154" s="56"/>
      <c r="L154" s="33"/>
      <c r="M154" s="33"/>
    </row>
    <row r="155" spans="1:13" ht="12.75">
      <c r="A155" s="35"/>
      <c r="B155" s="33" t="s">
        <v>281</v>
      </c>
      <c r="C155" s="33"/>
      <c r="D155" s="33"/>
      <c r="E155" s="33"/>
      <c r="F155" s="33"/>
      <c r="G155" s="56"/>
      <c r="H155" s="56"/>
      <c r="I155" s="54"/>
      <c r="J155" s="54"/>
      <c r="K155" s="56"/>
      <c r="L155" s="33"/>
      <c r="M155" s="33"/>
    </row>
    <row r="156" spans="1:13" ht="12.75">
      <c r="A156" s="35"/>
      <c r="B156" s="33" t="s">
        <v>282</v>
      </c>
      <c r="C156" s="33"/>
      <c r="D156" s="33"/>
      <c r="E156" s="33"/>
      <c r="F156" s="33"/>
      <c r="G156" s="56"/>
      <c r="H156" s="56"/>
      <c r="I156" s="54"/>
      <c r="J156" s="54"/>
      <c r="K156" s="56"/>
      <c r="L156" s="33"/>
      <c r="M156" s="33"/>
    </row>
    <row r="157" spans="1:13" ht="12.75">
      <c r="A157" s="35"/>
      <c r="B157" s="33" t="s">
        <v>243</v>
      </c>
      <c r="C157" s="33"/>
      <c r="D157" s="33"/>
      <c r="E157" s="33"/>
      <c r="F157" s="33"/>
      <c r="G157" s="56"/>
      <c r="H157" s="56"/>
      <c r="I157" s="54"/>
      <c r="J157" s="54"/>
      <c r="K157" s="56"/>
      <c r="L157" s="33"/>
      <c r="M157" s="33"/>
    </row>
    <row r="158" spans="1:13" ht="12.75">
      <c r="A158" s="35"/>
      <c r="B158" s="33" t="s">
        <v>285</v>
      </c>
      <c r="C158" s="33"/>
      <c r="D158" s="33"/>
      <c r="E158" s="33"/>
      <c r="F158" s="33"/>
      <c r="G158" s="56"/>
      <c r="H158" s="56"/>
      <c r="I158" s="54"/>
      <c r="J158" s="54"/>
      <c r="K158" s="56"/>
      <c r="L158" s="33"/>
      <c r="M158" s="33"/>
    </row>
    <row r="159" spans="1:13" ht="12.75">
      <c r="A159" s="35"/>
      <c r="B159" s="35"/>
      <c r="C159" s="33"/>
      <c r="D159" s="33"/>
      <c r="E159" s="33"/>
      <c r="F159" s="33"/>
      <c r="G159" s="54"/>
      <c r="H159" s="54"/>
      <c r="I159" s="54"/>
      <c r="J159" s="54"/>
      <c r="K159" s="54"/>
      <c r="L159" s="33"/>
      <c r="M159" s="33"/>
    </row>
    <row r="160" spans="1:13" ht="12.75">
      <c r="A160" s="35" t="s">
        <v>70</v>
      </c>
      <c r="B160" s="35" t="s">
        <v>283</v>
      </c>
      <c r="C160" s="33"/>
      <c r="D160" s="33"/>
      <c r="E160" s="33"/>
      <c r="F160" s="33"/>
      <c r="G160" s="54"/>
      <c r="H160" s="54"/>
      <c r="I160" s="54"/>
      <c r="J160" s="54"/>
      <c r="K160" s="54"/>
      <c r="L160" s="33"/>
      <c r="M160" s="33"/>
    </row>
    <row r="161" spans="1:13" ht="12.75">
      <c r="A161" s="33"/>
      <c r="B161" s="33"/>
      <c r="C161" s="33"/>
      <c r="D161" s="33"/>
      <c r="E161" s="33"/>
      <c r="F161" s="33"/>
      <c r="G161" s="54"/>
      <c r="H161" s="54"/>
      <c r="I161" s="54"/>
      <c r="J161" s="54"/>
      <c r="K161" s="54"/>
      <c r="L161" s="33"/>
      <c r="M161" s="33"/>
    </row>
    <row r="162" spans="1:13" ht="12.75">
      <c r="A162" s="33"/>
      <c r="B162" s="33" t="s">
        <v>240</v>
      </c>
      <c r="C162" s="33"/>
      <c r="D162" s="33"/>
      <c r="E162" s="33"/>
      <c r="F162" s="33"/>
      <c r="G162" s="54"/>
      <c r="H162" s="54"/>
      <c r="I162" s="54"/>
      <c r="J162" s="54"/>
      <c r="K162" s="54"/>
      <c r="L162" s="33"/>
      <c r="M162" s="33"/>
    </row>
    <row r="163" spans="1:13" ht="12.75">
      <c r="A163" s="33"/>
      <c r="B163" s="33"/>
      <c r="C163" s="33"/>
      <c r="D163" s="33"/>
      <c r="E163" s="33"/>
      <c r="F163" s="33"/>
      <c r="G163" s="54"/>
      <c r="H163" s="54"/>
      <c r="I163" s="54"/>
      <c r="J163" s="54"/>
      <c r="K163" s="54"/>
      <c r="L163" s="33"/>
      <c r="M163" s="33"/>
    </row>
    <row r="164" spans="1:13" ht="7.5" customHeight="1">
      <c r="A164" s="33"/>
      <c r="B164" s="33"/>
      <c r="C164" s="33"/>
      <c r="D164" s="33"/>
      <c r="E164" s="33"/>
      <c r="F164" s="33"/>
      <c r="G164" s="54"/>
      <c r="H164" s="54"/>
      <c r="I164" s="54"/>
      <c r="J164" s="54"/>
      <c r="K164" s="54"/>
      <c r="L164" s="33"/>
      <c r="M164" s="33"/>
    </row>
    <row r="165" spans="1:13" ht="12.75">
      <c r="A165" s="35" t="s">
        <v>71</v>
      </c>
      <c r="B165" s="35" t="s">
        <v>72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7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2.75">
      <c r="A167" s="33"/>
      <c r="B167" s="33" t="s">
        <v>222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2.75">
      <c r="A168" s="33"/>
      <c r="B168" s="33" t="s">
        <v>167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2.75">
      <c r="A169" s="68"/>
      <c r="B169" s="68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33"/>
    </row>
    <row r="170" spans="1:13" ht="12.75">
      <c r="A170" s="35" t="s">
        <v>73</v>
      </c>
      <c r="B170" s="35" t="s">
        <v>14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69"/>
      <c r="M170" s="33"/>
    </row>
    <row r="171" spans="1:13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69"/>
      <c r="M171" s="33"/>
    </row>
    <row r="172" spans="1:13" ht="12.75">
      <c r="A172" s="33"/>
      <c r="B172" s="33" t="s">
        <v>74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69"/>
      <c r="M172" s="33"/>
    </row>
    <row r="173" spans="1:13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69"/>
      <c r="M173" s="33"/>
    </row>
    <row r="174" spans="1:13" ht="12.75">
      <c r="A174" s="33"/>
      <c r="B174" s="33"/>
      <c r="C174" s="33"/>
      <c r="D174" s="33"/>
      <c r="E174" s="33"/>
      <c r="F174" s="33"/>
      <c r="G174" s="36" t="s">
        <v>75</v>
      </c>
      <c r="H174" s="36"/>
      <c r="I174" s="36" t="s">
        <v>77</v>
      </c>
      <c r="J174" s="36"/>
      <c r="L174" s="69"/>
      <c r="M174" s="33"/>
    </row>
    <row r="175" spans="1:13" ht="12.75">
      <c r="A175" s="33"/>
      <c r="B175" s="33"/>
      <c r="C175" s="33"/>
      <c r="D175" s="33"/>
      <c r="E175" s="33"/>
      <c r="F175" s="33"/>
      <c r="G175" s="36" t="s">
        <v>76</v>
      </c>
      <c r="H175" s="36"/>
      <c r="I175" s="36" t="s">
        <v>76</v>
      </c>
      <c r="J175" s="36"/>
      <c r="L175" s="69"/>
      <c r="M175" s="33"/>
    </row>
    <row r="176" spans="1:13" ht="12.75">
      <c r="A176" s="33"/>
      <c r="B176" s="33"/>
      <c r="C176" s="33"/>
      <c r="D176" s="33"/>
      <c r="E176" s="33"/>
      <c r="F176" s="33"/>
      <c r="G176" s="36" t="s">
        <v>248</v>
      </c>
      <c r="H176" s="36"/>
      <c r="I176" s="36" t="s">
        <v>248</v>
      </c>
      <c r="J176" s="36"/>
      <c r="L176" s="69"/>
      <c r="M176" s="33"/>
    </row>
    <row r="177" spans="1:13" ht="12.75">
      <c r="A177" s="33"/>
      <c r="B177" s="33"/>
      <c r="C177" s="33"/>
      <c r="D177" s="33"/>
      <c r="E177" s="33"/>
      <c r="F177" s="33"/>
      <c r="G177" s="55" t="s">
        <v>25</v>
      </c>
      <c r="H177" s="70"/>
      <c r="I177" s="55" t="s">
        <v>25</v>
      </c>
      <c r="J177" s="70"/>
      <c r="L177" s="69"/>
      <c r="M177" s="33"/>
    </row>
    <row r="178" spans="1:13" ht="12.7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L178" s="69"/>
      <c r="M178" s="33"/>
    </row>
    <row r="179" spans="1:13" ht="12.75">
      <c r="A179" s="33"/>
      <c r="B179" s="33" t="s">
        <v>78</v>
      </c>
      <c r="C179" s="33"/>
      <c r="D179" s="33"/>
      <c r="E179" s="33"/>
      <c r="F179" s="33"/>
      <c r="G179" s="33"/>
      <c r="H179" s="33"/>
      <c r="I179" s="33"/>
      <c r="J179" s="33"/>
      <c r="L179" s="69"/>
      <c r="M179" s="33"/>
    </row>
    <row r="180" spans="1:13" ht="12.75">
      <c r="A180" s="33"/>
      <c r="B180" s="37" t="s">
        <v>79</v>
      </c>
      <c r="C180" s="33"/>
      <c r="D180" s="33"/>
      <c r="E180" s="33"/>
      <c r="F180" s="33"/>
      <c r="G180" s="57">
        <v>334</v>
      </c>
      <c r="H180" s="57"/>
      <c r="I180" s="57">
        <f>362+334</f>
        <v>696</v>
      </c>
      <c r="J180" s="57"/>
      <c r="L180" s="69"/>
      <c r="M180" s="33"/>
    </row>
    <row r="181" spans="1:13" ht="12.75">
      <c r="A181" s="33"/>
      <c r="B181" s="33" t="s">
        <v>80</v>
      </c>
      <c r="C181" s="33"/>
      <c r="D181" s="33"/>
      <c r="E181" s="33"/>
      <c r="F181" s="33"/>
      <c r="G181" s="57">
        <v>62</v>
      </c>
      <c r="H181" s="57"/>
      <c r="I181" s="57">
        <f>83+62</f>
        <v>145</v>
      </c>
      <c r="J181" s="57"/>
      <c r="L181" s="69"/>
      <c r="M181" s="33"/>
    </row>
    <row r="182" spans="1:13" ht="13.5" thickBot="1">
      <c r="A182" s="33"/>
      <c r="B182" s="33"/>
      <c r="C182" s="33"/>
      <c r="D182" s="33"/>
      <c r="E182" s="33"/>
      <c r="F182" s="33"/>
      <c r="G182" s="58">
        <f>SUM(G180:G181)</f>
        <v>396</v>
      </c>
      <c r="H182" s="119"/>
      <c r="I182" s="58">
        <f>SUM(I180:I181)</f>
        <v>841</v>
      </c>
      <c r="J182" s="119"/>
      <c r="L182" s="69"/>
      <c r="M182" s="33"/>
    </row>
    <row r="183" spans="1:13" ht="13.5" thickTop="1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69"/>
      <c r="M183" s="33"/>
    </row>
    <row r="184" spans="1:13" ht="12.75">
      <c r="A184" s="33"/>
      <c r="B184" s="33" t="s">
        <v>273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69"/>
      <c r="M184" s="33"/>
    </row>
    <row r="185" spans="1:13" ht="12.7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69"/>
      <c r="M185" s="33"/>
    </row>
    <row r="186" spans="1:13" ht="12.75">
      <c r="A186" s="35" t="s">
        <v>81</v>
      </c>
      <c r="B186" s="35" t="s">
        <v>82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69"/>
      <c r="M186" s="33"/>
    </row>
    <row r="187" spans="1:13" ht="12.7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69"/>
      <c r="M187" s="33"/>
    </row>
    <row r="188" spans="1:13" ht="12.75">
      <c r="A188" s="33"/>
      <c r="B188" s="33" t="s">
        <v>118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69"/>
      <c r="M188" s="33"/>
    </row>
    <row r="189" spans="1:13" ht="12.75">
      <c r="A189" s="69"/>
      <c r="B189" s="69"/>
      <c r="C189" s="69"/>
      <c r="D189" s="69"/>
      <c r="E189" s="69"/>
      <c r="F189" s="69"/>
      <c r="G189" s="70"/>
      <c r="H189" s="70"/>
      <c r="I189" s="69"/>
      <c r="J189" s="69"/>
      <c r="K189" s="70"/>
      <c r="L189" s="69"/>
      <c r="M189" s="33"/>
    </row>
    <row r="190" spans="1:13" ht="15.75">
      <c r="A190" s="133" t="s">
        <v>22</v>
      </c>
      <c r="B190" s="133"/>
      <c r="C190" s="133"/>
      <c r="D190" s="133"/>
      <c r="E190" s="133"/>
      <c r="F190" s="133"/>
      <c r="G190" s="133"/>
      <c r="H190" s="133"/>
      <c r="I190" s="133"/>
      <c r="J190" s="133"/>
      <c r="K190" s="133"/>
      <c r="L190" s="69"/>
      <c r="M190" s="33"/>
    </row>
    <row r="191" spans="1:13" ht="15">
      <c r="A191" s="134" t="s">
        <v>23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69"/>
      <c r="M191" s="33"/>
    </row>
    <row r="192" spans="1:13" ht="12.75">
      <c r="A192" s="31" t="s">
        <v>213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2.75">
      <c r="A193" s="31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</row>
    <row r="194" spans="1:13" ht="12.75">
      <c r="A194" s="35" t="s">
        <v>83</v>
      </c>
      <c r="B194" s="35" t="s">
        <v>84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</row>
    <row r="195" spans="1:13" ht="7.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</row>
    <row r="196" spans="1:13" ht="12.75">
      <c r="A196" s="33"/>
      <c r="B196" s="33" t="s">
        <v>286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</row>
    <row r="197" spans="1:13" ht="12.75">
      <c r="A197" s="33"/>
      <c r="B197" s="33" t="s">
        <v>110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12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</row>
    <row r="199" spans="1:13" ht="12.75">
      <c r="A199" s="35" t="s">
        <v>85</v>
      </c>
      <c r="B199" s="35" t="s">
        <v>86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</row>
    <row r="200" spans="1:13" ht="7.5" customHeight="1">
      <c r="A200" s="35"/>
      <c r="B200" s="35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</row>
    <row r="201" spans="1:13" ht="12.75">
      <c r="A201" s="33"/>
      <c r="B201" s="33" t="s">
        <v>178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</row>
    <row r="202" spans="1:13" ht="12.75">
      <c r="A202" s="33"/>
      <c r="B202" s="33" t="s">
        <v>182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</row>
    <row r="203" spans="1:13" ht="12.7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</row>
    <row r="204" spans="1:13" ht="12.75">
      <c r="A204" s="35" t="s">
        <v>87</v>
      </c>
      <c r="B204" s="35" t="s">
        <v>89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</row>
    <row r="205" spans="1:13" ht="7.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</row>
    <row r="206" spans="1:13" ht="12.75">
      <c r="A206" s="33"/>
      <c r="B206" s="33" t="s">
        <v>287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</row>
    <row r="207" spans="1:13" ht="12.7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</row>
    <row r="208" spans="1:13" ht="12.75">
      <c r="A208" s="35" t="s">
        <v>88</v>
      </c>
      <c r="B208" s="35" t="s">
        <v>91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13" ht="7.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3" ht="12.75">
      <c r="A210" s="33"/>
      <c r="B210" s="33" t="s">
        <v>272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</row>
    <row r="211" spans="1:13" ht="12.7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</row>
    <row r="212" spans="1:13" ht="12.75">
      <c r="A212" s="35" t="s">
        <v>90</v>
      </c>
      <c r="B212" s="35" t="s">
        <v>93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</row>
    <row r="213" spans="1:13" ht="7.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1:13" ht="12.75">
      <c r="A214" s="33"/>
      <c r="B214" s="33" t="s">
        <v>94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</row>
    <row r="215" spans="1:13" ht="12.75">
      <c r="A215" s="33"/>
      <c r="B215" s="33" t="s">
        <v>95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</row>
    <row r="216" spans="1:13" ht="12.75">
      <c r="A216" s="33"/>
      <c r="B216" s="33" t="s">
        <v>96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</row>
    <row r="217" spans="1:13" ht="12.75">
      <c r="A217" s="33"/>
      <c r="B217" s="33" t="s">
        <v>179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</row>
    <row r="218" spans="1:13" ht="12.7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13" ht="12.75">
      <c r="A219" s="33"/>
      <c r="B219" s="33" t="s">
        <v>181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</row>
    <row r="220" spans="1:13" ht="12.75">
      <c r="A220" s="33"/>
      <c r="B220" s="33" t="s">
        <v>180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</row>
    <row r="221" spans="1:13" ht="12.75">
      <c r="A221" s="33"/>
      <c r="B221" s="33" t="s">
        <v>202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</row>
    <row r="222" spans="1:13" ht="12.75">
      <c r="A222" s="33"/>
      <c r="B222" s="33" t="s">
        <v>203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</row>
    <row r="223" spans="1:13" ht="12.75">
      <c r="A223" s="33"/>
      <c r="B223" s="33" t="s">
        <v>214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ht="12.75">
      <c r="A224" s="33"/>
      <c r="B224" s="33" t="s">
        <v>223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ht="12.75">
      <c r="A225" s="33"/>
      <c r="B225" s="33" t="s">
        <v>215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</row>
    <row r="226" spans="1:13" ht="12.75">
      <c r="A226" s="33"/>
      <c r="B226" s="33" t="s">
        <v>216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</row>
    <row r="227" spans="1:13" ht="12.75">
      <c r="A227" s="33"/>
      <c r="B227" s="33" t="s">
        <v>217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</row>
    <row r="228" spans="1:13" ht="12.75">
      <c r="A228" s="33"/>
      <c r="B228" s="33" t="s">
        <v>218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</row>
    <row r="229" spans="1:13" ht="12.75">
      <c r="A229" s="33"/>
      <c r="B229" s="33" t="s">
        <v>219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2.75">
      <c r="A231" s="33"/>
      <c r="B231" s="33" t="s">
        <v>269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</row>
    <row r="232" spans="1:13" ht="12.75">
      <c r="A232" s="33"/>
      <c r="B232" s="33" t="s">
        <v>241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</row>
    <row r="233" spans="1:13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</row>
    <row r="234" spans="1:13" ht="12.75">
      <c r="A234" s="35" t="s">
        <v>92</v>
      </c>
      <c r="B234" s="35" t="s">
        <v>98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</row>
    <row r="235" spans="1:13" ht="7.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6" spans="1:13" ht="12.75">
      <c r="A236" s="33"/>
      <c r="B236" s="33" t="s">
        <v>238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</row>
    <row r="237" spans="1:13" ht="12.7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ht="12.7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ht="12.7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2.7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</row>
    <row r="241" spans="1:13" ht="12.7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</row>
    <row r="242" spans="1:13" ht="12.7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</row>
    <row r="243" spans="1:13" ht="12.7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</row>
    <row r="244" spans="1:13" ht="12.7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ht="12.7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ht="12.7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</row>
    <row r="247" spans="1:13" ht="12.7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</row>
    <row r="248" spans="1:13" ht="12.7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</row>
    <row r="249" spans="1:13" ht="12.7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</row>
    <row r="250" spans="1:13" ht="12.7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</row>
    <row r="251" spans="1:13" ht="12.7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</row>
    <row r="252" spans="1:13" ht="12.7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2.7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5.75">
      <c r="A254" s="133" t="s">
        <v>22</v>
      </c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33"/>
      <c r="M254" s="33"/>
    </row>
    <row r="255" spans="1:13" ht="15">
      <c r="A255" s="134" t="s">
        <v>23</v>
      </c>
      <c r="B255" s="134"/>
      <c r="C255" s="134"/>
      <c r="D255" s="134"/>
      <c r="E255" s="134"/>
      <c r="F255" s="134"/>
      <c r="G255" s="134"/>
      <c r="H255" s="134"/>
      <c r="I255" s="134"/>
      <c r="J255" s="134"/>
      <c r="K255" s="134"/>
      <c r="L255" s="33"/>
      <c r="M255" s="33"/>
    </row>
    <row r="256" spans="1:13" ht="12.75">
      <c r="A256" s="31" t="s">
        <v>213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</row>
    <row r="257" spans="1:13" ht="12.7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2.75">
      <c r="A258" s="35" t="s">
        <v>97</v>
      </c>
      <c r="B258" s="35" t="s">
        <v>99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</row>
    <row r="259" spans="1:13" ht="7.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</row>
    <row r="260" spans="1:13" ht="12.75" customHeight="1">
      <c r="A260" s="33"/>
      <c r="B260" s="31" t="s">
        <v>150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</row>
    <row r="261" spans="1:13" ht="12.75" customHeight="1">
      <c r="A261" s="33"/>
      <c r="B261" s="33" t="s">
        <v>154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</row>
    <row r="262" spans="1:13" ht="12.75" customHeight="1">
      <c r="A262" s="33"/>
      <c r="B262" s="33" t="s">
        <v>157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</row>
    <row r="263" spans="1:13" ht="12.75" customHeight="1">
      <c r="A263" s="33"/>
      <c r="B263" s="33" t="s">
        <v>249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</row>
    <row r="264" spans="1:13" ht="4.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</row>
    <row r="265" spans="1:13" ht="12.75">
      <c r="A265" s="31"/>
      <c r="B265" s="31" t="s">
        <v>155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</row>
    <row r="266" spans="1:13" ht="12.75">
      <c r="A266" s="31"/>
      <c r="B266" s="33" t="s">
        <v>159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</row>
    <row r="267" spans="1:13" ht="12.75">
      <c r="A267" s="31"/>
      <c r="B267" s="33" t="s">
        <v>160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</row>
    <row r="268" spans="1:13" ht="12.75">
      <c r="A268" s="31"/>
      <c r="B268" s="33" t="s">
        <v>161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</row>
    <row r="269" spans="1:13" ht="15" customHeight="1">
      <c r="A269" s="33"/>
      <c r="B269" s="33" t="s">
        <v>220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5" customHeight="1">
      <c r="A270" s="33"/>
      <c r="B270" s="33" t="s">
        <v>288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</row>
    <row r="271" spans="1:13" ht="4.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</row>
    <row r="272" spans="1:13" ht="15" customHeight="1">
      <c r="A272" s="33"/>
      <c r="B272" s="33"/>
      <c r="C272" s="33"/>
      <c r="D272" s="33"/>
      <c r="E272" s="33"/>
      <c r="F272" s="33"/>
      <c r="G272" s="36" t="s">
        <v>246</v>
      </c>
      <c r="H272" s="36"/>
      <c r="I272" s="36" t="s">
        <v>246</v>
      </c>
      <c r="J272" s="36"/>
      <c r="K272" s="33"/>
      <c r="L272" s="33"/>
      <c r="M272" s="33"/>
    </row>
    <row r="273" spans="1:13" ht="15" customHeight="1">
      <c r="A273" s="33"/>
      <c r="B273" s="33"/>
      <c r="C273" s="33"/>
      <c r="D273" s="33"/>
      <c r="E273" s="33"/>
      <c r="F273" s="33"/>
      <c r="G273" s="86" t="s">
        <v>247</v>
      </c>
      <c r="H273" s="86"/>
      <c r="I273" s="86" t="s">
        <v>250</v>
      </c>
      <c r="J273" s="86"/>
      <c r="K273" s="33"/>
      <c r="L273" s="33"/>
      <c r="M273" s="33"/>
    </row>
    <row r="274" spans="1:13" ht="12.75">
      <c r="A274" s="33"/>
      <c r="B274" s="33"/>
      <c r="C274" s="33"/>
      <c r="D274" s="33"/>
      <c r="E274" s="33"/>
      <c r="F274" s="33"/>
      <c r="G274" s="55" t="s">
        <v>2</v>
      </c>
      <c r="H274" s="55"/>
      <c r="I274" s="55" t="s">
        <v>2</v>
      </c>
      <c r="J274" s="70"/>
      <c r="K274" s="33"/>
      <c r="L274" s="33"/>
      <c r="M274" s="33"/>
    </row>
    <row r="275" spans="1:13" ht="13.5" thickBot="1">
      <c r="A275" s="33"/>
      <c r="B275" s="33" t="s">
        <v>162</v>
      </c>
      <c r="C275" s="33"/>
      <c r="D275" s="33"/>
      <c r="E275" s="33"/>
      <c r="F275" s="33"/>
      <c r="G275" s="91">
        <v>2505347</v>
      </c>
      <c r="H275" s="56"/>
      <c r="I275" s="120">
        <v>1608752</v>
      </c>
      <c r="J275" s="129"/>
      <c r="K275" s="33"/>
      <c r="L275" s="33"/>
      <c r="M275" s="33"/>
    </row>
    <row r="276" spans="1:13" ht="4.5" customHeight="1" thickTop="1">
      <c r="A276" s="33"/>
      <c r="B276" s="33"/>
      <c r="C276" s="33"/>
      <c r="D276" s="33"/>
      <c r="E276" s="33"/>
      <c r="F276" s="33"/>
      <c r="G276" s="54"/>
      <c r="H276" s="54"/>
      <c r="I276" s="33"/>
      <c r="J276" s="33"/>
      <c r="K276" s="33"/>
      <c r="L276" s="33"/>
      <c r="M276" s="33"/>
    </row>
    <row r="277" spans="1:13" ht="12.75">
      <c r="A277" s="33"/>
      <c r="B277" s="33" t="s">
        <v>163</v>
      </c>
      <c r="C277" s="33"/>
      <c r="D277" s="33"/>
      <c r="E277" s="33"/>
      <c r="F277" s="33"/>
      <c r="G277" s="54">
        <v>44404700</v>
      </c>
      <c r="H277" s="54"/>
      <c r="I277" s="121">
        <v>44156450</v>
      </c>
      <c r="J277" s="121"/>
      <c r="K277" s="33"/>
      <c r="L277" s="33"/>
      <c r="M277" s="33"/>
    </row>
    <row r="278" spans="1:13" ht="4.5" customHeight="1">
      <c r="A278" s="33"/>
      <c r="B278" s="33"/>
      <c r="C278" s="33"/>
      <c r="D278" s="33"/>
      <c r="E278" s="33"/>
      <c r="F278" s="33"/>
      <c r="G278" s="54"/>
      <c r="H278" s="54"/>
      <c r="I278" s="33"/>
      <c r="J278" s="33"/>
      <c r="K278" s="33"/>
      <c r="L278" s="33"/>
      <c r="M278" s="33"/>
    </row>
    <row r="279" spans="1:13" ht="12.75">
      <c r="A279" s="33"/>
      <c r="B279" s="33" t="s">
        <v>164</v>
      </c>
      <c r="C279" s="33"/>
      <c r="D279" s="33"/>
      <c r="E279" s="33"/>
      <c r="F279" s="33"/>
      <c r="G279" s="54">
        <v>2621000</v>
      </c>
      <c r="H279" s="54"/>
      <c r="I279" s="121">
        <v>2952000</v>
      </c>
      <c r="J279" s="121"/>
      <c r="K279" s="33"/>
      <c r="L279" s="33"/>
      <c r="M279" s="33"/>
    </row>
    <row r="280" spans="1:13" ht="4.5" customHeight="1">
      <c r="A280" s="33"/>
      <c r="B280" s="33"/>
      <c r="C280" s="33"/>
      <c r="D280" s="33"/>
      <c r="E280" s="33"/>
      <c r="F280" s="33"/>
      <c r="G280" s="54"/>
      <c r="H280" s="54"/>
      <c r="I280" s="33"/>
      <c r="J280" s="33"/>
      <c r="K280" s="33"/>
      <c r="L280" s="33"/>
      <c r="M280" s="33"/>
    </row>
    <row r="281" spans="1:13" ht="12.75">
      <c r="A281" s="33"/>
      <c r="B281" s="33" t="s">
        <v>165</v>
      </c>
      <c r="C281" s="33"/>
      <c r="D281" s="33"/>
      <c r="E281" s="33"/>
      <c r="F281" s="33"/>
      <c r="G281" s="54"/>
      <c r="H281" s="54"/>
      <c r="I281" s="33"/>
      <c r="J281" s="33"/>
      <c r="K281" s="33"/>
      <c r="L281" s="33"/>
      <c r="M281" s="33"/>
    </row>
    <row r="282" spans="1:13" ht="13.5" thickBot="1">
      <c r="A282" s="33"/>
      <c r="B282" s="33" t="s">
        <v>166</v>
      </c>
      <c r="C282" s="33"/>
      <c r="D282" s="33"/>
      <c r="E282" s="33"/>
      <c r="F282" s="33"/>
      <c r="G282" s="91">
        <f>SUM(G277:G281)</f>
        <v>47025700</v>
      </c>
      <c r="H282" s="56"/>
      <c r="I282" s="122">
        <f>SUM(I277:I280)</f>
        <v>47108450</v>
      </c>
      <c r="J282" s="130"/>
      <c r="K282" s="33"/>
      <c r="L282" s="33"/>
      <c r="M282" s="33"/>
    </row>
    <row r="283" spans="1:13" ht="13.5" thickTop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3" ht="12.7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12.75">
      <c r="A285" s="33" t="s">
        <v>100</v>
      </c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12.7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</row>
    <row r="287" spans="1:13" ht="12.75">
      <c r="A287" s="33" t="s">
        <v>101</v>
      </c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ht="12.75">
      <c r="A288" s="33" t="s">
        <v>102</v>
      </c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</row>
    <row r="289" spans="1:13" ht="12.75">
      <c r="A289" s="33" t="s">
        <v>103</v>
      </c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</row>
    <row r="290" spans="1:13" ht="12.75">
      <c r="A290" s="33" t="s">
        <v>104</v>
      </c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ht="12.75">
      <c r="A291" s="33" t="s">
        <v>274</v>
      </c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</row>
    <row r="292" spans="1:13" ht="12.7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</row>
    <row r="293" spans="1:13" ht="12.75">
      <c r="A293" s="33" t="s">
        <v>105</v>
      </c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</row>
    <row r="294" spans="1:13" ht="12.7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</row>
    <row r="295" spans="1:13" ht="12.7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</row>
    <row r="296" spans="1:13" ht="12.7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</row>
    <row r="297" spans="1:13" ht="12.7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</row>
    <row r="298" spans="1:13" ht="12.7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</row>
    <row r="299" spans="1:13" ht="12.7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</row>
    <row r="300" spans="1:13" ht="12.7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</row>
    <row r="301" spans="1:13" ht="12.7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</row>
    <row r="302" spans="1:13" ht="12.7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</row>
    <row r="303" spans="1:13" ht="12.7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</row>
    <row r="304" spans="1:13" ht="12.7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</row>
    <row r="305" spans="1:13" ht="12.7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</row>
    <row r="306" spans="1:13" ht="12.7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</row>
    <row r="307" spans="1:13" ht="12.7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2.7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ht="12.7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</row>
    <row r="310" spans="1:13" ht="12.7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</row>
    <row r="311" spans="1:13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</row>
    <row r="312" spans="1:13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</row>
    <row r="313" spans="1:13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2.7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</row>
    <row r="316" spans="1:13" ht="12.7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</row>
    <row r="317" spans="1:13" ht="12.7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</row>
    <row r="318" spans="1:13" ht="12.7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</row>
    <row r="319" spans="1:13" ht="12.7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</row>
    <row r="320" spans="1:13" ht="12.7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</row>
    <row r="321" spans="1:13" ht="12.7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</row>
    <row r="322" spans="1:13" ht="12.7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</row>
    <row r="323" spans="1:13" ht="12.7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</row>
    <row r="324" spans="1:13" ht="12.7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</row>
    <row r="325" spans="1:13" ht="12.7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</row>
    <row r="326" spans="1:13" ht="12.7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</row>
    <row r="327" spans="1:13" ht="12.7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</row>
    <row r="328" spans="1:13" ht="12.7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3" ht="12.7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</row>
    <row r="330" spans="1:13" ht="12.7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</row>
    <row r="331" spans="1:13" ht="12.7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</row>
    <row r="332" spans="1:13" ht="12.7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</row>
    <row r="333" spans="1:13" ht="12.7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ht="12.7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3" ht="12.7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</row>
    <row r="336" spans="1:13" ht="12.7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</row>
    <row r="337" spans="1:13" ht="12.7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</row>
    <row r="338" spans="1:13" ht="12.7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</row>
    <row r="339" spans="1:13" ht="12.7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</row>
    <row r="340" spans="1:13" ht="12.7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</row>
    <row r="341" spans="1:13" ht="12.7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</row>
    <row r="342" spans="1:13" ht="12.7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</row>
    <row r="343" spans="1:13" ht="12.7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</row>
    <row r="344" spans="1:13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</row>
    <row r="346" spans="1:13" ht="12.7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</row>
    <row r="347" spans="1:13" ht="12.7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</row>
    <row r="348" spans="1:13" ht="12.7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</row>
    <row r="349" spans="1:13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</row>
    <row r="350" spans="1:13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</row>
    <row r="351" spans="1:13" ht="12.7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</row>
    <row r="352" spans="1:13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</row>
    <row r="354" spans="1:13" ht="12.7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</row>
    <row r="355" spans="1:13" ht="12.7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</row>
    <row r="356" spans="1:13" ht="12.7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</row>
    <row r="357" spans="1:13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</row>
    <row r="358" spans="1:13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</row>
    <row r="359" spans="1:13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</row>
    <row r="360" spans="1:13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</row>
    <row r="361" spans="1:13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</row>
    <row r="362" spans="1:13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3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</row>
    <row r="364" spans="1:13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</row>
    <row r="365" spans="1:13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</row>
    <row r="366" spans="1:13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</row>
    <row r="367" spans="1:13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</row>
    <row r="368" spans="1:13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</row>
    <row r="369" spans="1:13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</row>
    <row r="370" spans="1:13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</row>
    <row r="371" spans="1:13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3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</row>
    <row r="373" spans="1:13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</row>
    <row r="374" spans="1:13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</row>
    <row r="375" spans="1:13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</row>
    <row r="376" spans="1:13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</row>
    <row r="377" spans="1:13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</row>
    <row r="378" spans="1:13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</row>
    <row r="379" spans="1:13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</row>
    <row r="380" spans="1:13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</row>
    <row r="381" spans="1:13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</row>
    <row r="382" spans="1:13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</row>
    <row r="383" spans="1:13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3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</row>
    <row r="385" spans="1:13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</row>
    <row r="387" spans="1:13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</row>
    <row r="388" spans="1:13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</row>
    <row r="389" spans="1:13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</row>
    <row r="390" spans="1:13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</row>
    <row r="391" spans="1:13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</row>
    <row r="392" spans="1:13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</row>
    <row r="393" spans="1:13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</row>
    <row r="394" spans="1:13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</row>
    <row r="395" spans="1:13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</row>
    <row r="396" spans="1:13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</row>
    <row r="397" spans="1:13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</row>
    <row r="398" spans="1:13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</row>
    <row r="399" spans="1:13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</row>
    <row r="400" spans="1:13" ht="12.7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</row>
    <row r="401" spans="1:13" ht="12.7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</row>
    <row r="402" spans="1:13" ht="12.7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</row>
    <row r="403" spans="1:13" ht="12.7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</row>
    <row r="404" spans="1:13" ht="12.7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</row>
    <row r="405" spans="1:13" ht="12.7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</row>
    <row r="406" spans="1:13" ht="12.7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</row>
    <row r="407" spans="1:13" ht="12.7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</row>
    <row r="408" spans="1:13" ht="12.7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</row>
    <row r="409" spans="1:13" ht="12.7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</row>
    <row r="410" spans="1:13" ht="12.7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</row>
    <row r="411" spans="1:13" ht="12.7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</row>
    <row r="412" spans="1:13" ht="12.7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</row>
    <row r="413" spans="1:13" ht="12.7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</row>
    <row r="414" spans="1:13" ht="12.7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</row>
    <row r="415" spans="1:13" ht="12.7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</row>
    <row r="416" spans="1:13" ht="12.7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</row>
    <row r="417" spans="1:13" ht="12.7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</row>
    <row r="418" spans="1:13" ht="12.7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</row>
    <row r="419" spans="1:13" ht="12.7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</row>
    <row r="420" spans="1:13" ht="12.7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</row>
    <row r="421" spans="1:13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</row>
    <row r="422" spans="1:13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</row>
    <row r="423" spans="1:13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</row>
    <row r="424" spans="1:13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</row>
    <row r="425" spans="1:13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</row>
    <row r="426" spans="1:13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</row>
    <row r="427" spans="1:13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</row>
    <row r="428" spans="1:13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</row>
    <row r="429" spans="1:13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</row>
    <row r="430" spans="1:13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</row>
    <row r="431" spans="1:13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</row>
    <row r="432" spans="1:13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</row>
    <row r="433" spans="1:13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</row>
    <row r="434" spans="1:13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</row>
    <row r="435" spans="1:13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</row>
    <row r="436" spans="1:13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</row>
    <row r="437" spans="1:13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</row>
    <row r="438" spans="1:13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</row>
    <row r="439" spans="1:13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</row>
    <row r="440" spans="1:13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</row>
    <row r="441" spans="1:13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3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</row>
    <row r="444" spans="1:13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</row>
    <row r="445" spans="1:13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</row>
    <row r="446" spans="1:13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</row>
    <row r="447" spans="1:13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</row>
    <row r="448" spans="1:13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</row>
    <row r="449" spans="1:13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</row>
    <row r="450" spans="1:13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</row>
    <row r="451" spans="1:13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</row>
    <row r="452" spans="1:13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</row>
    <row r="453" spans="1:13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</row>
    <row r="454" spans="1:13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</row>
    <row r="455" spans="1:13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</row>
    <row r="456" spans="1:13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</row>
    <row r="457" spans="1:13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</row>
    <row r="458" spans="1:13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</row>
    <row r="459" spans="1:13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</row>
    <row r="460" spans="1:13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</row>
    <row r="461" spans="1:13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3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</row>
    <row r="463" spans="1:13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</row>
    <row r="464" spans="1:13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</row>
    <row r="465" spans="1:13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</row>
    <row r="466" spans="1:13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</row>
    <row r="467" spans="1:13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</row>
    <row r="469" spans="1:13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</row>
    <row r="470" spans="1:13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</row>
    <row r="471" spans="1:13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</row>
    <row r="472" spans="1:13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</row>
    <row r="473" spans="1:13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</row>
    <row r="474" spans="1:13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</row>
    <row r="475" spans="1:13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</row>
    <row r="476" spans="1:13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</row>
    <row r="477" spans="1:13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</row>
    <row r="478" spans="1:13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</row>
    <row r="479" spans="1:13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</row>
    <row r="480" spans="1:13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</row>
    <row r="481" spans="1:13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</row>
    <row r="482" spans="1:13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</row>
    <row r="483" spans="1:13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</row>
    <row r="484" spans="1:13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</row>
    <row r="485" spans="1:13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</row>
    <row r="486" spans="1:13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</row>
    <row r="487" spans="1:13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</row>
    <row r="488" spans="1:13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</row>
    <row r="489" spans="1:13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</row>
    <row r="490" spans="1:13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</row>
    <row r="491" spans="1:13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</row>
    <row r="492" spans="1:13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</row>
    <row r="493" spans="1:13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</row>
    <row r="494" spans="1:13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</row>
    <row r="495" spans="1:13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</row>
    <row r="496" spans="1:13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</row>
    <row r="497" spans="1:13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3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</row>
    <row r="500" spans="1:13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</row>
    <row r="501" spans="1:13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</row>
    <row r="502" spans="1:13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</row>
    <row r="503" spans="1:13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</row>
    <row r="504" spans="1:13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</row>
    <row r="506" spans="1:13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</row>
    <row r="507" spans="1:13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</row>
    <row r="508" spans="1:13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</row>
    <row r="509" spans="1:13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</row>
    <row r="510" spans="1:13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</row>
    <row r="511" spans="1:13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</row>
    <row r="512" spans="1:13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</row>
    <row r="513" spans="1:13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</row>
    <row r="514" spans="1:13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</row>
    <row r="515" spans="1:13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</row>
    <row r="516" spans="1:13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</row>
    <row r="517" spans="1:13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</row>
    <row r="518" spans="1:13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</row>
    <row r="519" spans="1:13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</row>
    <row r="520" spans="1:13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</row>
    <row r="521" spans="1:13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</row>
    <row r="522" spans="1:13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</row>
    <row r="523" spans="1:13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</row>
    <row r="525" spans="1:13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</row>
    <row r="526" spans="1:13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</row>
    <row r="527" spans="1:13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</row>
    <row r="528" spans="1:13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</row>
    <row r="529" spans="1:13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</row>
    <row r="530" spans="1:13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3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</row>
    <row r="532" spans="1:13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</row>
    <row r="533" spans="1:13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</row>
    <row r="534" spans="1:13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</row>
    <row r="535" spans="1:13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</row>
    <row r="536" spans="1:13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</row>
    <row r="537" spans="1:13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</row>
    <row r="538" spans="1:13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</row>
    <row r="539" spans="1:13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</row>
    <row r="540" spans="1:13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</row>
    <row r="541" spans="1:13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</row>
    <row r="542" spans="1:13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</row>
    <row r="543" spans="1:13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</row>
    <row r="544" spans="1:13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</row>
    <row r="545" spans="1:13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</row>
    <row r="546" spans="1:13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</row>
    <row r="547" spans="1:13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</row>
    <row r="548" spans="1:13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</row>
    <row r="549" spans="1:13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</row>
    <row r="550" spans="1:13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</row>
    <row r="551" spans="1:13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</row>
    <row r="552" spans="1:13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</row>
    <row r="553" spans="1:13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</row>
    <row r="554" spans="1:13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3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</row>
    <row r="556" spans="1:13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</row>
    <row r="557" spans="1:13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</row>
    <row r="558" spans="1:13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</row>
    <row r="559" spans="1:13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3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</row>
    <row r="561" spans="1:13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</row>
    <row r="562" spans="1:13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</row>
    <row r="563" spans="1:13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</row>
    <row r="564" spans="1:13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</row>
    <row r="565" spans="1:13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</row>
    <row r="566" spans="1:13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3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</row>
    <row r="568" spans="1:13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</row>
    <row r="569" spans="1:13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</row>
    <row r="570" spans="1:13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</row>
    <row r="571" spans="1:13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</row>
    <row r="572" spans="1:13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</row>
    <row r="573" spans="1:13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</row>
    <row r="574" spans="1:13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</row>
    <row r="575" spans="1:13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</row>
    <row r="576" spans="1:13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</row>
    <row r="577" spans="1:13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</row>
    <row r="578" spans="1:13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</row>
    <row r="579" spans="1:13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</row>
    <row r="581" spans="1:13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</row>
    <row r="582" spans="1:13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</row>
    <row r="583" spans="1:13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</row>
    <row r="584" spans="1:13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</row>
    <row r="585" spans="1:13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</row>
    <row r="586" spans="1:13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</row>
    <row r="587" spans="1:13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</row>
    <row r="588" spans="1:13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</row>
    <row r="589" spans="1:13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</row>
    <row r="590" spans="1:13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</row>
    <row r="591" spans="1:13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3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</row>
    <row r="593" spans="1:13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</row>
    <row r="594" spans="1:13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</row>
    <row r="595" spans="1:13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</row>
    <row r="596" spans="1:13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</row>
    <row r="597" spans="1:13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</row>
    <row r="598" spans="1:13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</row>
    <row r="599" spans="1:13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</row>
    <row r="600" spans="1:13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</row>
    <row r="601" spans="1:13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</row>
    <row r="602" spans="1:13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</row>
    <row r="603" spans="1:13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</row>
    <row r="604" spans="1:13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</row>
    <row r="605" spans="1:13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</row>
    <row r="606" spans="1:13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</row>
    <row r="607" spans="1:13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</row>
    <row r="608" spans="1:13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</row>
    <row r="609" spans="1:13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</row>
    <row r="610" spans="1:13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</row>
    <row r="611" spans="1:13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</row>
    <row r="612" spans="1:13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</row>
    <row r="613" spans="1:13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</row>
    <row r="614" spans="1:13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</row>
    <row r="615" spans="1:13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</row>
    <row r="616" spans="1:13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</row>
    <row r="617" spans="1:13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</row>
    <row r="618" spans="1:13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</row>
    <row r="619" spans="1:13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</row>
    <row r="620" spans="1:13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</row>
    <row r="621" spans="1:13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</row>
    <row r="622" spans="1:13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</row>
    <row r="623" spans="1:13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</row>
    <row r="624" spans="1:13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</row>
    <row r="625" spans="1:13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3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</row>
    <row r="627" spans="1:13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</row>
    <row r="628" spans="1:13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</row>
    <row r="629" spans="1:13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</row>
    <row r="630" spans="1:13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</row>
    <row r="631" spans="1:13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</row>
    <row r="632" spans="1:13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</row>
    <row r="633" spans="1:13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</row>
    <row r="634" spans="1:13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</row>
    <row r="635" spans="1:13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</row>
    <row r="636" spans="1:13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</row>
    <row r="637" spans="1:13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</row>
    <row r="638" spans="1:13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</row>
    <row r="641" spans="1:13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</row>
    <row r="642" spans="1:13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</row>
    <row r="643" spans="1:13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</row>
    <row r="644" spans="1:13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</row>
    <row r="645" spans="1:13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</row>
    <row r="646" spans="1:13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</row>
    <row r="647" spans="1:13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</row>
    <row r="648" spans="1:13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</row>
    <row r="649" spans="1:13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</row>
    <row r="650" spans="1:13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</row>
    <row r="651" spans="1:13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</row>
    <row r="652" spans="1:13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</row>
    <row r="653" spans="1:13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</row>
    <row r="654" spans="1:13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</row>
    <row r="655" spans="1:13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</row>
    <row r="656" spans="1:13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</row>
    <row r="657" spans="1:13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</row>
    <row r="658" spans="1:13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</row>
    <row r="659" spans="1:13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</row>
    <row r="660" spans="1:13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3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</row>
    <row r="662" spans="1:13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</row>
    <row r="663" spans="1:13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</row>
    <row r="664" spans="1:13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</row>
    <row r="665" spans="1:13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</row>
    <row r="666" spans="1:13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</row>
    <row r="667" spans="1:13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</row>
    <row r="668" spans="1:13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</row>
    <row r="669" spans="1:13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</row>
    <row r="670" spans="1:13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</row>
    <row r="671" spans="1:13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</row>
    <row r="672" spans="1:13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</row>
    <row r="673" spans="1:13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</row>
    <row r="674" spans="1:13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</row>
    <row r="675" spans="1:13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</row>
    <row r="676" spans="1:13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</row>
    <row r="677" spans="1:13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</row>
    <row r="678" spans="1:13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</row>
    <row r="679" spans="1:13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</row>
    <row r="680" spans="1:13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</row>
    <row r="681" spans="1:13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</row>
    <row r="682" spans="1:13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</row>
    <row r="683" spans="1:13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</row>
    <row r="684" spans="1:13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</row>
    <row r="685" spans="1:13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</row>
    <row r="686" spans="1:13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</row>
    <row r="687" spans="1:13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</row>
    <row r="688" spans="1:13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</row>
    <row r="689" spans="1:13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</row>
    <row r="690" spans="1:13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</row>
    <row r="691" spans="1:13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</row>
    <row r="692" spans="1:13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</row>
    <row r="693" spans="1:13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</row>
    <row r="694" spans="1:13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</row>
    <row r="695" spans="1:13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</row>
    <row r="696" spans="1:13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</row>
    <row r="697" spans="1:13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</row>
    <row r="698" spans="1:13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</row>
    <row r="699" spans="1:13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</row>
    <row r="700" spans="1:13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</row>
    <row r="701" spans="1:13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</row>
    <row r="702" spans="1:13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</row>
    <row r="703" spans="1:13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</row>
    <row r="704" spans="1:13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</row>
    <row r="705" spans="1:13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</row>
    <row r="706" spans="1:13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</row>
    <row r="707" spans="1:13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</row>
    <row r="708" spans="1:13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</row>
    <row r="709" spans="1:13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</row>
    <row r="710" spans="1:13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</row>
    <row r="711" spans="1:13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</row>
    <row r="712" spans="1:13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</row>
    <row r="714" spans="1:13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</row>
    <row r="715" spans="1:13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</row>
    <row r="716" spans="1:13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</row>
    <row r="717" spans="1:13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</row>
    <row r="718" spans="1:13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</row>
    <row r="719" spans="1:13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</row>
    <row r="720" spans="1:13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</row>
    <row r="721" spans="1:13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</row>
    <row r="722" spans="1:13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</row>
    <row r="723" spans="1:13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</row>
    <row r="724" spans="1:13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</row>
    <row r="725" spans="1:13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</row>
    <row r="726" spans="1:13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</row>
    <row r="727" spans="1:13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</row>
    <row r="728" spans="1:13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</row>
    <row r="729" spans="1:13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</row>
    <row r="731" spans="1:13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</row>
    <row r="732" spans="1:13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</row>
    <row r="733" spans="1:13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</row>
    <row r="734" spans="1:13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</row>
    <row r="735" spans="1:13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</row>
    <row r="736" spans="1:13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</row>
    <row r="737" spans="1:13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</row>
    <row r="738" spans="1:13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</row>
    <row r="739" spans="1:13" ht="12.7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</row>
    <row r="740" spans="1:13" ht="12.7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</row>
    <row r="741" spans="1:13" ht="12.7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</row>
    <row r="742" spans="1:13" ht="12.7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</row>
    <row r="743" spans="1:13" ht="12.7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</row>
    <row r="744" spans="1:13" ht="12.7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</row>
    <row r="745" spans="1:13" ht="12.7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</row>
    <row r="746" spans="1:13" ht="12.7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</row>
    <row r="747" spans="1:13" ht="12.7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</row>
    <row r="748" spans="1:13" ht="12.7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</row>
    <row r="749" spans="1:13" ht="12.7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</row>
    <row r="750" spans="1:13" ht="12.7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</row>
    <row r="751" spans="1:13" ht="12.7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</row>
    <row r="752" spans="1:13" ht="12.7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</row>
    <row r="753" spans="1:13" ht="12.7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</row>
    <row r="754" spans="1:13" ht="12.7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</row>
    <row r="755" spans="1:13" ht="12.7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</row>
    <row r="756" spans="1:13" ht="12.7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</row>
    <row r="757" spans="1:13" ht="12.7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</row>
    <row r="758" spans="1:13" ht="12.7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</row>
    <row r="759" spans="1:13" ht="12.7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</row>
    <row r="760" spans="1:13" ht="12.7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</row>
    <row r="761" spans="1:13" ht="12.7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</row>
    <row r="762" spans="1:13" ht="12.7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</row>
    <row r="763" spans="1:13" ht="12.7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</row>
    <row r="764" spans="1:13" ht="12.7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</row>
    <row r="765" spans="1:13" ht="12.7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</row>
    <row r="766" spans="1:13" ht="12.7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</row>
    <row r="767" spans="1:13" ht="12.7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</row>
    <row r="768" spans="1:13" ht="12.7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</row>
    <row r="769" spans="1:13" ht="12.7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</row>
    <row r="770" spans="1:13" ht="12.7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</row>
    <row r="771" spans="1:13" ht="12.7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</row>
    <row r="772" spans="1:13" ht="12.7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</row>
    <row r="773" spans="1:13" ht="12.7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</row>
    <row r="774" spans="1:13" ht="12.7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</row>
    <row r="775" spans="1:13" ht="12.7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</row>
    <row r="776" spans="1:13" ht="12.7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</row>
    <row r="777" spans="1:13" ht="12.7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</row>
    <row r="778" spans="1:13" ht="12.7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</row>
    <row r="779" spans="1:13" ht="12.7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</row>
    <row r="780" spans="1:13" ht="12.7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</row>
    <row r="781" spans="1:13" ht="12.7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</row>
    <row r="782" spans="1:13" ht="12.7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</row>
    <row r="783" spans="1:13" ht="12.7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</row>
    <row r="784" spans="1:13" ht="12.7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</row>
    <row r="785" spans="1:13" ht="12.7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</row>
    <row r="786" spans="1:13" ht="12.7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</row>
    <row r="787" spans="1:13" ht="12.7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</row>
    <row r="788" spans="1:13" ht="12.7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</row>
    <row r="789" spans="1:13" ht="12.7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</row>
    <row r="790" spans="1:13" ht="12.7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</row>
    <row r="791" spans="1:13" ht="12.7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</row>
    <row r="792" spans="1:13" ht="12.7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</row>
    <row r="793" spans="1:13" ht="12.7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</row>
    <row r="794" spans="1:13" ht="12.7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</row>
    <row r="795" spans="1:13" ht="12.7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</row>
    <row r="796" spans="1:13" ht="12.7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</row>
    <row r="797" spans="1:13" ht="12.7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</row>
    <row r="798" spans="1:13" ht="12.7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</row>
    <row r="799" spans="1:13" ht="12.7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</row>
    <row r="800" spans="1:13" ht="12.7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</row>
    <row r="801" spans="1:13" ht="12.7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</row>
    <row r="802" spans="1:13" ht="12.7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</row>
    <row r="803" spans="1:13" ht="12.7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</row>
    <row r="804" spans="1:13" ht="12.7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</row>
    <row r="805" spans="1:13" ht="12.7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</row>
    <row r="806" spans="1:13" ht="12.7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</row>
    <row r="807" spans="1:13" ht="12.7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</row>
    <row r="808" spans="1:13" ht="12.7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</row>
    <row r="809" spans="1:13" ht="12.7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</row>
    <row r="810" spans="1:13" ht="12.7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</row>
    <row r="811" spans="1:13" ht="12.7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</row>
    <row r="812" spans="1:13" ht="12.7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</row>
    <row r="813" spans="1:13" ht="12.7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</row>
    <row r="814" spans="1:13" ht="12.7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</row>
    <row r="815" spans="1:13" ht="12.7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</row>
    <row r="816" spans="1:13" ht="12.7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</row>
    <row r="817" spans="1:13" ht="12.7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</row>
    <row r="818" spans="1:13" ht="12.7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</row>
    <row r="819" spans="1:13" ht="12.7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</row>
    <row r="820" spans="1:13" ht="12.7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</row>
    <row r="821" spans="1:13" ht="12.7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</row>
    <row r="822" spans="1:13" ht="12.7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</row>
    <row r="823" spans="1:13" ht="12.7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</row>
    <row r="824" spans="1:13" ht="12.7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</row>
    <row r="825" spans="1:13" ht="12.7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</row>
    <row r="826" spans="1:13" ht="12.7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</row>
    <row r="827" spans="1:13" ht="12.7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</row>
    <row r="828" spans="1:13" ht="12.7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</row>
    <row r="829" spans="1:13" ht="12.7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</row>
    <row r="830" spans="1:13" ht="12.7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</row>
    <row r="831" spans="1:13" ht="12.7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</row>
    <row r="832" spans="1:13" ht="12.7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</row>
    <row r="833" spans="1:13" ht="12.7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</row>
    <row r="834" spans="1:13" ht="12.7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</row>
    <row r="835" spans="1:13" ht="12.7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</row>
    <row r="836" spans="1:13" ht="12.7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</row>
    <row r="837" spans="1:13" ht="12.7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</row>
    <row r="838" spans="1:13" ht="12.7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</row>
    <row r="839" spans="1:13" ht="12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</row>
    <row r="840" spans="1:13" ht="12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</row>
    <row r="841" spans="1:13" ht="12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ht="12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</row>
    <row r="843" spans="1:13" ht="12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</row>
    <row r="844" spans="1:13" ht="12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</row>
    <row r="845" spans="1:13" ht="12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</row>
    <row r="846" spans="1:13" ht="12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</row>
    <row r="847" spans="1:13" ht="12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</row>
    <row r="848" spans="1:13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</row>
    <row r="849" spans="1:13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</row>
    <row r="850" spans="1:13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</row>
    <row r="851" spans="1:13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</row>
    <row r="852" spans="1:13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</row>
    <row r="853" spans="1:13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</row>
    <row r="854" spans="1:13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</row>
    <row r="855" spans="1:13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</row>
    <row r="856" spans="1:13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</row>
    <row r="857" spans="1:13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</row>
    <row r="858" spans="1:13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</row>
    <row r="859" spans="1:13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</row>
    <row r="860" spans="1:13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</row>
    <row r="861" spans="1:13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</row>
    <row r="862" spans="1:13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</row>
    <row r="863" spans="1:13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</row>
    <row r="864" spans="1:13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</row>
    <row r="865" spans="1:13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</row>
    <row r="867" spans="1:13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</row>
    <row r="868" spans="1:13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</row>
    <row r="869" spans="1:13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</row>
    <row r="870" spans="1:13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</row>
    <row r="871" spans="1:13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</row>
    <row r="872" spans="1:13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</row>
    <row r="873" spans="1:13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</row>
    <row r="874" spans="1:13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</row>
    <row r="875" spans="1:13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</row>
    <row r="876" spans="1:13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3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</row>
    <row r="878" spans="1:13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</row>
    <row r="879" spans="1:13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</row>
    <row r="880" spans="1:13" ht="12.7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</row>
    <row r="881" spans="1:13" ht="12.7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</row>
    <row r="882" spans="1:13" ht="12.7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3" ht="12.7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</row>
    <row r="884" spans="1:13" ht="12.7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</row>
    <row r="885" spans="1:13" ht="12.7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</row>
    <row r="886" spans="1:13" ht="12.7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</row>
    <row r="887" spans="1:13" ht="12.7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</row>
    <row r="888" spans="1:13" ht="12.7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</row>
    <row r="889" spans="1:13" ht="12.7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</row>
    <row r="890" spans="1:13" ht="12.7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</row>
    <row r="891" spans="1:13" ht="12.7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</row>
    <row r="892" spans="1:13" ht="12.7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</row>
    <row r="893" spans="1:13" ht="12.7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</row>
    <row r="894" spans="1:13" ht="12.7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</row>
    <row r="895" spans="1:13" ht="12.7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</row>
    <row r="896" spans="1:13" ht="12.7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</row>
    <row r="897" spans="1:13" ht="12.7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</row>
    <row r="898" spans="1:13" ht="12.7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</row>
    <row r="899" spans="1:13" ht="12.7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</row>
    <row r="900" spans="1:13" ht="12.7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</row>
    <row r="901" spans="1:13" ht="12.7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</row>
    <row r="902" spans="1:13" ht="12.7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</row>
    <row r="903" spans="1:13" ht="12.7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</row>
    <row r="904" spans="1:13" ht="12.7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</row>
    <row r="905" spans="1:13" ht="12.7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ht="12.7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</row>
    <row r="907" spans="1:13" ht="12.7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</row>
    <row r="908" spans="1:13" ht="12.7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</row>
    <row r="909" spans="1:13" ht="12.7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</row>
    <row r="910" spans="1:13" ht="12.7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</row>
    <row r="911" spans="1:13" ht="12.7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</row>
    <row r="912" spans="1:13" ht="12.7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</row>
    <row r="913" spans="1:13" ht="12.7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ht="12.7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</row>
    <row r="915" spans="1:13" ht="12.7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</row>
    <row r="916" spans="1:13" ht="12.7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</row>
    <row r="917" spans="1:13" ht="12.7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</row>
    <row r="918" spans="1:13" ht="12.7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</row>
    <row r="919" spans="1:13" ht="12.7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</row>
    <row r="920" spans="1:13" ht="12.7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</row>
    <row r="921" spans="1:13" ht="12.7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</row>
    <row r="922" spans="1:13" ht="12.7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</row>
    <row r="923" spans="1:13" ht="12.7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</row>
    <row r="924" spans="1:13" ht="12.7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</row>
    <row r="925" spans="1:13" ht="12.7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</row>
    <row r="926" spans="1:13" ht="12.7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</row>
    <row r="927" spans="1:13" ht="12.7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</row>
    <row r="928" spans="1:13" ht="12.7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</row>
    <row r="929" spans="1:13" ht="12.7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</row>
    <row r="930" spans="1:13" ht="12.7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</row>
    <row r="931" spans="1:13" ht="12.7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</row>
    <row r="932" spans="1:13" ht="12.7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</row>
    <row r="933" spans="1:13" ht="12.7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</row>
    <row r="934" spans="1:13" ht="12.7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</row>
    <row r="935" spans="1:13" ht="12.7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</row>
    <row r="936" spans="1:13" ht="12.7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</row>
    <row r="937" spans="1:13" ht="12.7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</row>
    <row r="938" spans="1:13" ht="12.7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</row>
    <row r="939" spans="1:13" ht="12.7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</row>
    <row r="940" spans="1:13" ht="12.7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</row>
    <row r="941" spans="1:13" ht="12.7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</row>
    <row r="942" spans="1:13" ht="12.7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</row>
    <row r="943" spans="1:13" ht="12.7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</row>
    <row r="944" spans="1:13" ht="12.7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</row>
    <row r="945" spans="1:13" ht="12.7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</row>
    <row r="946" spans="1:13" ht="12.7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</row>
    <row r="947" spans="1:13" ht="12.7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</row>
    <row r="948" spans="1:13" ht="12.7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</row>
    <row r="949" spans="1:13" ht="12.7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</row>
    <row r="950" spans="1:13" ht="12.7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</row>
    <row r="951" spans="1:13" ht="12.7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</row>
    <row r="952" spans="1:13" ht="12.7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3" ht="12.7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</row>
    <row r="954" spans="1:13" ht="12.7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</row>
    <row r="955" spans="1:13" ht="12.7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</row>
    <row r="956" spans="1:13" ht="12.7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</row>
    <row r="957" spans="1:13" ht="12.7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</row>
    <row r="958" spans="1:13" ht="12.7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</row>
    <row r="959" spans="1:13" ht="12.7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</row>
    <row r="960" spans="1:13" ht="12.7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</row>
    <row r="961" spans="1:13" ht="12.7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</row>
    <row r="962" spans="1:13" ht="12.7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</row>
    <row r="963" spans="1:13" ht="12.7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</row>
    <row r="964" spans="1:13" ht="12.7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</row>
    <row r="965" spans="1:13" ht="12.7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</row>
    <row r="966" spans="1:13" ht="12.7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</row>
    <row r="967" spans="1:13" ht="12.7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</row>
    <row r="968" spans="1:13" ht="12.7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</row>
    <row r="969" spans="1:13" ht="12.7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</row>
    <row r="970" spans="1:13" ht="12.7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</row>
    <row r="971" spans="1:13" ht="12.7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</row>
    <row r="972" spans="1:13" ht="12.7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</row>
    <row r="973" spans="1:13" ht="12.7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</row>
    <row r="974" spans="1:13" ht="12.7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</row>
    <row r="975" spans="1:13" ht="12.7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</row>
    <row r="976" spans="1:13" ht="12.7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</row>
    <row r="977" spans="1:13" ht="12.7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</row>
    <row r="978" spans="1:13" ht="12.7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</row>
    <row r="979" spans="1:13" ht="12.7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</row>
    <row r="980" spans="1:13" ht="12.75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</row>
    <row r="981" spans="1:13" ht="12.75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</row>
    <row r="982" spans="1:13" ht="12.75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</row>
    <row r="983" spans="1:13" ht="12.75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</row>
    <row r="984" spans="1:13" ht="12.75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</row>
    <row r="985" spans="1:13" ht="12.75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</row>
    <row r="986" spans="1:13" ht="12.75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</row>
    <row r="987" spans="1:13" ht="12.75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</row>
    <row r="988" spans="1:13" ht="12.75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</row>
    <row r="989" spans="1:13" ht="12.75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ht="12.75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</row>
    <row r="991" spans="1:13" ht="12.75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</row>
    <row r="992" spans="1:13" ht="12.75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</row>
    <row r="993" spans="1:13" ht="12.75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</row>
    <row r="994" spans="1:13" ht="12.75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</row>
    <row r="995" spans="1:13" ht="12.75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</row>
    <row r="996" spans="1:13" ht="12.75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</row>
    <row r="997" spans="1:13" ht="12.75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</row>
    <row r="998" spans="1:13" ht="12.75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</row>
    <row r="999" spans="1:13" ht="12.75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</row>
    <row r="1000" spans="1:13" ht="12.75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</row>
    <row r="1001" spans="1:13" ht="12.75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ht="12.75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</row>
    <row r="1003" spans="1:13" ht="12.75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</row>
    <row r="1004" spans="1:13" ht="12.75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</row>
    <row r="1005" spans="1:13" ht="12.75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</row>
    <row r="1006" spans="1:13" ht="12.75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</row>
    <row r="1007" spans="1:13" ht="12.75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</row>
    <row r="1008" spans="1:13" ht="12.75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</row>
    <row r="1009" spans="1:13" ht="12.75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</row>
    <row r="1010" spans="1:13" ht="12.75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</row>
    <row r="1011" spans="1:13" ht="12.75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</row>
    <row r="1012" spans="1:13" ht="12.75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</row>
    <row r="1013" spans="1:13" ht="12.75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</row>
    <row r="1014" spans="1:13" ht="12.75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</row>
    <row r="1015" spans="1:13" ht="12.75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</row>
    <row r="1016" spans="1:13" ht="12.75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</row>
    <row r="1017" spans="1:13" ht="12.75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</row>
    <row r="1018" spans="1:13" ht="12.75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</row>
    <row r="1019" spans="1:13" ht="12.75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</row>
    <row r="1020" spans="1:13" ht="12.75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</row>
    <row r="1021" spans="1:13" ht="12.75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</row>
    <row r="1022" spans="1:13" ht="12.75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</row>
    <row r="1023" spans="1:13" ht="12.75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</row>
    <row r="1024" spans="1:13" ht="12.75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</row>
    <row r="1025" spans="1:13" ht="12.75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ht="12.75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</row>
    <row r="1027" spans="1:13" ht="12.75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</row>
    <row r="1028" spans="1:13" ht="12.75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</row>
    <row r="1029" spans="1:13" ht="12.75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</row>
    <row r="1030" spans="1:13" ht="12.75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</row>
    <row r="1031" spans="1:13" ht="12.75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</row>
    <row r="1032" spans="1:13" ht="12.75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</row>
    <row r="1033" spans="1:13" ht="12.75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</row>
    <row r="1034" spans="1:13" ht="12.75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</row>
    <row r="1035" spans="1:13" ht="12.75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</row>
    <row r="1036" spans="1:13" ht="12.75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</row>
    <row r="1037" spans="1:13" ht="12.75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</row>
    <row r="1038" spans="1:13" ht="12.75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</row>
    <row r="1039" spans="1:13" ht="12.75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</row>
    <row r="1040" spans="1:13" ht="12.75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</row>
    <row r="1041" spans="1:13" ht="12.75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3" ht="12.75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</row>
    <row r="1043" spans="1:13" ht="12.75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</row>
    <row r="1044" spans="1:13" ht="12.75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</row>
    <row r="1045" spans="1:13" ht="12.75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</row>
    <row r="1046" spans="1:13" ht="12.75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</row>
    <row r="1047" spans="1:13" ht="12.75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</row>
    <row r="1048" spans="1:13" ht="12.75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</row>
    <row r="1049" spans="1:13" ht="12.75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</row>
    <row r="1050" spans="1:13" ht="12.75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</row>
    <row r="1051" spans="1:13" ht="12.75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</row>
    <row r="1052" spans="1:13" ht="12.75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</row>
    <row r="1053" spans="1:13" ht="12.75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</row>
    <row r="1054" spans="1:13" ht="12.75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</row>
    <row r="1055" spans="1:13" ht="12.75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</row>
    <row r="1056" spans="1:13" ht="12.75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</row>
    <row r="1057" spans="1:13" ht="12.75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</row>
    <row r="1058" spans="1:13" ht="12.75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</row>
    <row r="1059" spans="1:13" ht="12.75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</row>
    <row r="1060" spans="1:13" ht="12.75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</row>
    <row r="1061" spans="1:13" ht="12.75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</row>
    <row r="1062" spans="1:13" ht="12.75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</row>
    <row r="1063" spans="1:13" ht="12.75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</row>
    <row r="1064" spans="1:13" ht="12.75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</row>
    <row r="1065" spans="1:13" ht="12.75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</row>
    <row r="1066" spans="1:13" ht="12.75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</row>
    <row r="1067" spans="1:13" ht="12.75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</row>
    <row r="1068" spans="1:13" ht="12.75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</row>
    <row r="1069" spans="1:13" ht="12.75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</row>
    <row r="1070" spans="1:13" ht="12.75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</row>
    <row r="1071" spans="1:13" ht="12.75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</row>
    <row r="1072" spans="1:13" ht="12.75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</row>
    <row r="1073" spans="1:13" ht="12.75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</row>
    <row r="1074" spans="1:13" ht="12.75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</row>
    <row r="1075" spans="1:13" ht="12.75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</row>
    <row r="1076" spans="1:13" ht="12.75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</row>
    <row r="1077" spans="1:13" ht="12.75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</row>
    <row r="1078" spans="1:13" ht="12.75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</row>
    <row r="1079" spans="1:13" ht="12.75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</row>
    <row r="1080" spans="1:13" ht="12.75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</row>
    <row r="1081" spans="1:13" ht="12.75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ht="12.75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</row>
    <row r="1083" spans="1:13" ht="12.75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</row>
    <row r="1084" spans="1:13" ht="12.75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</row>
    <row r="1085" spans="1:13" ht="12.75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</row>
    <row r="1086" spans="1:13" ht="12.75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</row>
    <row r="1087" spans="1:13" ht="12.75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</row>
    <row r="1088" spans="1:13" ht="12.75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ht="12.75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</row>
    <row r="1090" spans="1:13" ht="12.75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</row>
    <row r="1091" spans="1:13" ht="12.75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</row>
    <row r="1092" spans="1:13" ht="12.75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</row>
    <row r="1093" spans="1:13" ht="12.75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</row>
    <row r="1094" spans="1:13" ht="12.75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</row>
    <row r="1095" spans="1:13" ht="12.75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</row>
    <row r="1096" spans="1:13" ht="12.75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3" ht="12.75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</row>
    <row r="1098" spans="1:13" ht="12.75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</row>
    <row r="1099" spans="1:13" ht="12.75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</row>
    <row r="1100" spans="1:13" ht="12.75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</row>
    <row r="1101" spans="1:13" ht="12.75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</row>
    <row r="1102" spans="1:13" ht="12.75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</row>
    <row r="1103" spans="1:13" ht="12.75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3" ht="12.75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</row>
    <row r="1105" spans="1:13" ht="12.75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</row>
    <row r="1106" spans="1:13" ht="12.75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</row>
    <row r="1107" spans="1:13" ht="12.75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</row>
    <row r="1108" spans="1:13" ht="12.75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</row>
    <row r="1109" spans="1:13" ht="12.75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</row>
    <row r="1110" spans="1:13" ht="12.75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</row>
    <row r="1111" spans="1:13" ht="12.75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</row>
    <row r="1112" spans="1:13" ht="12.75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</row>
    <row r="1113" spans="1:13" ht="12.75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</row>
    <row r="1114" spans="1:13" ht="12.75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</row>
    <row r="1115" spans="1:13" ht="12.75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</row>
    <row r="1116" spans="1:13" ht="12.75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</row>
    <row r="1117" spans="1:13" ht="12.75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</row>
    <row r="1118" spans="1:13" ht="12.75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</row>
    <row r="1119" spans="1:13" ht="12.75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</row>
    <row r="1120" spans="1:13" ht="12.75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</row>
    <row r="1121" spans="1:13" ht="12.75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</row>
    <row r="1122" spans="1:13" ht="12.75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</row>
    <row r="1123" spans="1:13" ht="12.75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</row>
    <row r="1124" spans="1:13" ht="12.75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</row>
    <row r="1125" spans="1:13" ht="12.75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3" ht="12.75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</row>
    <row r="1127" spans="1:13" ht="12.75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</row>
    <row r="1128" spans="1:13" ht="12.75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</row>
    <row r="1129" spans="1:13" ht="12.75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</row>
    <row r="1130" spans="1:13" ht="12.75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</row>
    <row r="1131" spans="1:13" ht="12.75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</row>
    <row r="1132" spans="1:13" ht="12.75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</row>
    <row r="1133" spans="1:13" ht="12.75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</row>
    <row r="1134" spans="1:13" ht="12.75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</row>
    <row r="1135" spans="1:13" ht="12.75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</row>
    <row r="1136" spans="1:13" ht="12.75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</row>
    <row r="1137" spans="1:13" ht="12.75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</row>
    <row r="1138" spans="1:13" ht="12.75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</row>
    <row r="1139" spans="1:13" ht="12.75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</row>
    <row r="1140" spans="1:13" ht="12.75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</row>
    <row r="1141" spans="1:13" ht="12.75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</row>
    <row r="1142" spans="1:13" ht="12.75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</row>
    <row r="1143" spans="1:13" ht="12.75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</row>
    <row r="1144" spans="1:13" ht="12.75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</row>
    <row r="1145" spans="1:13" ht="12.75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</row>
    <row r="1146" spans="1:13" ht="12.75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</row>
    <row r="1147" spans="1:13" ht="12.75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</row>
    <row r="1148" spans="1:13" ht="12.75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</row>
    <row r="1149" spans="1:13" ht="12.75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</row>
    <row r="1150" spans="1:13" ht="12.75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</row>
    <row r="1151" spans="1:13" ht="12.75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</row>
    <row r="1152" spans="1:13" ht="12.75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3" ht="12.75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</row>
    <row r="1154" spans="1:13" ht="12.75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</row>
    <row r="1155" spans="1:13" ht="12.75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</row>
    <row r="1156" spans="1:13" ht="12.75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</row>
    <row r="1157" spans="1:13" ht="12.75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</row>
    <row r="1158" spans="1:13" ht="12.75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</row>
    <row r="1159" spans="1:13" ht="12.75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</row>
    <row r="1160" spans="1:13" ht="12.75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</row>
    <row r="1161" spans="1:13" ht="12.75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</row>
    <row r="1162" spans="1:13" ht="12.75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</row>
    <row r="1163" spans="1:13" ht="12.75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</row>
    <row r="1164" spans="1:13" ht="12.75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</row>
    <row r="1165" spans="1:13" ht="12.75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</row>
    <row r="1166" spans="1:13" ht="12.75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</row>
    <row r="1167" spans="1:13" ht="12.75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</row>
    <row r="1168" spans="1:13" ht="12.75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</row>
    <row r="1169" spans="1:13" ht="12.75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</row>
    <row r="1170" spans="1:13" ht="12.75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</row>
    <row r="1171" spans="1:13" ht="12.75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</row>
    <row r="1172" spans="1:13" ht="12.75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</row>
    <row r="1173" spans="1:13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</row>
    <row r="1174" spans="1:13" ht="12.75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</row>
    <row r="1175" spans="1:13" ht="12.75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</row>
    <row r="1176" spans="1:13" ht="12.75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</row>
    <row r="1177" spans="1:13" ht="12.75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</row>
    <row r="1178" spans="1:13" ht="12.75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</row>
    <row r="1179" spans="1:13" ht="12.75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</row>
    <row r="1180" spans="1:13" ht="12.75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</row>
    <row r="1181" spans="1:13" ht="12.75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</row>
    <row r="1182" spans="1:13" ht="12.75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</row>
    <row r="1183" spans="1:13" ht="12.75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</row>
    <row r="1184" spans="1:13" ht="12.75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</row>
    <row r="1185" spans="1:13" ht="12.75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</row>
    <row r="1186" spans="1:13" ht="12.75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</row>
    <row r="1187" spans="1:13" ht="12.75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</row>
    <row r="1188" spans="1:13" ht="12.75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</row>
    <row r="1189" spans="1:13" ht="12.75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</row>
    <row r="1190" spans="1:13" ht="12.75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</row>
    <row r="1191" spans="1:13" ht="12.75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</row>
    <row r="1192" spans="1:13" ht="12.75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</row>
    <row r="1193" spans="1:13" ht="12.75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</row>
    <row r="1194" spans="1:13" ht="12.75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</row>
    <row r="1195" spans="1:13" ht="12.75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</row>
    <row r="1196" spans="1:13" ht="12.75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</row>
    <row r="1197" spans="1:13" ht="12.75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</row>
    <row r="1198" spans="1:13" ht="12.75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</row>
    <row r="1199" spans="1:13" ht="12.75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</row>
    <row r="1200" spans="1:13" ht="12.75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</row>
    <row r="1201" spans="1:13" ht="12.75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</row>
    <row r="1202" spans="1:13" ht="12.75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</row>
    <row r="1203" spans="1:13" ht="12.75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</row>
    <row r="1204" spans="1:13" ht="12.75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</row>
    <row r="1205" spans="1:13" ht="12.75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</row>
    <row r="1206" spans="1:13" ht="12.75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</row>
    <row r="1207" spans="1:13" ht="12.75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</row>
    <row r="1208" spans="1:13" ht="12.75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</row>
    <row r="1209" spans="1:13" ht="12.75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</row>
    <row r="1210" spans="1:13" ht="12.75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</row>
    <row r="1211" spans="1:13" ht="12.75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3" ht="12.75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</row>
    <row r="1213" spans="1:13" ht="12.75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</row>
    <row r="1214" spans="1:13" ht="12.75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</row>
    <row r="1215" spans="1:13" ht="12.75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</row>
    <row r="1216" spans="1:13" ht="12.75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</row>
    <row r="1217" spans="1:13" ht="12.75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</row>
    <row r="1218" spans="1:13" ht="12.75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</row>
    <row r="1219" spans="1:13" ht="12.75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</row>
    <row r="1220" spans="1:13" ht="12.75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</row>
    <row r="1221" spans="1:13" ht="12.75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</row>
    <row r="1222" spans="1:13" ht="12.75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</row>
    <row r="1223" spans="1:13" ht="12.75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</row>
    <row r="1224" spans="1:13" ht="12.75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</row>
    <row r="1225" spans="1:13" ht="12.75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</row>
    <row r="1226" spans="1:13" ht="12.75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</row>
    <row r="1227" spans="1:13" ht="12.75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</row>
    <row r="1228" spans="1:13" ht="12.75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3" ht="12.75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</row>
    <row r="1230" spans="1:13" ht="12.75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</row>
    <row r="1231" spans="1:13" ht="12.75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</row>
    <row r="1232" spans="1:13" ht="12.75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</row>
    <row r="1233" spans="1:13" ht="12.75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</row>
    <row r="1234" spans="1:13" ht="12.75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ht="12.75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</row>
    <row r="1236" spans="1:13" ht="12.75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</row>
    <row r="1237" spans="1:13" ht="12.75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</row>
    <row r="1238" spans="1:13" ht="12.75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</row>
    <row r="1239" spans="1:13" ht="12.75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</row>
    <row r="1240" spans="1:13" ht="12.75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</row>
    <row r="1241" spans="1:13" ht="12.75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</row>
    <row r="1242" spans="1:13" ht="12.75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3" ht="12.75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</row>
    <row r="1244" spans="1:13" ht="12.75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</row>
    <row r="1245" spans="1:13" ht="12.75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</row>
    <row r="1246" spans="1:13" ht="12.75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</row>
    <row r="1247" spans="1:13" ht="12.75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</row>
    <row r="1248" spans="1:13" ht="12.75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</row>
    <row r="1249" spans="1:13" ht="12.75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</row>
    <row r="1250" spans="1:13" ht="12.75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</row>
    <row r="1251" spans="1:13" ht="12.75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</row>
    <row r="1252" spans="1:13" ht="12.75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</row>
    <row r="1253" spans="1:13" ht="12.75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</row>
    <row r="1254" spans="1:13" ht="12.75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</row>
    <row r="1255" spans="1:13" ht="12.75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</row>
    <row r="1256" spans="1:13" ht="12.75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</row>
    <row r="1257" spans="1:13" ht="12.75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</row>
    <row r="1258" spans="1:13" ht="12.75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</row>
    <row r="1259" spans="1:13" ht="12.75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</row>
    <row r="1260" spans="1:13" ht="12.75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</row>
    <row r="1261" spans="1:13" ht="12.75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</row>
    <row r="1262" spans="1:13" ht="12.75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</row>
    <row r="1263" spans="1:13" ht="12.75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</row>
    <row r="1264" spans="1:13" ht="12.75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</row>
    <row r="1265" spans="1:13" ht="12.75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</row>
    <row r="1266" spans="1:13" ht="12.75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</row>
    <row r="1267" spans="1:13" ht="12.75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</row>
    <row r="1268" spans="1:13" ht="12.75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</row>
    <row r="1269" spans="1:13" ht="12.75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</row>
    <row r="1270" spans="1:13" ht="12.75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</row>
    <row r="1271" spans="1:13" ht="12.75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</row>
    <row r="1272" spans="1:13" ht="12.75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</row>
    <row r="1273" spans="1:13" ht="12.75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</row>
    <row r="1274" spans="1:13" ht="12.75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</row>
    <row r="1275" spans="1:13" ht="12.75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</row>
    <row r="1276" spans="1:13" ht="12.75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</row>
    <row r="1277" spans="1:13" ht="12.75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</row>
    <row r="1278" spans="1:13" ht="12.75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</row>
    <row r="1279" spans="1:13" ht="12.75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</row>
    <row r="1280" spans="1:13" ht="12.75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</row>
    <row r="1281" spans="1:13" ht="12.75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</row>
    <row r="1282" spans="1:13" ht="12.75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</row>
    <row r="1283" spans="1:13" ht="12.75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</row>
    <row r="1284" spans="1:13" ht="12.75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</row>
    <row r="1285" spans="1:13" ht="12.75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</row>
    <row r="1286" spans="1:13" ht="12.75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</row>
    <row r="1287" spans="1:13" ht="12.75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</row>
    <row r="1288" spans="1:13" ht="12.75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</row>
    <row r="1289" spans="1:13" ht="12.75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</row>
    <row r="1290" spans="1:13" ht="12.75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</row>
    <row r="1291" spans="1:13" ht="12.75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</row>
    <row r="1292" spans="1:13" ht="12.75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</row>
    <row r="1293" spans="1:13" ht="12.75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</row>
    <row r="1294" spans="1:13" ht="12.75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</row>
    <row r="1295" spans="1:13" ht="12.75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</row>
    <row r="1296" spans="1:13" ht="12.75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</row>
    <row r="1297" spans="1:13" ht="12.75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</row>
    <row r="1298" spans="1:13" ht="12.75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</row>
    <row r="1299" spans="1:13" ht="12.75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</row>
    <row r="1300" spans="1:13" ht="12.75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</row>
    <row r="1301" spans="1:13" ht="12.75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</row>
    <row r="1302" spans="1:13" ht="12.75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</row>
    <row r="1303" spans="1:13" ht="12.75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</row>
    <row r="1304" spans="1:13" ht="12.75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</row>
    <row r="1305" spans="1:13" ht="12.75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</row>
    <row r="1306" spans="12:13" ht="12.75">
      <c r="L1306" s="33"/>
      <c r="M1306" s="33"/>
    </row>
    <row r="1307" spans="12:13" ht="12.75">
      <c r="L1307" s="33"/>
      <c r="M1307" s="33"/>
    </row>
    <row r="1308" spans="12:13" ht="12.75">
      <c r="L1308" s="33"/>
      <c r="M1308" s="33"/>
    </row>
  </sheetData>
  <mergeCells count="10">
    <mergeCell ref="A254:K254"/>
    <mergeCell ref="A255:K255"/>
    <mergeCell ref="A1:K1"/>
    <mergeCell ref="A2:K2"/>
    <mergeCell ref="A67:K67"/>
    <mergeCell ref="A68:K68"/>
    <mergeCell ref="A190:K190"/>
    <mergeCell ref="A191:K191"/>
    <mergeCell ref="A128:K128"/>
    <mergeCell ref="A129:K129"/>
  </mergeCells>
  <printOptions/>
  <pageMargins left="1" right="0" top="1" bottom="0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alice.chong</cp:lastModifiedBy>
  <cp:lastPrinted>2005-03-31T03:06:49Z</cp:lastPrinted>
  <dcterms:created xsi:type="dcterms:W3CDTF">2002-11-11T22:59:56Z</dcterms:created>
  <dcterms:modified xsi:type="dcterms:W3CDTF">2005-03-31T06:27:02Z</dcterms:modified>
  <cp:category/>
  <cp:version/>
  <cp:contentType/>
  <cp:contentStatus/>
</cp:coreProperties>
</file>