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884" firstSheet="1" activeTab="4"/>
  </bookViews>
  <sheets>
    <sheet name="condensed consolidated bs" sheetId="1" r:id="rId1"/>
    <sheet name="condensed consolidated pl" sheetId="2" r:id="rId2"/>
    <sheet name="condensed consolidated coe" sheetId="3" r:id="rId3"/>
    <sheet name="condensed consolidated cf" sheetId="4" r:id="rId4"/>
    <sheet name="notes to accounts" sheetId="5" r:id="rId5"/>
  </sheets>
  <definedNames/>
  <calcPr fullCalcOnLoad="1"/>
</workbook>
</file>

<file path=xl/sharedStrings.xml><?xml version="1.0" encoding="utf-8"?>
<sst xmlns="http://schemas.openxmlformats.org/spreadsheetml/2006/main" count="374" uniqueCount="315">
  <si>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</si>
  <si>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</si>
  <si>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</si>
  <si>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</si>
  <si>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</si>
  <si>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</si>
  <si>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</si>
  <si>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</si>
  <si>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</si>
  <si>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</si>
  <si>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</si>
  <si>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</si>
  <si>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</si>
  <si>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</si>
  <si>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</si>
  <si>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</si>
  <si>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</si>
  <si>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</si>
  <si>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</si>
  <si>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</si>
  <si>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</si>
  <si>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Net tangible assets per share (RM)</t>
  </si>
  <si>
    <t>-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</si>
  <si>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</si>
  <si>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</si>
  <si>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</si>
  <si>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</si>
  <si>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</si>
  <si>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</si>
  <si>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</si>
  <si>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</si>
  <si>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</si>
  <si>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</si>
  <si>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The condensed consolidated income statement should be read in conjunction with the audited financial statements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</si>
  <si>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</si>
  <si>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</si>
  <si>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</si>
  <si>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</si>
  <si>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</si>
  <si>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</si>
  <si>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</si>
  <si>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</si>
  <si>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</si>
  <si>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</si>
  <si>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</si>
  <si>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At 01 August 2002</t>
  </si>
  <si>
    <t>Restated balance</t>
  </si>
  <si>
    <t>A1</t>
  </si>
  <si>
    <t>Accounting Policies and Method of Computation</t>
  </si>
  <si>
    <t>A2</t>
  </si>
  <si>
    <t>A3</t>
  </si>
  <si>
    <t>Seasonality or Cyclicality of Operations</t>
  </si>
  <si>
    <t>A4</t>
  </si>
  <si>
    <t>A6</t>
  </si>
  <si>
    <t>Debts and Equity Securities</t>
  </si>
  <si>
    <t>A7</t>
  </si>
  <si>
    <t>Segmental Reporting</t>
  </si>
  <si>
    <t>No segmental analysis has been prepared as the Group is primarily engaged in manufacturing</t>
  </si>
  <si>
    <t>activities. The other activities of the Group are not significant.</t>
  </si>
  <si>
    <t xml:space="preserve">No segmental information is provided on a geographical basis as the Group's activities are </t>
  </si>
  <si>
    <t>conducted primarily in Malaysia</t>
  </si>
  <si>
    <t>A8</t>
  </si>
  <si>
    <t>Revaluation of Property, Plant and Equipment</t>
  </si>
  <si>
    <t>A9</t>
  </si>
  <si>
    <t>Material Events Subsequent at the end of the Reporting Period</t>
  </si>
  <si>
    <t>There were no material events subsequent to the end of the current quarter that have not been</t>
  </si>
  <si>
    <t>A10</t>
  </si>
  <si>
    <t>There were no changes in the composition of the Group for the current quarter.</t>
  </si>
  <si>
    <t>Changes in the Composition of the Group</t>
  </si>
  <si>
    <t>A11</t>
  </si>
  <si>
    <t>B1</t>
  </si>
  <si>
    <t>B2</t>
  </si>
  <si>
    <t xml:space="preserve">Review of Performance </t>
  </si>
  <si>
    <t>Material Changes in the Quarterly Results Compared to the Results of the Preceding Quarter</t>
  </si>
  <si>
    <t>B3</t>
  </si>
  <si>
    <t>B4</t>
  </si>
  <si>
    <t>Variance of Actual Profit from Forecast Profit &amp; Shortfall on Profit Guarantee</t>
  </si>
  <si>
    <t>B5</t>
  </si>
  <si>
    <t>The taxation charge for the current quarter are detailed as follows:-</t>
  </si>
  <si>
    <t>Quarter</t>
  </si>
  <si>
    <t>Tax charge:-</t>
  </si>
  <si>
    <t>- Current tax provision</t>
  </si>
  <si>
    <t>Share of tax in associated company</t>
  </si>
  <si>
    <t>B6</t>
  </si>
  <si>
    <t>Profit/(Loss) on Sales of Investment and/or Properties</t>
  </si>
  <si>
    <t>B7</t>
  </si>
  <si>
    <t>Quoted Securities</t>
  </si>
  <si>
    <t>There were no purchase nor disposal of quoted securities for the current quarter. The Company and</t>
  </si>
  <si>
    <t>B8</t>
  </si>
  <si>
    <t>Status of Corporate Proposals</t>
  </si>
  <si>
    <t>B9</t>
  </si>
  <si>
    <t>B10</t>
  </si>
  <si>
    <t>Group Borrowings and Debt Securities</t>
  </si>
  <si>
    <t>B11</t>
  </si>
  <si>
    <t>Off Balance Sheet Financial Instrument</t>
  </si>
  <si>
    <t>B12</t>
  </si>
  <si>
    <t>Material Litigation</t>
  </si>
  <si>
    <t>There is at present an action commenced by Archibus Systems Sdn Bhd ("ASSB") against the</t>
  </si>
  <si>
    <t>Company for alleged infrigement of patent rights. The Company is defending the action and also</t>
  </si>
  <si>
    <t>making a counter claim to invalidate ASSB's patent. It is the contention of the Company that ASSB's</t>
  </si>
  <si>
    <t>B13</t>
  </si>
  <si>
    <t>Dividends</t>
  </si>
  <si>
    <t>Earnings per Share</t>
  </si>
  <si>
    <t>By Order of the Board</t>
  </si>
  <si>
    <t>Tan Soi Lim</t>
  </si>
  <si>
    <t>Sujata Menon A/P K.R.D.S. Chandran</t>
  </si>
  <si>
    <t>Companies Secretaries</t>
  </si>
  <si>
    <t>Johor Bahru</t>
  </si>
  <si>
    <t>c.c. Securities Commission</t>
  </si>
  <si>
    <t>Profit before taxation</t>
  </si>
  <si>
    <t>Profit after taxation</t>
  </si>
  <si>
    <t>Current</t>
  </si>
  <si>
    <t>Preceding</t>
  </si>
  <si>
    <t>the Group did not hold any quoted investment.</t>
  </si>
  <si>
    <t>The accounting policies and methods of computation adopted by the Group in this interim financial</t>
  </si>
  <si>
    <t>report are consistent with those adopted in the audited annual financial statement for the financial</t>
  </si>
  <si>
    <t>Audit Qualification</t>
  </si>
  <si>
    <t>The auditors' report of the Group's most recent annual audited financial statements for the financial</t>
  </si>
  <si>
    <t>Unusual Items</t>
  </si>
  <si>
    <t>Material Changes in Estimates</t>
  </si>
  <si>
    <t>Dividends Paid</t>
  </si>
  <si>
    <t>There were no sales of unquoted investment and/or properties for the current quarter.</t>
  </si>
  <si>
    <t>after share of profit of associated company</t>
  </si>
  <si>
    <t xml:space="preserve">CONDENSED CONSOLIDATED CASH FLOW STATEMENT </t>
  </si>
  <si>
    <t>Pre-tax profit before minority interest and</t>
  </si>
  <si>
    <t>A12</t>
  </si>
  <si>
    <t>A13</t>
  </si>
  <si>
    <t>Related Party Transactions</t>
  </si>
  <si>
    <t>Sales of goods to Eng Siang International Pte.Ltd., a company in which a</t>
  </si>
  <si>
    <t>Partner</t>
  </si>
  <si>
    <t>The directors are of the opinion that the above transactions have been entered into in the normal course</t>
  </si>
  <si>
    <t>obtainable in transactions with unrelated parties.</t>
  </si>
  <si>
    <t xml:space="preserve">                    Non-distributable</t>
  </si>
  <si>
    <t>Professional fees paid to Nora S.W.Lam &amp; Associates, a professional</t>
  </si>
  <si>
    <t xml:space="preserve">legal firm in which a director, namely Nora Lam Siew Wan, is the Managing </t>
  </si>
  <si>
    <t>The valuation of lands and building has been brought forward, without amendment from the previous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</si>
  <si>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</si>
  <si>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</si>
  <si>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</si>
  <si>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</si>
  <si>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</si>
  <si>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</si>
  <si>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</si>
  <si>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</si>
  <si>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</si>
  <si>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</si>
  <si>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3 MONTHS ENDED</t>
  </si>
  <si>
    <t>CONDENSED CONSOLIDATED STATEMENT OF CHANGES IN EQUITY FOR THE QUARTER</t>
  </si>
  <si>
    <t>(The figures have not been audited)</t>
  </si>
  <si>
    <t>Earnings per share (sen)</t>
  </si>
  <si>
    <t>A. EXLANATORY NOTES TO THE INTERIM FINANCIAL REPORT - MASB 26</t>
  </si>
  <si>
    <t>There were no changes in estimates of amounts reported in prior interim period of the current financial year</t>
  </si>
  <si>
    <t>or in prior financial years that have a material effect in the current quarter.</t>
  </si>
  <si>
    <t>(a) Basic earnings per share</t>
  </si>
  <si>
    <t>director, namely Goh Chai Siong, has interest</t>
  </si>
  <si>
    <t>reflected in the financial statements for the said period as at the date of issue of this interim</t>
  </si>
  <si>
    <t>financial report.</t>
  </si>
  <si>
    <t>Contigent Liabilities and contingent assets</t>
  </si>
  <si>
    <t>of business and have been established on terms and conditions that are not materially different from those</t>
  </si>
  <si>
    <t>The basic earnings per share is calculated by dividing the Group's profit after tax and minority interests,</t>
  </si>
  <si>
    <t>31.07.2003</t>
  </si>
  <si>
    <t>Apart from the above, there were no issuance and repayment of debt securities, share buy backs, share</t>
  </si>
  <si>
    <t>Prospects for the Next Financial Year</t>
  </si>
  <si>
    <t>(b) Fully Diluted earnings per share</t>
  </si>
  <si>
    <t xml:space="preserve">The condensed consolidated balance sheet should be read in conjunction with </t>
  </si>
  <si>
    <t>attributable to ordinary shareholders by the weighted average number of ordinary shares</t>
  </si>
  <si>
    <t>Prior year adjustment</t>
  </si>
  <si>
    <t>The fully diluted earnings per share is calculated by dividing the net profit attributable to ordinary shareholders by</t>
  </si>
  <si>
    <t>the weighted average number of ordinary shares in issue adjusted for dilutive potential shares from the conversion</t>
  </si>
  <si>
    <t>of ESOS. The adjusted weighted average number of shares is the weighted average number of shares in issue</t>
  </si>
  <si>
    <t>of the outstanding options under the ESOS into the ordinary shares</t>
  </si>
  <si>
    <t>Net profit after tax &amp; minority interest</t>
  </si>
  <si>
    <t>Weighted average number of ordinary shares in issue</t>
  </si>
  <si>
    <t>Adjustment for assumed conversion</t>
  </si>
  <si>
    <t>Adjusted weighted average number of ordinary shares</t>
  </si>
  <si>
    <t>in issue and issuable</t>
  </si>
  <si>
    <t>the current financial year.</t>
  </si>
  <si>
    <t>for the year ended 31 July 2003.</t>
  </si>
  <si>
    <t>the audited financial statements for the year ended 31 July 2003</t>
  </si>
  <si>
    <t>audited financial statements of the Group for the financial year ended 31 July 2003.</t>
  </si>
  <si>
    <t>year ended 31 July 2003 did not contain any qualification.</t>
  </si>
  <si>
    <t>year ended 31 July 2003.</t>
  </si>
  <si>
    <t>There were no unusual items affecting the assets, liabilities, equity, net income or cash flows of the Group</t>
  </si>
  <si>
    <t>for the current financial year.</t>
  </si>
  <si>
    <t>annual report.</t>
  </si>
  <si>
    <t xml:space="preserve">cancellations, shares held as treasury shares and resale of treasury shares for the period ended </t>
  </si>
  <si>
    <t>INDIVIDUAL QUARTER</t>
  </si>
  <si>
    <t>CUMULATIVE QUARTER</t>
  </si>
  <si>
    <t>The principal business operations of the Group are not significantly affected by seasonality or cyclicality</t>
  </si>
  <si>
    <t>factors.</t>
  </si>
  <si>
    <t>Operating expenses</t>
  </si>
  <si>
    <t>Interest Income</t>
  </si>
  <si>
    <t>period</t>
  </si>
  <si>
    <t>At 01 August 2003</t>
  </si>
  <si>
    <t>There were no  corporate proposals announced by the Company as at the date of the issue of this quarterly</t>
  </si>
  <si>
    <t xml:space="preserve">patent is invalid because it was wrongly patented. </t>
  </si>
  <si>
    <t>December 2002. During the last hearing of the application on 5th August 2003, the Honourable Court allowed</t>
  </si>
  <si>
    <t xml:space="preserve">The Plaintiff's Solicitors have made an application to discharge themselves from this matter on 31st </t>
  </si>
  <si>
    <t>report.</t>
  </si>
  <si>
    <t>for deferred taxation</t>
  </si>
  <si>
    <t>Surplus on revaluation of freehold</t>
  </si>
  <si>
    <t>land and building</t>
  </si>
  <si>
    <t>Dividend</t>
  </si>
  <si>
    <t>shares at RM1.45 per share under the Employee Share Option Scheme (ESOS) and 400,000 shares</t>
  </si>
  <si>
    <t>at RM1.40 and 100,000 shares at RM1.832 under the Private Placement.</t>
  </si>
  <si>
    <t>CASH FLOWS FROM OPERATING ACTIVITIES</t>
  </si>
  <si>
    <t>Net profits before tax</t>
  </si>
  <si>
    <t>Interest received</t>
  </si>
  <si>
    <t>The condensed consolidated cash flow statement should be read in conjunction with the audited financial</t>
  </si>
  <si>
    <t>statements for the year ended 31 July 2003</t>
  </si>
  <si>
    <t>the Plaintiff's Solicitors application to discharge themselves. The Plaintiff's solicitors were unable to extract the</t>
  </si>
  <si>
    <t xml:space="preserve">draft Order for Discharge as the said draft was not sighted in the Court's file. In this regard, the Plaintiff's </t>
  </si>
  <si>
    <t>A5</t>
  </si>
  <si>
    <t>Investment in associate</t>
  </si>
  <si>
    <t>Minority Interests</t>
  </si>
  <si>
    <t>Dividend paid</t>
  </si>
  <si>
    <t>The Group has no contigent liabilities and contigent assets that had arisen since the last balance sheet</t>
  </si>
  <si>
    <t>date at 31 July 2003.</t>
  </si>
  <si>
    <t>CASH FLOWS FROM FINANCING ACTIVITIES</t>
  </si>
  <si>
    <t>30/04/04</t>
  </si>
  <si>
    <t>ADDITIONAL INFORMATION REQUIRED BY THE BURSA MALAYSIA LISTING REQUIREMENTS</t>
  </si>
  <si>
    <t>solicitors have resubmitted a copy of the draft order, however, they have recently been informed by the Court</t>
  </si>
  <si>
    <t>approval. In view of the above and having regard to the fact that the above action was a pre-year 2000 suit, the</t>
  </si>
  <si>
    <t>- (Over)/Under provision in Prior year</t>
  </si>
  <si>
    <t xml:space="preserve">Higher effective tax rate for the current quarter and current year to date is due to under provision of prior year </t>
  </si>
  <si>
    <t>tax.</t>
  </si>
  <si>
    <t>during the financial year plus the weighted average number of shares which would be issued on the conversion</t>
  </si>
  <si>
    <t>Financial Reporting and paragraph 9.22 of the the Bursa Malaysia Securities Berhad ("Bursa Malaysia")</t>
  </si>
  <si>
    <t>Listing Requirements. The interim financial report is unaudited and should be read in conjunction with the</t>
  </si>
  <si>
    <t>There is no profit forecast prepared for public release and no profit guarantee provided by the Group for</t>
  </si>
  <si>
    <t>that the said copy had gone missing again. They have proceeded to re-submit the draft order for the Registrar's</t>
  </si>
  <si>
    <t>31.07.2004</t>
  </si>
  <si>
    <t>31 JULY 2004</t>
  </si>
  <si>
    <t>31 JULY 2003</t>
  </si>
  <si>
    <t>12 MONTHS ENDED</t>
  </si>
  <si>
    <t>CONDENSED CONSOLIDATED INCOME STATEMENTS FOR THE QUARTER ENDED 31 JULY 2004</t>
  </si>
  <si>
    <t>ENDED 31 JULY 2004</t>
  </si>
  <si>
    <t>12 months ended</t>
  </si>
  <si>
    <t>31 July 2004</t>
  </si>
  <si>
    <t>FOR THE QUARTER ENDED 31 JULY 2004</t>
  </si>
  <si>
    <t>31 July 2003</t>
  </si>
  <si>
    <t>NOTES TO THE FINAL FINANCIAL REPORT -  31 JULY 2004</t>
  </si>
  <si>
    <t>The final financial report is unaudited and is prepared in accordance with MASB 26, Interim</t>
  </si>
  <si>
    <t xml:space="preserve"> 31 July 2004</t>
  </si>
  <si>
    <t>The Group has no borrowings nor debt securities as at 31 July 2004.</t>
  </si>
  <si>
    <t>There were no financial instrument with off balance sheet risk as at 31 July 2004.</t>
  </si>
  <si>
    <t>Net profit for the twelve (12) months</t>
  </si>
  <si>
    <t>At  31 July  2004</t>
  </si>
  <si>
    <t>At 31 July 2003</t>
  </si>
  <si>
    <t>Charged to deferred taxation</t>
  </si>
  <si>
    <t>31 July 2004.</t>
  </si>
  <si>
    <t>31/07/04</t>
  </si>
  <si>
    <t>No dividend has been paid for the current quarter.</t>
  </si>
  <si>
    <t>Company's solicitors propose to write to the Court to set the matter down for trial (after the order for the</t>
  </si>
  <si>
    <t>discharge of the Plantiff's solicitor has been extracted). In the event that the Plaintiff or its solicitors do not</t>
  </si>
  <si>
    <t>appear on the trial date, the Company's solicitors shall make an application to strike out the Plaintiff's action</t>
  </si>
  <si>
    <t>and enter judgement in default against the Plaintiff in respect of the Company's counter-claim.</t>
  </si>
  <si>
    <t xml:space="preserve">For the year ended  31 July 2004, the Group achieved a consolidated turnover of RM46.575 million </t>
  </si>
  <si>
    <t>which was approximately 10.95% lower than the preceding year. The decrease is mainly due to reduction</t>
  </si>
  <si>
    <t>in demand from the main customer. In tandem with the lower turnover, the Group recorded a lower profit</t>
  </si>
  <si>
    <t>For the current quarter, the Group achieved a turnover of RM14.256 million, representing an increase</t>
  </si>
  <si>
    <t>of 20.72% as compared to the preceding quarter ended 30 April 2004. The increase is mainly due</t>
  </si>
  <si>
    <t>Deferred tax</t>
  </si>
  <si>
    <t>Net profit for the year</t>
  </si>
  <si>
    <t>Issue of shares for cash pursuant</t>
  </si>
  <si>
    <t>to ESOS</t>
  </si>
  <si>
    <t>to Private Placement</t>
  </si>
  <si>
    <t>Adjustment for :-</t>
  </si>
  <si>
    <t>Depreciation</t>
  </si>
  <si>
    <t>Deficit on revaluation</t>
  </si>
  <si>
    <t>Share of profit of associate</t>
  </si>
  <si>
    <t>Interest income</t>
  </si>
  <si>
    <t>Dividend income</t>
  </si>
  <si>
    <t>Provision for doubtful debts</t>
  </si>
  <si>
    <t>Bad debts written off</t>
  </si>
  <si>
    <t>Unrealised gain or loss</t>
  </si>
  <si>
    <t>Plant &amp; equipment written off</t>
  </si>
  <si>
    <t>Provision for doubtful debts written off</t>
  </si>
  <si>
    <t>Operating profit before working capital changes</t>
  </si>
  <si>
    <t>Receivable</t>
  </si>
  <si>
    <t>Gain or loss on disposal of plant &amp; equipment</t>
  </si>
  <si>
    <t>Payables</t>
  </si>
  <si>
    <t>Cash generated / (used in) from operations</t>
  </si>
  <si>
    <t>Tax paid</t>
  </si>
  <si>
    <t>Tax refund</t>
  </si>
  <si>
    <t>Net cash generated / (used in) operating activities</t>
  </si>
  <si>
    <t>CASH FLOWS USED IN INVESTING ACTIVITIES</t>
  </si>
  <si>
    <t>Dividend received from associate</t>
  </si>
  <si>
    <t>Dividend received from subsidiary</t>
  </si>
  <si>
    <t>Sales proceed from disposal of plant &amp; equipment</t>
  </si>
  <si>
    <t>Net cash generated from investing activities</t>
  </si>
  <si>
    <t>Proceed from issuance of ordinary shares</t>
  </si>
  <si>
    <t>Expenses incurred for bonus issued</t>
  </si>
  <si>
    <t>Dividend paid to minority shareholders</t>
  </si>
  <si>
    <t>NET INCREASE IN CASH AND BANK BALANCES</t>
  </si>
  <si>
    <t>CASH AND BANK BALANCES AT BEGINNING</t>
  </si>
  <si>
    <t>OF THE YEAR</t>
  </si>
  <si>
    <t>CASH AND BANK BALANCES AT END</t>
  </si>
  <si>
    <t>Current Quarter</t>
  </si>
  <si>
    <t>Cumulative Quarter</t>
  </si>
  <si>
    <t>to increase demand of our products compared with the preceding quarter. The pre-tax profit before minority</t>
  </si>
  <si>
    <t>interests and after share of profit of associated company for the quarter under review decreased from</t>
  </si>
  <si>
    <t>preceding quarter's RM1.409 million to RM1.001 million.</t>
  </si>
  <si>
    <t>Purchase of property, plant &amp; equipment</t>
  </si>
  <si>
    <t>The Plaintiff's solicitors have recently informed the Company's solicitor that the matter has been transferred</t>
  </si>
  <si>
    <t>to a new set of solicitors for the Plaintiff. However, they have not named or advised who they are.</t>
  </si>
  <si>
    <t xml:space="preserve">increased from RM43,672,700 to RM44,404,700 as a result of the exercise and allotment of 232,000 </t>
  </si>
  <si>
    <t>During the period ended 31 July 2004, the issued and paid up share capital of the Company</t>
  </si>
  <si>
    <t>after tax and minority interest of RM2.889 million as compared to RM6.750 million in the preceding year.</t>
  </si>
  <si>
    <t>The Board has recommended a first and final tax-exempt dividend of 7% in respect of the financial year</t>
  </si>
  <si>
    <t>on the Register of Members at the date later to be announced.</t>
  </si>
  <si>
    <t>ended 31 July 2004. The proposed dividend if approved by the shareholders, will be paid to shareholders</t>
  </si>
  <si>
    <t>in issue of 44,158,708 (31 July 2003: 43,611,700) ordinary shares during the financial year.</t>
  </si>
  <si>
    <t>The Board anticipates that the Group's performance will be comparable to the last financial year.</t>
  </si>
  <si>
    <t>Date:  24 September, 2004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</si>
</sst>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15" applyNumberFormat="1" applyAlignment="1">
      <alignment/>
    </xf>
    <xf numFmtId="38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15" fontId="0" fillId="0" borderId="1" xfId="0" applyNumberFormat="1" applyBorder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 horizontal="center"/>
    </xf>
    <xf numFmtId="15" fontId="0" fillId="0" borderId="0" xfId="0" applyNumberFormat="1" applyFont="1" applyBorder="1" applyAlignment="1" quotePrefix="1">
      <alignment horizontal="center"/>
    </xf>
    <xf numFmtId="15" fontId="0" fillId="0" borderId="0" xfId="0" applyNumberFormat="1" applyFont="1" applyBorder="1" applyAlignment="1">
      <alignment horizontal="center"/>
    </xf>
    <xf numFmtId="15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79" fontId="0" fillId="0" borderId="0" xfId="15" applyNumberFormat="1" applyBorder="1" applyAlignment="1">
      <alignment/>
    </xf>
    <xf numFmtId="40" fontId="0" fillId="0" borderId="3" xfId="0" applyNumberFormat="1" applyFill="1" applyBorder="1" applyAlignment="1">
      <alignment/>
    </xf>
    <xf numFmtId="40" fontId="0" fillId="0" borderId="4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9" fontId="0" fillId="0" borderId="0" xfId="15" applyNumberFormat="1" applyFont="1" applyFill="1" applyAlignment="1">
      <alignment/>
    </xf>
    <xf numFmtId="179" fontId="0" fillId="0" borderId="5" xfId="15" applyNumberFormat="1" applyFont="1" applyFill="1" applyBorder="1" applyAlignment="1">
      <alignment/>
    </xf>
    <xf numFmtId="179" fontId="0" fillId="0" borderId="0" xfId="15" applyNumberFormat="1" applyBorder="1" applyAlignment="1">
      <alignment horizontal="right"/>
    </xf>
    <xf numFmtId="179" fontId="0" fillId="0" borderId="0" xfId="15" applyNumberFormat="1" applyFill="1" applyBorder="1" applyAlignment="1">
      <alignment horizontal="right"/>
    </xf>
    <xf numFmtId="179" fontId="0" fillId="0" borderId="1" xfId="15" applyNumberFormat="1" applyBorder="1" applyAlignment="1">
      <alignment horizontal="right"/>
    </xf>
    <xf numFmtId="179" fontId="0" fillId="0" borderId="1" xfId="15" applyNumberFormat="1" applyFill="1" applyBorder="1" applyAlignment="1">
      <alignment horizontal="right"/>
    </xf>
    <xf numFmtId="179" fontId="0" fillId="0" borderId="0" xfId="15" applyNumberFormat="1" applyAlignment="1">
      <alignment horizontal="right"/>
    </xf>
    <xf numFmtId="179" fontId="0" fillId="0" borderId="5" xfId="15" applyNumberFormat="1" applyBorder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0" xfId="15" applyNumberFormat="1" applyAlignment="1">
      <alignment/>
    </xf>
    <xf numFmtId="179" fontId="0" fillId="0" borderId="0" xfId="15" applyNumberFormat="1" applyAlignment="1" quotePrefix="1">
      <alignment/>
    </xf>
    <xf numFmtId="179" fontId="0" fillId="0" borderId="0" xfId="15" applyNumberFormat="1" applyAlignment="1">
      <alignment/>
    </xf>
    <xf numFmtId="179" fontId="0" fillId="0" borderId="0" xfId="15" applyNumberFormat="1" applyBorder="1" applyAlignment="1">
      <alignment/>
    </xf>
    <xf numFmtId="179" fontId="0" fillId="0" borderId="6" xfId="15" applyNumberFormat="1" applyBorder="1" applyAlignment="1">
      <alignment/>
    </xf>
    <xf numFmtId="179" fontId="0" fillId="0" borderId="7" xfId="15" applyNumberFormat="1" applyBorder="1" applyAlignment="1">
      <alignment/>
    </xf>
    <xf numFmtId="0" fontId="0" fillId="0" borderId="0" xfId="0" applyFill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0" fillId="0" borderId="0" xfId="0" applyFont="1" applyAlignment="1">
      <alignment horizontal="right"/>
    </xf>
    <xf numFmtId="3" fontId="1" fillId="0" borderId="4" xfId="0" applyNumberFormat="1" applyFont="1" applyFill="1" applyBorder="1" applyAlignment="1" quotePrefix="1">
      <alignment horizontal="center"/>
    </xf>
    <xf numFmtId="3" fontId="1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71" fontId="1" fillId="0" borderId="11" xfId="15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3" xfId="0" applyNumberFormat="1" applyFont="1" applyFill="1" applyBorder="1" applyAlignment="1" quotePrefix="1">
      <alignment horizontal="center"/>
    </xf>
    <xf numFmtId="15" fontId="4" fillId="0" borderId="4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9" fontId="0" fillId="0" borderId="3" xfId="15" applyNumberFormat="1" applyFill="1" applyBorder="1" applyAlignment="1">
      <alignment/>
    </xf>
    <xf numFmtId="179" fontId="0" fillId="0" borderId="4" xfId="15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179" fontId="0" fillId="0" borderId="0" xfId="15" applyNumberFormat="1" applyFill="1" applyBorder="1" applyAlignment="1">
      <alignment/>
    </xf>
    <xf numFmtId="179" fontId="0" fillId="0" borderId="17" xfId="15" applyNumberFormat="1" applyFill="1" applyBorder="1" applyAlignment="1">
      <alignment/>
    </xf>
    <xf numFmtId="179" fontId="0" fillId="0" borderId="13" xfId="15" applyNumberFormat="1" applyFill="1" applyBorder="1" applyAlignment="1">
      <alignment/>
    </xf>
    <xf numFmtId="179" fontId="0" fillId="0" borderId="18" xfId="15" applyNumberFormat="1" applyFill="1" applyBorder="1" applyAlignment="1">
      <alignment/>
    </xf>
    <xf numFmtId="179" fontId="0" fillId="0" borderId="15" xfId="15" applyNumberFormat="1" applyFill="1" applyBorder="1" applyAlignment="1">
      <alignment/>
    </xf>
    <xf numFmtId="38" fontId="0" fillId="0" borderId="3" xfId="0" applyNumberFormat="1" applyFill="1" applyBorder="1" applyAlignment="1">
      <alignment/>
    </xf>
    <xf numFmtId="38" fontId="0" fillId="0" borderId="4" xfId="0" applyNumberForma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170" fontId="5" fillId="0" borderId="0" xfId="17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95250</xdr:rowOff>
    </xdr:from>
    <xdr:to>
      <xdr:col>5</xdr:col>
      <xdr:colOff>542925</xdr:colOff>
      <xdr:row>8</xdr:row>
      <xdr:rowOff>95250</xdr:rowOff>
    </xdr:to>
    <xdr:sp>
      <xdr:nvSpPr>
        <xdr:cNvPr id="1" name="Line 7"/>
        <xdr:cNvSpPr>
          <a:spLocks/>
        </xdr:cNvSpPr>
      </xdr:nvSpPr>
      <xdr:spPr>
        <a:xfrm>
          <a:off x="4619625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95250</xdr:rowOff>
    </xdr:from>
    <xdr:to>
      <xdr:col>3</xdr:col>
      <xdr:colOff>542925</xdr:colOff>
      <xdr:row>8</xdr:row>
      <xdr:rowOff>95250</xdr:rowOff>
    </xdr:to>
    <xdr:sp>
      <xdr:nvSpPr>
        <xdr:cNvPr id="2" name="Line 8"/>
        <xdr:cNvSpPr>
          <a:spLocks/>
        </xdr:cNvSpPr>
      </xdr:nvSpPr>
      <xdr:spPr>
        <a:xfrm flipH="1">
          <a:off x="3133725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F5" sqref="F5"/>
    </sheetView>
  </sheetViews>
  <sheetFormatPr defaultColWidth="9.140625" defaultRowHeight="12.75"/>
  <cols>
    <col min="5" max="5" width="9.140625" style="80" customWidth="1"/>
    <col min="6" max="7" width="15.7109375" style="80" customWidth="1"/>
  </cols>
  <sheetData>
    <row r="1" spans="1:7" ht="15.75">
      <c r="A1" s="129" t="s">
        <v>23</v>
      </c>
      <c r="B1" s="129"/>
      <c r="C1" s="129"/>
      <c r="D1" s="129"/>
      <c r="E1" s="129"/>
      <c r="F1" s="129"/>
      <c r="G1" s="129"/>
    </row>
    <row r="2" spans="1:7" ht="15">
      <c r="A2" s="130" t="s">
        <v>0</v>
      </c>
      <c r="B2" s="130"/>
      <c r="C2" s="130"/>
      <c r="D2" s="130"/>
      <c r="E2" s="130"/>
      <c r="F2" s="130"/>
      <c r="G2" s="130"/>
    </row>
    <row r="3" spans="1:7" ht="15">
      <c r="A3" s="1"/>
      <c r="B3" s="1"/>
      <c r="C3" s="1"/>
      <c r="D3" s="1"/>
      <c r="E3" s="81"/>
      <c r="F3" s="81"/>
      <c r="G3" s="81"/>
    </row>
    <row r="4" spans="1:7" ht="15.75">
      <c r="A4" s="129" t="s">
        <v>1</v>
      </c>
      <c r="B4" s="129"/>
      <c r="C4" s="129"/>
      <c r="D4" s="129"/>
      <c r="E4" s="129"/>
      <c r="F4" s="129"/>
      <c r="G4" s="129"/>
    </row>
    <row r="5" spans="1:7" ht="15">
      <c r="A5" s="1"/>
      <c r="B5" s="1"/>
      <c r="C5" s="1"/>
      <c r="D5" s="1"/>
      <c r="E5" s="81"/>
      <c r="F5" s="81"/>
      <c r="G5" s="81"/>
    </row>
    <row r="6" spans="1:7" ht="15">
      <c r="A6" s="1"/>
      <c r="B6" s="1"/>
      <c r="C6" s="1"/>
      <c r="D6" s="1"/>
      <c r="E6" s="82"/>
      <c r="F6" s="83" t="s">
        <v>137</v>
      </c>
      <c r="G6" s="84" t="s">
        <v>139</v>
      </c>
    </row>
    <row r="7" spans="1:7" ht="15">
      <c r="A7" s="1"/>
      <c r="B7" s="1"/>
      <c r="C7" s="1"/>
      <c r="D7" s="1"/>
      <c r="E7" s="85"/>
      <c r="F7" s="86" t="s">
        <v>231</v>
      </c>
      <c r="G7" s="87" t="s">
        <v>160</v>
      </c>
    </row>
    <row r="8" spans="1:7" ht="15">
      <c r="A8" s="1"/>
      <c r="B8" s="1"/>
      <c r="C8" s="1"/>
      <c r="D8" s="1"/>
      <c r="E8" s="85"/>
      <c r="F8" s="86" t="s">
        <v>138</v>
      </c>
      <c r="G8" s="87" t="s">
        <v>140</v>
      </c>
    </row>
    <row r="9" spans="1:7" ht="15">
      <c r="A9" s="1"/>
      <c r="B9" s="1"/>
      <c r="C9" s="1"/>
      <c r="D9" s="1"/>
      <c r="E9" s="88" t="s">
        <v>136</v>
      </c>
      <c r="F9" s="88" t="s">
        <v>2</v>
      </c>
      <c r="G9" s="89" t="s">
        <v>2</v>
      </c>
    </row>
    <row r="10" spans="1:7" ht="15.75">
      <c r="A10" s="3" t="s">
        <v>9</v>
      </c>
      <c r="B10" s="1"/>
      <c r="C10" s="1"/>
      <c r="D10" s="1"/>
      <c r="E10" s="85"/>
      <c r="F10" s="85"/>
      <c r="G10" s="90"/>
    </row>
    <row r="11" spans="1:7" ht="15">
      <c r="A11" s="1" t="s">
        <v>3</v>
      </c>
      <c r="B11" s="1"/>
      <c r="C11" s="1"/>
      <c r="D11" s="1"/>
      <c r="E11" s="86" t="s">
        <v>63</v>
      </c>
      <c r="F11" s="91">
        <v>26429947</v>
      </c>
      <c r="G11" s="92">
        <v>27813920</v>
      </c>
    </row>
    <row r="12" spans="1:7" ht="15">
      <c r="A12" s="1" t="s">
        <v>213</v>
      </c>
      <c r="B12" s="1"/>
      <c r="C12" s="1"/>
      <c r="D12" s="1"/>
      <c r="E12" s="85"/>
      <c r="F12" s="91">
        <v>566416</v>
      </c>
      <c r="G12" s="92">
        <v>754636</v>
      </c>
    </row>
    <row r="13" spans="1:7" ht="15.75" thickBot="1">
      <c r="A13" s="1"/>
      <c r="B13" s="1"/>
      <c r="C13" s="1"/>
      <c r="D13" s="1"/>
      <c r="E13" s="85"/>
      <c r="F13" s="93">
        <f>SUM(F11:F12)</f>
        <v>26996363</v>
      </c>
      <c r="G13" s="94">
        <f>SUM(G11:G12)</f>
        <v>28568556</v>
      </c>
    </row>
    <row r="14" spans="1:7" ht="7.5" customHeight="1" thickTop="1">
      <c r="A14" s="1"/>
      <c r="B14" s="1"/>
      <c r="C14" s="1"/>
      <c r="D14" s="1"/>
      <c r="E14" s="85"/>
      <c r="F14" s="91"/>
      <c r="G14" s="92"/>
    </row>
    <row r="15" spans="1:7" ht="15.75">
      <c r="A15" s="3" t="s">
        <v>10</v>
      </c>
      <c r="B15" s="1"/>
      <c r="C15" s="1"/>
      <c r="D15" s="1"/>
      <c r="E15" s="85"/>
      <c r="F15" s="91"/>
      <c r="G15" s="92"/>
    </row>
    <row r="16" spans="1:7" ht="15">
      <c r="A16" s="1" t="s">
        <v>4</v>
      </c>
      <c r="B16" s="1"/>
      <c r="C16" s="1"/>
      <c r="D16" s="1"/>
      <c r="E16" s="85"/>
      <c r="F16" s="91">
        <v>20989610</v>
      </c>
      <c r="G16" s="92">
        <v>19940918</v>
      </c>
    </row>
    <row r="17" spans="1:7" ht="15">
      <c r="A17" s="1" t="s">
        <v>5</v>
      </c>
      <c r="B17" s="1"/>
      <c r="C17" s="1"/>
      <c r="D17" s="1"/>
      <c r="E17" s="85"/>
      <c r="F17" s="91">
        <v>11117640</v>
      </c>
      <c r="G17" s="92">
        <v>8642887</v>
      </c>
    </row>
    <row r="18" spans="1:7" ht="15">
      <c r="A18" s="1" t="s">
        <v>6</v>
      </c>
      <c r="B18" s="1"/>
      <c r="C18" s="1"/>
      <c r="D18" s="1"/>
      <c r="E18" s="85"/>
      <c r="F18" s="91">
        <v>1307726</v>
      </c>
      <c r="G18" s="92">
        <v>966300</v>
      </c>
    </row>
    <row r="19" spans="1:7" ht="15">
      <c r="A19" s="1" t="s">
        <v>7</v>
      </c>
      <c r="B19" s="1"/>
      <c r="C19" s="1"/>
      <c r="D19" s="1"/>
      <c r="E19" s="85"/>
      <c r="F19" s="91">
        <v>905351</v>
      </c>
      <c r="G19" s="92">
        <v>1370372</v>
      </c>
    </row>
    <row r="20" spans="1:7" ht="15">
      <c r="A20" s="1" t="s">
        <v>8</v>
      </c>
      <c r="B20" s="1"/>
      <c r="C20" s="1"/>
      <c r="D20" s="1"/>
      <c r="E20" s="85"/>
      <c r="F20" s="91">
        <v>32408257</v>
      </c>
      <c r="G20" s="92">
        <v>31273841</v>
      </c>
    </row>
    <row r="21" spans="1:7" ht="15">
      <c r="A21" s="1"/>
      <c r="B21" s="1"/>
      <c r="C21" s="1"/>
      <c r="D21" s="1"/>
      <c r="E21" s="85"/>
      <c r="F21" s="95">
        <f>SUM(F16:F20)</f>
        <v>66728584</v>
      </c>
      <c r="G21" s="96">
        <f>SUM(G16:G20)</f>
        <v>62194318</v>
      </c>
    </row>
    <row r="22" spans="1:7" ht="7.5" customHeight="1">
      <c r="A22" s="1"/>
      <c r="B22" s="1"/>
      <c r="C22" s="1"/>
      <c r="D22" s="1"/>
      <c r="E22" s="85"/>
      <c r="F22" s="91"/>
      <c r="G22" s="92"/>
    </row>
    <row r="23" spans="1:7" ht="15.75">
      <c r="A23" s="3" t="s">
        <v>11</v>
      </c>
      <c r="B23" s="1"/>
      <c r="C23" s="1"/>
      <c r="D23" s="1"/>
      <c r="E23" s="85"/>
      <c r="F23" s="91"/>
      <c r="G23" s="92"/>
    </row>
    <row r="24" spans="1:7" ht="15">
      <c r="A24" s="1" t="s">
        <v>12</v>
      </c>
      <c r="B24" s="1"/>
      <c r="C24" s="1"/>
      <c r="D24" s="1"/>
      <c r="E24" s="85"/>
      <c r="F24" s="91">
        <v>5523614</v>
      </c>
      <c r="G24" s="92">
        <v>2103440</v>
      </c>
    </row>
    <row r="25" spans="1:7" ht="15">
      <c r="A25" s="1" t="s">
        <v>13</v>
      </c>
      <c r="B25" s="1"/>
      <c r="C25" s="1"/>
      <c r="D25" s="1"/>
      <c r="E25" s="85"/>
      <c r="F25" s="91">
        <v>3691464</v>
      </c>
      <c r="G25" s="92">
        <v>3631729</v>
      </c>
    </row>
    <row r="26" spans="1:7" ht="15">
      <c r="A26" s="1" t="s">
        <v>14</v>
      </c>
      <c r="B26" s="1"/>
      <c r="C26" s="1"/>
      <c r="D26" s="1"/>
      <c r="E26" s="85"/>
      <c r="F26" s="97"/>
      <c r="G26" s="75" t="s">
        <v>22</v>
      </c>
    </row>
    <row r="27" spans="1:7" ht="15">
      <c r="A27" s="1"/>
      <c r="B27" s="1"/>
      <c r="C27" s="1"/>
      <c r="D27" s="1"/>
      <c r="E27" s="85"/>
      <c r="F27" s="76">
        <f>SUM(F24:F26)</f>
        <v>9215078</v>
      </c>
      <c r="G27" s="98">
        <f>SUM(G24:G26)</f>
        <v>5735169</v>
      </c>
    </row>
    <row r="28" spans="1:7" ht="7.5" customHeight="1">
      <c r="A28" s="1"/>
      <c r="B28" s="1"/>
      <c r="C28" s="1"/>
      <c r="D28" s="1"/>
      <c r="E28" s="85"/>
      <c r="F28" s="91"/>
      <c r="G28" s="92"/>
    </row>
    <row r="29" spans="1:7" ht="15.75">
      <c r="A29" s="3" t="s">
        <v>15</v>
      </c>
      <c r="B29" s="1"/>
      <c r="C29" s="1"/>
      <c r="D29" s="1"/>
      <c r="E29" s="85"/>
      <c r="F29" s="91">
        <f>+F21-F27</f>
        <v>57513506</v>
      </c>
      <c r="G29" s="92">
        <f>+G21-G27</f>
        <v>56459149</v>
      </c>
    </row>
    <row r="30" spans="1:7" ht="15.75" thickBot="1">
      <c r="A30" s="1"/>
      <c r="B30" s="1"/>
      <c r="C30" s="1"/>
      <c r="D30" s="1"/>
      <c r="E30" s="85"/>
      <c r="F30" s="93">
        <f>+F13+F29</f>
        <v>84509869</v>
      </c>
      <c r="G30" s="94">
        <f>+G13+G29</f>
        <v>85027705</v>
      </c>
    </row>
    <row r="31" spans="1:7" ht="7.5" customHeight="1" thickTop="1">
      <c r="A31" s="1"/>
      <c r="B31" s="1"/>
      <c r="C31" s="1"/>
      <c r="D31" s="1"/>
      <c r="E31" s="85"/>
      <c r="F31" s="91"/>
      <c r="G31" s="92"/>
    </row>
    <row r="32" spans="1:7" ht="15.75">
      <c r="A32" s="3" t="s">
        <v>16</v>
      </c>
      <c r="B32" s="1"/>
      <c r="C32" s="1"/>
      <c r="D32" s="1"/>
      <c r="E32" s="85"/>
      <c r="F32" s="91"/>
      <c r="G32" s="92"/>
    </row>
    <row r="33" spans="1:7" ht="15">
      <c r="A33" s="1" t="s">
        <v>17</v>
      </c>
      <c r="B33" s="1"/>
      <c r="C33" s="1"/>
      <c r="D33" s="1"/>
      <c r="E33" s="85"/>
      <c r="F33" s="91">
        <v>44404700</v>
      </c>
      <c r="G33" s="92">
        <v>43672700</v>
      </c>
    </row>
    <row r="34" spans="1:7" ht="15">
      <c r="A34" s="1" t="s">
        <v>18</v>
      </c>
      <c r="B34" s="1"/>
      <c r="C34" s="1"/>
      <c r="D34" s="1"/>
      <c r="E34" s="85"/>
      <c r="F34" s="99">
        <f>654456+894427+352000+35603796</f>
        <v>37504679</v>
      </c>
      <c r="G34" s="99">
        <v>38758052</v>
      </c>
    </row>
    <row r="35" spans="1:7" ht="15">
      <c r="A35" s="1" t="s">
        <v>19</v>
      </c>
      <c r="B35" s="1"/>
      <c r="C35" s="1"/>
      <c r="D35" s="1"/>
      <c r="E35" s="85"/>
      <c r="F35" s="91">
        <f>SUM(F33:F34)</f>
        <v>81909379</v>
      </c>
      <c r="G35" s="92">
        <f>SUM(G33:G34)</f>
        <v>82430752</v>
      </c>
    </row>
    <row r="36" spans="1:7" ht="15">
      <c r="A36" s="1"/>
      <c r="B36" s="1"/>
      <c r="C36" s="1"/>
      <c r="D36" s="1"/>
      <c r="E36" s="85"/>
      <c r="F36" s="91"/>
      <c r="G36" s="92"/>
    </row>
    <row r="37" spans="1:7" ht="15">
      <c r="A37" s="1" t="s">
        <v>20</v>
      </c>
      <c r="B37" s="1"/>
      <c r="C37" s="1"/>
      <c r="D37" s="1"/>
      <c r="E37" s="85"/>
      <c r="F37" s="91">
        <v>1374925</v>
      </c>
      <c r="G37" s="92">
        <v>1402133</v>
      </c>
    </row>
    <row r="38" spans="1:7" ht="15">
      <c r="A38" s="1" t="s">
        <v>214</v>
      </c>
      <c r="B38" s="1"/>
      <c r="C38" s="1"/>
      <c r="D38" s="1"/>
      <c r="E38" s="85"/>
      <c r="F38" s="91">
        <v>1225565</v>
      </c>
      <c r="G38" s="92">
        <v>1194820</v>
      </c>
    </row>
    <row r="39" spans="1:7" ht="15.75" thickBot="1">
      <c r="A39" s="1"/>
      <c r="B39" s="1"/>
      <c r="C39" s="1"/>
      <c r="D39" s="1"/>
      <c r="E39" s="85"/>
      <c r="F39" s="93">
        <f>SUM(F35:F38)</f>
        <v>84509869</v>
      </c>
      <c r="G39" s="94">
        <f>SUM(G35:G38)</f>
        <v>85027705</v>
      </c>
    </row>
    <row r="40" spans="1:7" ht="7.5" customHeight="1" thickTop="1">
      <c r="A40" s="1"/>
      <c r="B40" s="1"/>
      <c r="C40" s="1"/>
      <c r="D40" s="1"/>
      <c r="E40" s="85"/>
      <c r="F40" s="91"/>
      <c r="G40" s="92"/>
    </row>
    <row r="41" spans="1:7" ht="15">
      <c r="A41" s="1" t="s">
        <v>21</v>
      </c>
      <c r="B41" s="1"/>
      <c r="C41" s="1"/>
      <c r="D41" s="1"/>
      <c r="E41" s="85"/>
      <c r="F41" s="100">
        <f>+F35/F33</f>
        <v>1.844610570502672</v>
      </c>
      <c r="G41" s="101">
        <f>+G35/G33</f>
        <v>1.887466357701722</v>
      </c>
    </row>
    <row r="42" spans="1:7" ht="15">
      <c r="A42" s="1"/>
      <c r="B42" s="1"/>
      <c r="C42" s="1"/>
      <c r="D42" s="1"/>
      <c r="E42" s="102"/>
      <c r="F42" s="99"/>
      <c r="G42" s="103"/>
    </row>
    <row r="43" spans="1:7" ht="15">
      <c r="A43" s="1"/>
      <c r="B43" s="1"/>
      <c r="C43" s="1"/>
      <c r="D43" s="1"/>
      <c r="E43" s="81"/>
      <c r="F43" s="104"/>
      <c r="G43" s="104"/>
    </row>
    <row r="44" spans="1:7" ht="15">
      <c r="A44" s="1" t="s">
        <v>164</v>
      </c>
      <c r="B44" s="1"/>
      <c r="C44" s="1"/>
      <c r="D44" s="1"/>
      <c r="E44" s="81"/>
      <c r="F44" s="104"/>
      <c r="G44" s="104"/>
    </row>
    <row r="45" spans="1:7" ht="15">
      <c r="A45" s="1" t="s">
        <v>178</v>
      </c>
      <c r="B45" s="1"/>
      <c r="C45" s="1"/>
      <c r="D45" s="1"/>
      <c r="E45" s="81"/>
      <c r="F45" s="104"/>
      <c r="G45" s="104"/>
    </row>
    <row r="46" spans="1:7" ht="15">
      <c r="A46" s="1"/>
      <c r="B46" s="1"/>
      <c r="C46" s="1"/>
      <c r="D46" s="1"/>
      <c r="E46" s="81"/>
      <c r="F46" s="104"/>
      <c r="G46" s="104"/>
    </row>
    <row r="47" spans="6:7" ht="12.75">
      <c r="F47" s="105"/>
      <c r="G47" s="105"/>
    </row>
    <row r="48" spans="6:7" ht="12.75">
      <c r="F48" s="105"/>
      <c r="G48" s="105"/>
    </row>
    <row r="49" spans="6:7" ht="12.75">
      <c r="F49" s="105"/>
      <c r="G49" s="105"/>
    </row>
    <row r="50" spans="6:7" ht="12.75">
      <c r="F50" s="105"/>
      <c r="G50" s="105"/>
    </row>
    <row r="51" spans="6:7" ht="12.75">
      <c r="F51" s="105"/>
      <c r="G51" s="105"/>
    </row>
    <row r="52" spans="6:7" ht="12.75">
      <c r="F52" s="105"/>
      <c r="G52" s="105"/>
    </row>
    <row r="53" spans="6:7" ht="12.75">
      <c r="F53" s="105"/>
      <c r="G53" s="105"/>
    </row>
    <row r="54" spans="6:7" ht="12.75">
      <c r="F54" s="105"/>
      <c r="G54" s="105"/>
    </row>
    <row r="55" spans="6:7" ht="12.75">
      <c r="F55" s="105"/>
      <c r="G55" s="105"/>
    </row>
    <row r="56" spans="6:7" ht="12.75">
      <c r="F56" s="105"/>
      <c r="G56" s="105"/>
    </row>
    <row r="57" spans="6:7" ht="12.75">
      <c r="F57" s="105"/>
      <c r="G57" s="105"/>
    </row>
  </sheetData>
  <mergeCells count="3">
    <mergeCell ref="A1:G1"/>
    <mergeCell ref="A2:G2"/>
    <mergeCell ref="A4:G4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B21" sqref="B21"/>
    </sheetView>
  </sheetViews>
  <sheetFormatPr defaultColWidth="9.140625" defaultRowHeight="12.75"/>
  <cols>
    <col min="1" max="1" width="34.57421875" style="0" bestFit="1" customWidth="1"/>
    <col min="2" max="2" width="8.7109375" style="80" customWidth="1"/>
    <col min="3" max="6" width="12.7109375" style="80" customWidth="1"/>
  </cols>
  <sheetData>
    <row r="1" spans="1:6" ht="15.75">
      <c r="A1" s="129" t="s">
        <v>23</v>
      </c>
      <c r="B1" s="129"/>
      <c r="C1" s="129"/>
      <c r="D1" s="129"/>
      <c r="E1" s="129"/>
      <c r="F1" s="129"/>
    </row>
    <row r="2" spans="1:6" ht="15">
      <c r="A2" s="130" t="s">
        <v>24</v>
      </c>
      <c r="B2" s="130"/>
      <c r="C2" s="130"/>
      <c r="D2" s="130"/>
      <c r="E2" s="130"/>
      <c r="F2" s="130"/>
    </row>
    <row r="4" spans="1:6" ht="12.75">
      <c r="A4" s="133" t="s">
        <v>235</v>
      </c>
      <c r="B4" s="133"/>
      <c r="C4" s="133"/>
      <c r="D4" s="133"/>
      <c r="E4" s="133"/>
      <c r="F4" s="133"/>
    </row>
    <row r="5" spans="1:6" ht="12.75">
      <c r="A5" s="136" t="s">
        <v>25</v>
      </c>
      <c r="B5" s="136"/>
      <c r="C5" s="136"/>
      <c r="D5" s="136"/>
      <c r="E5" s="136"/>
      <c r="F5" s="136"/>
    </row>
    <row r="8" spans="3:6" ht="12.75">
      <c r="C8" s="134" t="s">
        <v>186</v>
      </c>
      <c r="D8" s="135"/>
      <c r="E8" s="134" t="s">
        <v>187</v>
      </c>
      <c r="F8" s="135"/>
    </row>
    <row r="10" spans="2:6" ht="12.75">
      <c r="B10" s="106"/>
      <c r="C10" s="131" t="s">
        <v>146</v>
      </c>
      <c r="D10" s="132"/>
      <c r="E10" s="131" t="s">
        <v>234</v>
      </c>
      <c r="F10" s="132"/>
    </row>
    <row r="11" spans="2:6" ht="12.75">
      <c r="B11" s="107"/>
      <c r="C11" s="108" t="s">
        <v>232</v>
      </c>
      <c r="D11" s="109" t="s">
        <v>233</v>
      </c>
      <c r="E11" s="108" t="s">
        <v>232</v>
      </c>
      <c r="F11" s="109" t="s">
        <v>233</v>
      </c>
    </row>
    <row r="12" spans="2:6" ht="12.75">
      <c r="B12" s="110" t="s">
        <v>141</v>
      </c>
      <c r="C12" s="111" t="s">
        <v>26</v>
      </c>
      <c r="D12" s="112" t="s">
        <v>26</v>
      </c>
      <c r="E12" s="111" t="s">
        <v>26</v>
      </c>
      <c r="F12" s="112" t="s">
        <v>26</v>
      </c>
    </row>
    <row r="13" spans="2:6" ht="12.75">
      <c r="B13" s="113"/>
      <c r="C13" s="114"/>
      <c r="D13" s="115"/>
      <c r="E13" s="114"/>
      <c r="F13" s="115"/>
    </row>
    <row r="14" spans="1:6" ht="12.75">
      <c r="A14" t="s">
        <v>27</v>
      </c>
      <c r="B14" s="107" t="s">
        <v>70</v>
      </c>
      <c r="C14" s="116">
        <v>14256</v>
      </c>
      <c r="D14" s="117">
        <v>11662</v>
      </c>
      <c r="E14" s="116">
        <f>32319+C14</f>
        <v>46575</v>
      </c>
      <c r="F14" s="117">
        <f>40639+11662</f>
        <v>52301</v>
      </c>
    </row>
    <row r="15" spans="2:6" ht="12.75">
      <c r="B15" s="107"/>
      <c r="C15" s="116"/>
      <c r="D15" s="117"/>
      <c r="E15" s="116"/>
      <c r="F15" s="117"/>
    </row>
    <row r="16" spans="1:6" ht="12.75">
      <c r="A16" t="s">
        <v>190</v>
      </c>
      <c r="B16" s="118"/>
      <c r="C16" s="116">
        <v>-13823</v>
      </c>
      <c r="D16" s="119">
        <v>-10338</v>
      </c>
      <c r="E16" s="116">
        <f>-30368+C16</f>
        <v>-44191</v>
      </c>
      <c r="F16" s="117">
        <f>-24472-12373-10338</f>
        <v>-47183</v>
      </c>
    </row>
    <row r="17" spans="1:6" ht="12.75">
      <c r="A17" t="s">
        <v>28</v>
      </c>
      <c r="B17" s="107"/>
      <c r="C17" s="120">
        <f>79-2</f>
        <v>77</v>
      </c>
      <c r="D17" s="121">
        <v>55</v>
      </c>
      <c r="E17" s="120">
        <f>197+C17</f>
        <v>274</v>
      </c>
      <c r="F17" s="121">
        <f>414+63+55</f>
        <v>532</v>
      </c>
    </row>
    <row r="18" spans="2:6" ht="12.75">
      <c r="B18" s="107"/>
      <c r="C18" s="116"/>
      <c r="D18" s="117"/>
      <c r="E18" s="116"/>
      <c r="F18" s="117"/>
    </row>
    <row r="19" spans="1:6" ht="12.75">
      <c r="A19" t="s">
        <v>29</v>
      </c>
      <c r="B19" s="107"/>
      <c r="C19" s="116">
        <f>SUM(C14:C17)</f>
        <v>510</v>
      </c>
      <c r="D19" s="117">
        <f>SUM(D14:D17)</f>
        <v>1379</v>
      </c>
      <c r="E19" s="116">
        <f>SUM(E14:E17)</f>
        <v>2658</v>
      </c>
      <c r="F19" s="117">
        <f>SUM(F14:F17)</f>
        <v>5650</v>
      </c>
    </row>
    <row r="20" spans="2:6" ht="12.75">
      <c r="B20" s="107"/>
      <c r="C20" s="116"/>
      <c r="D20" s="117"/>
      <c r="E20" s="116"/>
      <c r="F20" s="117"/>
    </row>
    <row r="21" spans="1:6" ht="12.75">
      <c r="A21" t="s">
        <v>191</v>
      </c>
      <c r="B21" s="107"/>
      <c r="C21" s="116">
        <f>178+2</f>
        <v>180</v>
      </c>
      <c r="D21" s="117">
        <v>154</v>
      </c>
      <c r="E21" s="116">
        <f>515+C21</f>
        <v>695</v>
      </c>
      <c r="F21" s="117">
        <f>240+123+154</f>
        <v>517</v>
      </c>
    </row>
    <row r="22" spans="2:6" ht="12.75">
      <c r="B22" s="107"/>
      <c r="C22" s="116"/>
      <c r="D22" s="117"/>
      <c r="E22" s="116"/>
      <c r="F22" s="117"/>
    </row>
    <row r="23" spans="1:6" ht="12.75">
      <c r="A23" t="s">
        <v>30</v>
      </c>
      <c r="B23" s="107"/>
      <c r="C23" s="120">
        <v>311</v>
      </c>
      <c r="D23" s="121">
        <v>490</v>
      </c>
      <c r="E23" s="120">
        <f>823+C23</f>
        <v>1134</v>
      </c>
      <c r="F23" s="121">
        <v>3029.75</v>
      </c>
    </row>
    <row r="24" spans="2:6" ht="12.75">
      <c r="B24" s="107"/>
      <c r="C24" s="116"/>
      <c r="D24" s="117"/>
      <c r="E24" s="116"/>
      <c r="F24" s="117"/>
    </row>
    <row r="25" spans="1:6" ht="12.75">
      <c r="A25" t="s">
        <v>109</v>
      </c>
      <c r="B25" s="107" t="s">
        <v>71</v>
      </c>
      <c r="C25" s="116">
        <f>SUM(C19:C23)</f>
        <v>1001</v>
      </c>
      <c r="D25" s="119">
        <f>SUM(D19:D24)</f>
        <v>2023</v>
      </c>
      <c r="E25" s="116">
        <f>SUM(E19:E23)</f>
        <v>4487</v>
      </c>
      <c r="F25" s="117">
        <f>SUM(F19:F23)</f>
        <v>9196.75</v>
      </c>
    </row>
    <row r="26" spans="2:6" ht="12.75">
      <c r="B26" s="107"/>
      <c r="C26" s="116"/>
      <c r="D26" s="117"/>
      <c r="E26" s="116"/>
      <c r="F26" s="117"/>
    </row>
    <row r="27" spans="1:6" ht="12.75">
      <c r="A27" t="s">
        <v>14</v>
      </c>
      <c r="B27" s="107" t="s">
        <v>77</v>
      </c>
      <c r="C27" s="116">
        <v>-230</v>
      </c>
      <c r="D27" s="117">
        <v>-260</v>
      </c>
      <c r="E27" s="116">
        <f>-1337+C27</f>
        <v>-1567</v>
      </c>
      <c r="F27" s="117">
        <v>-2439.8</v>
      </c>
    </row>
    <row r="28" spans="2:6" ht="12.75">
      <c r="B28" s="107"/>
      <c r="C28" s="120"/>
      <c r="D28" s="121"/>
      <c r="E28" s="120"/>
      <c r="F28" s="121"/>
    </row>
    <row r="29" spans="1:6" ht="12.75">
      <c r="A29" t="s">
        <v>110</v>
      </c>
      <c r="B29" s="107"/>
      <c r="C29" s="116">
        <f>SUM(C25:C27)</f>
        <v>771</v>
      </c>
      <c r="D29" s="117">
        <f>SUM(D25:D28)</f>
        <v>1763</v>
      </c>
      <c r="E29" s="116">
        <f>SUM(E25:E27)</f>
        <v>2920</v>
      </c>
      <c r="F29" s="117">
        <f>SUM(F25:F28)</f>
        <v>6756.95</v>
      </c>
    </row>
    <row r="30" spans="2:6" ht="12.75">
      <c r="B30" s="107"/>
      <c r="C30" s="116"/>
      <c r="D30" s="117"/>
      <c r="E30" s="116"/>
      <c r="F30" s="117"/>
    </row>
    <row r="31" spans="1:6" ht="12.75">
      <c r="A31" t="s">
        <v>31</v>
      </c>
      <c r="B31" s="107"/>
      <c r="C31" s="116">
        <v>-71</v>
      </c>
      <c r="D31" s="117">
        <v>-26</v>
      </c>
      <c r="E31" s="116">
        <f>40+C31</f>
        <v>-31</v>
      </c>
      <c r="F31" s="117">
        <v>-6.76</v>
      </c>
    </row>
    <row r="32" spans="2:6" ht="12.75">
      <c r="B32" s="107"/>
      <c r="C32" s="120"/>
      <c r="D32" s="121"/>
      <c r="E32" s="120"/>
      <c r="F32" s="121"/>
    </row>
    <row r="33" spans="1:6" ht="13.5" thickBot="1">
      <c r="A33" t="s">
        <v>32</v>
      </c>
      <c r="B33" s="107"/>
      <c r="C33" s="122">
        <f>SUM(C29:C32)</f>
        <v>700</v>
      </c>
      <c r="D33" s="123">
        <f>SUM(D29:D32)</f>
        <v>1737</v>
      </c>
      <c r="E33" s="122">
        <f>SUM(E29:E32)</f>
        <v>2889</v>
      </c>
      <c r="F33" s="123">
        <f>SUM(F29:F32)</f>
        <v>6750.19</v>
      </c>
    </row>
    <row r="34" spans="2:6" ht="13.5" thickTop="1">
      <c r="B34" s="107"/>
      <c r="C34" s="124"/>
      <c r="D34" s="125"/>
      <c r="E34" s="124"/>
      <c r="F34" s="125"/>
    </row>
    <row r="35" spans="1:6" ht="12.75">
      <c r="A35" t="s">
        <v>149</v>
      </c>
      <c r="B35" s="107"/>
      <c r="C35" s="47"/>
      <c r="D35" s="49"/>
      <c r="E35" s="47"/>
      <c r="F35" s="48"/>
    </row>
    <row r="36" spans="1:6" ht="12.75">
      <c r="A36" s="35" t="s">
        <v>143</v>
      </c>
      <c r="B36" s="118" t="s">
        <v>144</v>
      </c>
      <c r="C36" s="47">
        <f>+(C33/44158.708)*100</f>
        <v>1.585191305868822</v>
      </c>
      <c r="D36" s="48">
        <f>+(D33/43611.7)*100</f>
        <v>3.9828761547933236</v>
      </c>
      <c r="E36" s="49">
        <f>+(E33/44158.708)*100</f>
        <v>6.542310975221468</v>
      </c>
      <c r="F36" s="48">
        <f>+(F33/43611.7)*100</f>
        <v>15.477933673761857</v>
      </c>
    </row>
    <row r="37" spans="1:6" ht="12.75">
      <c r="A37" s="35" t="s">
        <v>142</v>
      </c>
      <c r="B37" s="118" t="s">
        <v>145</v>
      </c>
      <c r="C37" s="47">
        <f>+(C33/46814.708)*100</f>
        <v>1.4952565762025047</v>
      </c>
      <c r="D37" s="48">
        <f>+(D33/47144.784)*100</f>
        <v>3.6843948632790426</v>
      </c>
      <c r="E37" s="47">
        <f>+(E33/46814.708)*100</f>
        <v>6.171137498070052</v>
      </c>
      <c r="F37" s="48">
        <f>+(F33/47144.784)*100</f>
        <v>14.317999632790764</v>
      </c>
    </row>
    <row r="38" spans="1:6" ht="12.75">
      <c r="A38" s="35"/>
      <c r="B38" s="126"/>
      <c r="C38" s="127"/>
      <c r="D38" s="128"/>
      <c r="E38" s="127"/>
      <c r="F38" s="128"/>
    </row>
    <row r="40" ht="12.75">
      <c r="A40" t="s">
        <v>33</v>
      </c>
    </row>
    <row r="41" ht="12.75">
      <c r="A41" t="s">
        <v>177</v>
      </c>
    </row>
  </sheetData>
  <mergeCells count="8">
    <mergeCell ref="C10:D10"/>
    <mergeCell ref="E10:F10"/>
    <mergeCell ref="A1:F1"/>
    <mergeCell ref="A2:F2"/>
    <mergeCell ref="A4:F4"/>
    <mergeCell ref="C8:D8"/>
    <mergeCell ref="E8:F8"/>
    <mergeCell ref="A5:F5"/>
  </mergeCells>
  <printOptions horizontalCentered="1"/>
  <pageMargins left="0.6692913385826772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32">
      <selection activeCell="A49" sqref="A49"/>
    </sheetView>
  </sheetViews>
  <sheetFormatPr defaultColWidth="9.140625" defaultRowHeight="12.75"/>
  <cols>
    <col min="1" max="1" width="29.00390625" style="0" customWidth="1"/>
    <col min="2" max="2" width="4.8515625" style="0" customWidth="1"/>
    <col min="3" max="3" width="11.28125" style="0" bestFit="1" customWidth="1"/>
    <col min="4" max="4" width="10.8515625" style="0" customWidth="1"/>
    <col min="5" max="5" width="10.57421875" style="0" customWidth="1"/>
    <col min="6" max="6" width="8.7109375" style="0" customWidth="1"/>
    <col min="7" max="8" width="11.28125" style="0" bestFit="1" customWidth="1"/>
    <col min="9" max="9" width="10.7109375" style="0" customWidth="1"/>
  </cols>
  <sheetData>
    <row r="1" spans="1:10" ht="15.75">
      <c r="A1" s="129" t="s">
        <v>23</v>
      </c>
      <c r="B1" s="129"/>
      <c r="C1" s="129"/>
      <c r="D1" s="129"/>
      <c r="E1" s="129"/>
      <c r="F1" s="129"/>
      <c r="G1" s="129"/>
      <c r="H1" s="129"/>
      <c r="I1" s="19"/>
      <c r="J1" s="19"/>
    </row>
    <row r="2" spans="1:10" ht="15">
      <c r="A2" s="130" t="s">
        <v>24</v>
      </c>
      <c r="B2" s="130"/>
      <c r="C2" s="130"/>
      <c r="D2" s="130"/>
      <c r="E2" s="130"/>
      <c r="F2" s="130"/>
      <c r="G2" s="130"/>
      <c r="H2" s="130"/>
      <c r="I2" s="20"/>
      <c r="J2" s="20"/>
    </row>
    <row r="4" spans="1:8" ht="12.75">
      <c r="A4" s="137" t="s">
        <v>147</v>
      </c>
      <c r="B4" s="137"/>
      <c r="C4" s="137"/>
      <c r="D4" s="137"/>
      <c r="E4" s="137"/>
      <c r="F4" s="137"/>
      <c r="G4" s="137"/>
      <c r="H4" s="137"/>
    </row>
    <row r="5" spans="1:8" ht="12.75">
      <c r="A5" s="133" t="s">
        <v>236</v>
      </c>
      <c r="B5" s="133"/>
      <c r="C5" s="133"/>
      <c r="D5" s="133"/>
      <c r="E5" s="133"/>
      <c r="F5" s="133"/>
      <c r="G5" s="133"/>
      <c r="H5" s="133"/>
    </row>
    <row r="6" spans="1:8" ht="12.75">
      <c r="A6" s="136" t="s">
        <v>148</v>
      </c>
      <c r="B6" s="136"/>
      <c r="C6" s="136"/>
      <c r="D6" s="136"/>
      <c r="E6" s="136"/>
      <c r="F6" s="136"/>
      <c r="G6" s="136"/>
      <c r="H6" s="136"/>
    </row>
    <row r="9" spans="3:7" ht="12.75">
      <c r="C9" s="136" t="s">
        <v>132</v>
      </c>
      <c r="D9" s="136"/>
      <c r="E9" s="136"/>
      <c r="F9" s="136"/>
      <c r="G9" t="s">
        <v>43</v>
      </c>
    </row>
    <row r="10" spans="3:6" ht="12.75">
      <c r="C10" s="6"/>
      <c r="D10" s="6"/>
      <c r="E10" s="6"/>
      <c r="F10" s="6"/>
    </row>
    <row r="11" ht="12.75">
      <c r="F11" s="6" t="s">
        <v>34</v>
      </c>
    </row>
    <row r="12" spans="3:8" ht="12.75">
      <c r="C12" s="6" t="s">
        <v>34</v>
      </c>
      <c r="D12" s="6" t="s">
        <v>34</v>
      </c>
      <c r="E12" s="6" t="s">
        <v>35</v>
      </c>
      <c r="F12" s="6" t="s">
        <v>36</v>
      </c>
      <c r="G12" s="6" t="s">
        <v>40</v>
      </c>
      <c r="H12" s="6"/>
    </row>
    <row r="13" spans="2:8" ht="12.75">
      <c r="B13" t="s">
        <v>136</v>
      </c>
      <c r="C13" s="9" t="s">
        <v>39</v>
      </c>
      <c r="D13" s="9" t="s">
        <v>38</v>
      </c>
      <c r="E13" s="9" t="s">
        <v>37</v>
      </c>
      <c r="F13" s="9" t="s">
        <v>37</v>
      </c>
      <c r="G13" s="9" t="s">
        <v>41</v>
      </c>
      <c r="H13" s="9" t="s">
        <v>42</v>
      </c>
    </row>
    <row r="14" spans="2:8" ht="12.75">
      <c r="B14" s="36"/>
      <c r="C14" s="8" t="s">
        <v>2</v>
      </c>
      <c r="D14" s="8" t="s">
        <v>2</v>
      </c>
      <c r="E14" s="8" t="s">
        <v>2</v>
      </c>
      <c r="F14" s="10" t="s">
        <v>2</v>
      </c>
      <c r="G14" s="8" t="s">
        <v>2</v>
      </c>
      <c r="H14" s="8" t="s">
        <v>2</v>
      </c>
    </row>
    <row r="15" spans="2:8" ht="12.75">
      <c r="B15" s="29"/>
      <c r="C15" s="9"/>
      <c r="D15" s="9"/>
      <c r="E15" s="9"/>
      <c r="F15" s="41"/>
      <c r="G15" s="9"/>
      <c r="H15" s="9"/>
    </row>
    <row r="16" spans="1:9" ht="12.75">
      <c r="A16" t="s">
        <v>45</v>
      </c>
      <c r="B16" s="29"/>
      <c r="C16" s="57">
        <v>43611700</v>
      </c>
      <c r="D16" s="57">
        <v>286838</v>
      </c>
      <c r="E16" s="57">
        <v>1241023</v>
      </c>
      <c r="F16" s="58">
        <v>352000</v>
      </c>
      <c r="G16" s="57">
        <v>34761961</v>
      </c>
      <c r="H16" s="57">
        <f>SUM(C16:G16)</f>
        <v>80253522</v>
      </c>
      <c r="I16" s="4"/>
    </row>
    <row r="17" spans="2:9" ht="4.5" customHeight="1">
      <c r="B17" s="29"/>
      <c r="C17" s="57"/>
      <c r="D17" s="57"/>
      <c r="E17" s="57"/>
      <c r="F17" s="58"/>
      <c r="G17" s="57"/>
      <c r="H17" s="57"/>
      <c r="I17" s="4"/>
    </row>
    <row r="18" spans="1:9" ht="12.75">
      <c r="A18" t="s">
        <v>166</v>
      </c>
      <c r="B18" s="29"/>
      <c r="C18" s="57">
        <v>0</v>
      </c>
      <c r="D18" s="57">
        <v>0</v>
      </c>
      <c r="E18" s="57">
        <v>-372863</v>
      </c>
      <c r="F18" s="58">
        <v>0</v>
      </c>
      <c r="G18" s="57">
        <v>0</v>
      </c>
      <c r="H18" s="57">
        <f>SUM(E18:G18)</f>
        <v>-372863</v>
      </c>
      <c r="I18" s="4"/>
    </row>
    <row r="19" spans="1:9" ht="12.75">
      <c r="A19" t="s">
        <v>199</v>
      </c>
      <c r="B19" s="29"/>
      <c r="C19" s="57"/>
      <c r="D19" s="57"/>
      <c r="E19" s="57"/>
      <c r="F19" s="58"/>
      <c r="G19" s="57"/>
      <c r="H19" s="57"/>
      <c r="I19" s="4"/>
    </row>
    <row r="20" spans="2:9" ht="4.5" customHeight="1">
      <c r="B20" s="29"/>
      <c r="C20" s="59"/>
      <c r="D20" s="59"/>
      <c r="E20" s="59"/>
      <c r="F20" s="60"/>
      <c r="G20" s="59"/>
      <c r="H20" s="59"/>
      <c r="I20" s="4"/>
    </row>
    <row r="21" spans="1:9" ht="12.75">
      <c r="A21" t="s">
        <v>46</v>
      </c>
      <c r="B21" s="29"/>
      <c r="C21" s="57">
        <f aca="true" t="shared" si="0" ref="C21:H21">SUM(C16:C20)</f>
        <v>43611700</v>
      </c>
      <c r="D21" s="57">
        <f t="shared" si="0"/>
        <v>286838</v>
      </c>
      <c r="E21" s="57">
        <f t="shared" si="0"/>
        <v>868160</v>
      </c>
      <c r="F21" s="57">
        <f t="shared" si="0"/>
        <v>352000</v>
      </c>
      <c r="G21" s="57">
        <f t="shared" si="0"/>
        <v>34761961</v>
      </c>
      <c r="H21" s="57">
        <f t="shared" si="0"/>
        <v>79880659</v>
      </c>
      <c r="I21" s="4"/>
    </row>
    <row r="22" spans="2:9" ht="4.5" customHeight="1">
      <c r="B22" s="29"/>
      <c r="C22" s="57"/>
      <c r="D22" s="57"/>
      <c r="E22" s="57"/>
      <c r="F22" s="58"/>
      <c r="G22" s="57"/>
      <c r="H22" s="57"/>
      <c r="I22" s="4"/>
    </row>
    <row r="23" spans="1:9" ht="12.75">
      <c r="A23" t="s">
        <v>264</v>
      </c>
      <c r="B23" s="29"/>
      <c r="C23" s="57"/>
      <c r="D23" s="57"/>
      <c r="E23" s="57"/>
      <c r="F23" s="58"/>
      <c r="G23" s="57"/>
      <c r="H23" s="57"/>
      <c r="I23" s="4"/>
    </row>
    <row r="24" spans="1:9" ht="12.75">
      <c r="A24" t="s">
        <v>265</v>
      </c>
      <c r="B24" s="29"/>
      <c r="C24" s="57">
        <v>61000</v>
      </c>
      <c r="D24" s="57">
        <v>27450</v>
      </c>
      <c r="E24" s="57"/>
      <c r="F24" s="58"/>
      <c r="G24" s="57"/>
      <c r="H24" s="57">
        <f>SUM(C24:G24)</f>
        <v>88450</v>
      </c>
      <c r="I24" s="4"/>
    </row>
    <row r="25" spans="2:9" ht="4.5" customHeight="1">
      <c r="B25" s="29"/>
      <c r="C25" s="57"/>
      <c r="D25" s="57"/>
      <c r="E25" s="57"/>
      <c r="F25" s="58"/>
      <c r="G25" s="57"/>
      <c r="H25" s="57"/>
      <c r="I25" s="4"/>
    </row>
    <row r="26" spans="1:9" ht="12.75">
      <c r="A26" t="s">
        <v>249</v>
      </c>
      <c r="B26" s="29"/>
      <c r="C26" s="57"/>
      <c r="D26" s="57"/>
      <c r="E26" s="57">
        <v>-38903</v>
      </c>
      <c r="F26" s="58"/>
      <c r="G26" s="57"/>
      <c r="H26" s="57">
        <f>SUM(E26:G26)</f>
        <v>-38903</v>
      </c>
      <c r="I26" s="4"/>
    </row>
    <row r="27" spans="2:9" ht="4.5" customHeight="1">
      <c r="B27" s="29"/>
      <c r="C27" s="57"/>
      <c r="D27" s="57"/>
      <c r="E27" s="57"/>
      <c r="F27" s="58"/>
      <c r="G27" s="57"/>
      <c r="H27" s="57"/>
      <c r="I27" s="4"/>
    </row>
    <row r="28" spans="1:9" ht="12.75">
      <c r="A28" t="s">
        <v>200</v>
      </c>
      <c r="B28" s="29"/>
      <c r="C28" s="57"/>
      <c r="D28" s="57"/>
      <c r="E28" s="57"/>
      <c r="F28" s="58"/>
      <c r="G28" s="57"/>
      <c r="H28" s="57"/>
      <c r="I28" s="4"/>
    </row>
    <row r="29" spans="1:9" ht="12.75">
      <c r="A29" t="s">
        <v>201</v>
      </c>
      <c r="B29" s="29"/>
      <c r="C29" s="57">
        <v>0</v>
      </c>
      <c r="D29" s="57">
        <v>0</v>
      </c>
      <c r="E29" s="57">
        <v>112029</v>
      </c>
      <c r="F29" s="58">
        <v>0</v>
      </c>
      <c r="G29" s="57">
        <v>0</v>
      </c>
      <c r="H29" s="61">
        <f>SUM(C29:G29)</f>
        <v>112029</v>
      </c>
      <c r="I29" s="4"/>
    </row>
    <row r="30" spans="2:9" ht="4.5" customHeight="1">
      <c r="B30" s="29"/>
      <c r="C30" s="57"/>
      <c r="D30" s="57"/>
      <c r="E30" s="57"/>
      <c r="F30" s="58"/>
      <c r="G30" s="57"/>
      <c r="H30" s="61"/>
      <c r="I30" s="4"/>
    </row>
    <row r="31" spans="1:9" ht="15" customHeight="1">
      <c r="A31" t="s">
        <v>246</v>
      </c>
      <c r="C31" s="61">
        <v>0</v>
      </c>
      <c r="D31" s="61">
        <v>0</v>
      </c>
      <c r="E31" s="61">
        <v>0</v>
      </c>
      <c r="F31" s="61">
        <v>0</v>
      </c>
      <c r="G31" s="61">
        <v>6749687</v>
      </c>
      <c r="H31" s="61">
        <f>SUM(C31:G31)</f>
        <v>6749687</v>
      </c>
      <c r="I31" s="30"/>
    </row>
    <row r="32" spans="1:9" ht="15" customHeight="1">
      <c r="A32" t="s">
        <v>192</v>
      </c>
      <c r="C32" s="61"/>
      <c r="D32" s="61"/>
      <c r="E32" s="61"/>
      <c r="F32" s="61"/>
      <c r="G32" s="61"/>
      <c r="H32" s="61"/>
      <c r="I32" s="30"/>
    </row>
    <row r="33" spans="3:9" ht="4.5" customHeight="1">
      <c r="C33" s="61"/>
      <c r="D33" s="61"/>
      <c r="E33" s="61"/>
      <c r="F33" s="61"/>
      <c r="G33" s="61"/>
      <c r="H33" s="61"/>
      <c r="I33" s="30"/>
    </row>
    <row r="34" spans="1:9" ht="15" customHeight="1">
      <c r="A34" t="s">
        <v>202</v>
      </c>
      <c r="C34" s="61">
        <v>0</v>
      </c>
      <c r="D34" s="61">
        <v>0</v>
      </c>
      <c r="E34" s="61">
        <v>0</v>
      </c>
      <c r="F34" s="61">
        <v>0</v>
      </c>
      <c r="G34" s="61">
        <v>-4361170</v>
      </c>
      <c r="H34" s="61">
        <f>SUM(C34:G34)</f>
        <v>-4361170</v>
      </c>
      <c r="I34" s="30"/>
    </row>
    <row r="35" spans="3:9" ht="4.5" customHeight="1">
      <c r="C35" s="61"/>
      <c r="D35" s="61"/>
      <c r="E35" s="61"/>
      <c r="F35" s="61"/>
      <c r="G35" s="61"/>
      <c r="H35" s="61"/>
      <c r="I35" s="30"/>
    </row>
    <row r="36" spans="1:9" ht="13.5" thickBot="1">
      <c r="A36" t="s">
        <v>248</v>
      </c>
      <c r="C36" s="62">
        <f>SUM(C21:C31)</f>
        <v>43672700</v>
      </c>
      <c r="D36" s="62">
        <f>SUM(D21:D31)</f>
        <v>314288</v>
      </c>
      <c r="E36" s="62">
        <f>SUM(E21:E31)</f>
        <v>941286</v>
      </c>
      <c r="F36" s="62">
        <f>SUM(F21:F31)</f>
        <v>352000</v>
      </c>
      <c r="G36" s="62">
        <f>SUM(G21:G34)</f>
        <v>37150478</v>
      </c>
      <c r="H36" s="62">
        <f>SUM(H21:H34)</f>
        <v>82430752</v>
      </c>
      <c r="I36" s="4"/>
    </row>
    <row r="37" spans="3:9" ht="13.5" thickTop="1">
      <c r="C37" s="61"/>
      <c r="D37" s="61"/>
      <c r="E37" s="61"/>
      <c r="F37" s="61"/>
      <c r="G37" s="61"/>
      <c r="H37" s="61"/>
      <c r="I37" s="4"/>
    </row>
    <row r="38" spans="1:8" ht="12.75">
      <c r="A38" t="s">
        <v>193</v>
      </c>
      <c r="C38" s="61">
        <v>43672700</v>
      </c>
      <c r="D38" s="61">
        <v>314288</v>
      </c>
      <c r="E38" s="61">
        <v>941286</v>
      </c>
      <c r="F38" s="61">
        <v>352000</v>
      </c>
      <c r="G38" s="61">
        <v>37150478</v>
      </c>
      <c r="H38" s="63">
        <f>SUM(C38:G38)</f>
        <v>82430752</v>
      </c>
    </row>
    <row r="39" spans="3:8" ht="4.5" customHeight="1">
      <c r="C39" s="61"/>
      <c r="D39" s="61"/>
      <c r="E39" s="61"/>
      <c r="F39" s="61"/>
      <c r="G39" s="61"/>
      <c r="H39" s="63"/>
    </row>
    <row r="40" spans="1:9" ht="12.75">
      <c r="A40" t="s">
        <v>264</v>
      </c>
      <c r="C40" s="57"/>
      <c r="D40" s="57"/>
      <c r="E40" s="57"/>
      <c r="F40" s="57"/>
      <c r="G40" s="57"/>
      <c r="H40" s="57"/>
      <c r="I40" s="18"/>
    </row>
    <row r="41" spans="1:8" ht="15" customHeight="1">
      <c r="A41" t="s">
        <v>265</v>
      </c>
      <c r="C41" s="57">
        <v>232000</v>
      </c>
      <c r="D41" s="57">
        <v>104400</v>
      </c>
      <c r="E41" s="61">
        <v>0</v>
      </c>
      <c r="F41" s="61">
        <v>0</v>
      </c>
      <c r="G41" s="61">
        <v>0</v>
      </c>
      <c r="H41" s="63">
        <f>SUM(C41:G41)</f>
        <v>336400</v>
      </c>
    </row>
    <row r="42" spans="3:8" ht="4.5" customHeight="1">
      <c r="C42" s="61"/>
      <c r="D42" s="61"/>
      <c r="E42" s="61"/>
      <c r="F42" s="61"/>
      <c r="G42" s="61"/>
      <c r="H42" s="63"/>
    </row>
    <row r="43" spans="1:8" ht="15" customHeight="1">
      <c r="A43" t="s">
        <v>264</v>
      </c>
      <c r="C43" s="61"/>
      <c r="D43" s="61"/>
      <c r="E43" s="61"/>
      <c r="F43" s="61"/>
      <c r="G43" s="61"/>
      <c r="H43" s="63"/>
    </row>
    <row r="44" spans="1:8" ht="15" customHeight="1">
      <c r="A44" t="s">
        <v>266</v>
      </c>
      <c r="C44" s="61">
        <v>500000</v>
      </c>
      <c r="D44" s="61">
        <v>235768</v>
      </c>
      <c r="E44" s="61"/>
      <c r="F44" s="61"/>
      <c r="G44" s="61"/>
      <c r="H44" s="63">
        <f>SUM(C44:G44)</f>
        <v>735768</v>
      </c>
    </row>
    <row r="45" spans="3:8" ht="4.5" customHeight="1">
      <c r="C45" s="61"/>
      <c r="D45" s="61"/>
      <c r="E45" s="61"/>
      <c r="F45" s="61"/>
      <c r="G45" s="61"/>
      <c r="H45" s="63"/>
    </row>
    <row r="46" spans="1:8" ht="15" customHeight="1">
      <c r="A46" t="s">
        <v>249</v>
      </c>
      <c r="C46" s="61"/>
      <c r="D46" s="61"/>
      <c r="E46" s="61">
        <v>-42891</v>
      </c>
      <c r="F46" s="61"/>
      <c r="G46" s="61"/>
      <c r="H46" s="63">
        <f>SUM(C46:G46)</f>
        <v>-42891</v>
      </c>
    </row>
    <row r="47" spans="3:8" ht="4.5" customHeight="1">
      <c r="C47" s="61"/>
      <c r="D47" s="61"/>
      <c r="E47" s="61"/>
      <c r="F47" s="61"/>
      <c r="G47" s="61"/>
      <c r="H47" s="63"/>
    </row>
    <row r="48" spans="1:8" ht="12.75">
      <c r="A48" t="s">
        <v>263</v>
      </c>
      <c r="C48" s="61">
        <v>0</v>
      </c>
      <c r="D48" s="61">
        <v>0</v>
      </c>
      <c r="E48" s="61">
        <v>0</v>
      </c>
      <c r="F48" s="61">
        <v>0</v>
      </c>
      <c r="G48" s="61">
        <v>2889020</v>
      </c>
      <c r="H48" s="61">
        <f>SUM(C48:G48)</f>
        <v>2889020</v>
      </c>
    </row>
    <row r="49" spans="3:8" ht="4.5" customHeight="1">
      <c r="C49" s="61"/>
      <c r="D49" s="61"/>
      <c r="E49" s="61"/>
      <c r="F49" s="61"/>
      <c r="G49" s="61"/>
      <c r="H49" s="61"/>
    </row>
    <row r="50" spans="1:8" ht="15" customHeight="1">
      <c r="A50" t="s">
        <v>202</v>
      </c>
      <c r="C50" s="61"/>
      <c r="D50" s="61"/>
      <c r="E50" s="61"/>
      <c r="F50" s="61"/>
      <c r="G50" s="61">
        <v>-4439670</v>
      </c>
      <c r="H50" s="61">
        <f>SUM(C50:G50)</f>
        <v>-4439670</v>
      </c>
    </row>
    <row r="51" spans="3:8" ht="4.5" customHeight="1">
      <c r="C51" s="61"/>
      <c r="D51" s="61"/>
      <c r="E51" s="61"/>
      <c r="F51" s="61"/>
      <c r="G51" s="61"/>
      <c r="H51" s="61"/>
    </row>
    <row r="52" spans="3:8" ht="12.75">
      <c r="C52" s="61"/>
      <c r="D52" s="61"/>
      <c r="E52" s="61"/>
      <c r="F52" s="61"/>
      <c r="G52" s="61"/>
      <c r="H52" s="61"/>
    </row>
    <row r="53" spans="1:8" ht="13.5" thickBot="1">
      <c r="A53" t="s">
        <v>247</v>
      </c>
      <c r="C53" s="62">
        <f>SUM(C38:C48)</f>
        <v>44404700</v>
      </c>
      <c r="D53" s="62">
        <f>SUM(D38:D48)</f>
        <v>654456</v>
      </c>
      <c r="E53" s="62">
        <f>SUM(E38:E48)</f>
        <v>898395</v>
      </c>
      <c r="F53" s="62">
        <f>SUM(F38:F48)</f>
        <v>352000</v>
      </c>
      <c r="G53" s="62">
        <f>SUM(G38:G50)</f>
        <v>35599828</v>
      </c>
      <c r="H53" s="62">
        <f>SUM(H38:H50)</f>
        <v>81909379</v>
      </c>
    </row>
    <row r="54" spans="3:8" ht="13.5" thickTop="1">
      <c r="C54" s="21"/>
      <c r="D54" s="21"/>
      <c r="E54" s="21"/>
      <c r="F54" s="21"/>
      <c r="G54" s="21"/>
      <c r="H54" s="21"/>
    </row>
    <row r="55" spans="3:8" ht="12.75">
      <c r="C55" s="21"/>
      <c r="D55" s="21"/>
      <c r="E55" s="21"/>
      <c r="F55" s="21"/>
      <c r="G55" s="21"/>
      <c r="H55" s="21"/>
    </row>
    <row r="57" ht="12.75">
      <c r="A57" t="s">
        <v>44</v>
      </c>
    </row>
    <row r="58" ht="12.75">
      <c r="A58" t="s">
        <v>178</v>
      </c>
    </row>
  </sheetData>
  <mergeCells count="6">
    <mergeCell ref="C9:F9"/>
    <mergeCell ref="A1:H1"/>
    <mergeCell ref="A2:H2"/>
    <mergeCell ref="A4:H4"/>
    <mergeCell ref="A5:H5"/>
    <mergeCell ref="A6:H6"/>
  </mergeCells>
  <printOptions horizontalCentered="1"/>
  <pageMargins left="0.5905511811023623" right="0.31496062992125984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8"/>
  <sheetViews>
    <sheetView workbookViewId="0" topLeftCell="A24">
      <selection activeCell="A42" sqref="A42"/>
    </sheetView>
  </sheetViews>
  <sheetFormatPr defaultColWidth="9.140625" defaultRowHeight="12.75"/>
  <cols>
    <col min="1" max="1" width="3.7109375" style="0" customWidth="1"/>
    <col min="7" max="7" width="14.8515625" style="0" bestFit="1" customWidth="1"/>
    <col min="8" max="8" width="5.7109375" style="0" customWidth="1"/>
    <col min="9" max="9" width="14.8515625" style="0" bestFit="1" customWidth="1"/>
  </cols>
  <sheetData>
    <row r="1" spans="1:9" ht="15.75">
      <c r="A1" s="129" t="s">
        <v>23</v>
      </c>
      <c r="B1" s="129"/>
      <c r="C1" s="129"/>
      <c r="D1" s="129"/>
      <c r="E1" s="129"/>
      <c r="F1" s="129"/>
      <c r="G1" s="129"/>
      <c r="H1" s="129"/>
      <c r="I1" s="129"/>
    </row>
    <row r="2" spans="1:9" ht="15">
      <c r="A2" s="130" t="s">
        <v>24</v>
      </c>
      <c r="B2" s="130"/>
      <c r="C2" s="130"/>
      <c r="D2" s="130"/>
      <c r="E2" s="130"/>
      <c r="F2" s="130"/>
      <c r="G2" s="130"/>
      <c r="H2" s="130"/>
      <c r="I2" s="130"/>
    </row>
    <row r="3" spans="1:1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.75">
      <c r="A4" s="129" t="s">
        <v>123</v>
      </c>
      <c r="B4" s="129"/>
      <c r="C4" s="129"/>
      <c r="D4" s="129"/>
      <c r="E4" s="129"/>
      <c r="F4" s="129"/>
      <c r="G4" s="129"/>
      <c r="H4" s="129"/>
      <c r="I4" s="129"/>
      <c r="J4" s="2"/>
    </row>
    <row r="5" spans="1:10" ht="15.75">
      <c r="A5" s="129" t="s">
        <v>239</v>
      </c>
      <c r="B5" s="129"/>
      <c r="C5" s="129"/>
      <c r="D5" s="129"/>
      <c r="E5" s="129"/>
      <c r="F5" s="129"/>
      <c r="G5" s="129"/>
      <c r="H5" s="129"/>
      <c r="I5" s="129"/>
      <c r="J5" s="2"/>
    </row>
    <row r="6" spans="1:10" ht="15.75" customHeight="1">
      <c r="A6" s="138" t="s">
        <v>148</v>
      </c>
      <c r="B6" s="138"/>
      <c r="C6" s="138"/>
      <c r="D6" s="138"/>
      <c r="E6" s="138"/>
      <c r="F6" s="138"/>
      <c r="G6" s="138"/>
      <c r="H6" s="138"/>
      <c r="I6" s="138"/>
      <c r="J6" s="2"/>
    </row>
    <row r="7" ht="4.5" customHeight="1"/>
    <row r="8" spans="7:9" ht="12.75">
      <c r="G8" s="6" t="s">
        <v>237</v>
      </c>
      <c r="I8" s="6" t="s">
        <v>237</v>
      </c>
    </row>
    <row r="9" spans="7:9" ht="12.75">
      <c r="G9" s="37" t="s">
        <v>238</v>
      </c>
      <c r="I9" s="37" t="s">
        <v>240</v>
      </c>
    </row>
    <row r="10" spans="7:9" ht="12.75">
      <c r="G10" s="6" t="s">
        <v>2</v>
      </c>
      <c r="H10" s="7"/>
      <c r="I10" s="29"/>
    </row>
    <row r="11" spans="1:9" ht="12.75">
      <c r="A11" s="11" t="s">
        <v>205</v>
      </c>
      <c r="G11" s="6"/>
      <c r="H11" s="7"/>
      <c r="I11" s="29"/>
    </row>
    <row r="12" spans="1:9" ht="12.75">
      <c r="A12" s="11"/>
      <c r="G12" s="6"/>
      <c r="H12" s="7"/>
      <c r="I12" s="29"/>
    </row>
    <row r="13" spans="1:10" ht="12.75">
      <c r="A13" s="13" t="s">
        <v>206</v>
      </c>
      <c r="G13" s="64">
        <v>4486738</v>
      </c>
      <c r="H13" s="65"/>
      <c r="I13" s="46">
        <v>9196253</v>
      </c>
      <c r="J13" s="18"/>
    </row>
    <row r="14" spans="7:10" ht="12.75">
      <c r="G14" s="64"/>
      <c r="H14" s="66"/>
      <c r="I14" s="46"/>
      <c r="J14" s="18"/>
    </row>
    <row r="15" spans="1:10" ht="12.75">
      <c r="A15" t="s">
        <v>267</v>
      </c>
      <c r="G15" s="64"/>
      <c r="H15" s="66"/>
      <c r="I15" s="46"/>
      <c r="J15" s="18"/>
    </row>
    <row r="16" spans="1:10" ht="12.75">
      <c r="A16" t="s">
        <v>268</v>
      </c>
      <c r="G16" s="64">
        <v>2335468</v>
      </c>
      <c r="H16" s="66"/>
      <c r="I16" s="46">
        <v>2282808</v>
      </c>
      <c r="J16" s="18"/>
    </row>
    <row r="17" spans="1:10" ht="12.75">
      <c r="A17" t="s">
        <v>269</v>
      </c>
      <c r="G17" s="64">
        <v>83195</v>
      </c>
      <c r="H17" s="66"/>
      <c r="I17" s="46">
        <v>0</v>
      </c>
      <c r="J17" s="18"/>
    </row>
    <row r="18" spans="1:10" ht="12.75">
      <c r="A18" t="s">
        <v>270</v>
      </c>
      <c r="G18" s="64">
        <v>-1133583</v>
      </c>
      <c r="H18" s="66"/>
      <c r="I18" s="64">
        <v>-3029750</v>
      </c>
      <c r="J18" s="18"/>
    </row>
    <row r="19" spans="1:10" ht="12.75">
      <c r="A19" s="13" t="s">
        <v>271</v>
      </c>
      <c r="G19" s="64">
        <v>-694646</v>
      </c>
      <c r="H19" s="66"/>
      <c r="I19" s="64">
        <v>-516580</v>
      </c>
      <c r="J19" s="18"/>
    </row>
    <row r="20" spans="1:10" ht="12.75">
      <c r="A20" s="13" t="s">
        <v>272</v>
      </c>
      <c r="G20" s="67">
        <v>0</v>
      </c>
      <c r="H20" s="66"/>
      <c r="I20" s="67">
        <v>0</v>
      </c>
      <c r="J20" s="18"/>
    </row>
    <row r="21" spans="1:10" ht="12.75">
      <c r="A21" s="13" t="s">
        <v>273</v>
      </c>
      <c r="G21" s="67">
        <v>95203</v>
      </c>
      <c r="H21" s="66"/>
      <c r="I21" s="67">
        <v>0</v>
      </c>
      <c r="J21" s="18"/>
    </row>
    <row r="22" spans="1:10" ht="12.75">
      <c r="A22" s="13" t="s">
        <v>274</v>
      </c>
      <c r="G22" s="67">
        <v>12625</v>
      </c>
      <c r="H22" s="66"/>
      <c r="I22" s="67">
        <v>151</v>
      </c>
      <c r="J22" s="18"/>
    </row>
    <row r="23" spans="1:10" ht="12.75">
      <c r="A23" s="13" t="s">
        <v>275</v>
      </c>
      <c r="G23" s="67">
        <v>-118</v>
      </c>
      <c r="H23" s="66"/>
      <c r="I23" s="67">
        <v>-10484</v>
      </c>
      <c r="J23" s="18"/>
    </row>
    <row r="24" spans="1:10" ht="12.75">
      <c r="A24" s="13" t="s">
        <v>280</v>
      </c>
      <c r="G24" s="67">
        <v>-80000</v>
      </c>
      <c r="H24" s="66"/>
      <c r="I24" s="67">
        <v>-156000</v>
      </c>
      <c r="J24" s="18"/>
    </row>
    <row r="25" spans="1:10" ht="12.75">
      <c r="A25" s="13" t="s">
        <v>276</v>
      </c>
      <c r="G25" s="67">
        <v>2911</v>
      </c>
      <c r="H25" s="66"/>
      <c r="I25" s="67">
        <v>9279</v>
      </c>
      <c r="J25" s="18"/>
    </row>
    <row r="26" spans="1:10" ht="12.75">
      <c r="A26" s="13" t="s">
        <v>277</v>
      </c>
      <c r="G26" s="67">
        <v>-64030</v>
      </c>
      <c r="H26" s="66"/>
      <c r="I26" s="67">
        <v>-1520</v>
      </c>
      <c r="J26" s="18"/>
    </row>
    <row r="27" spans="1:10" ht="12.75">
      <c r="A27" s="13" t="s">
        <v>278</v>
      </c>
      <c r="G27" s="68">
        <f>SUM(G13:G26)</f>
        <v>5043763</v>
      </c>
      <c r="H27" s="46"/>
      <c r="I27" s="68">
        <f>SUM(I13:I26)</f>
        <v>7774157</v>
      </c>
      <c r="J27" s="18"/>
    </row>
    <row r="28" spans="1:10" ht="12.75">
      <c r="A28" s="13" t="s">
        <v>279</v>
      </c>
      <c r="G28" s="67">
        <v>-2859859</v>
      </c>
      <c r="H28" s="46"/>
      <c r="I28" s="67">
        <v>7795013</v>
      </c>
      <c r="J28" s="18"/>
    </row>
    <row r="29" spans="1:10" ht="12.75">
      <c r="A29" s="13" t="s">
        <v>4</v>
      </c>
      <c r="G29" s="67">
        <v>-1048692</v>
      </c>
      <c r="H29" s="46"/>
      <c r="I29" s="67">
        <v>5944623</v>
      </c>
      <c r="J29" s="18"/>
    </row>
    <row r="30" spans="1:10" ht="12.75">
      <c r="A30" s="13" t="s">
        <v>281</v>
      </c>
      <c r="G30" s="67">
        <v>3479909</v>
      </c>
      <c r="H30" s="46"/>
      <c r="I30" s="67">
        <v>-5299215</v>
      </c>
      <c r="J30" s="18"/>
    </row>
    <row r="31" spans="1:10" ht="12.75">
      <c r="A31" s="13" t="s">
        <v>282</v>
      </c>
      <c r="B31" s="14"/>
      <c r="G31" s="68">
        <f>SUM(G27:G30)</f>
        <v>4615121</v>
      </c>
      <c r="H31" s="46"/>
      <c r="I31" s="68">
        <f>SUM(I27:I30)</f>
        <v>16214578</v>
      </c>
      <c r="J31" s="18"/>
    </row>
    <row r="32" spans="1:10" ht="12.75">
      <c r="A32" s="13" t="s">
        <v>283</v>
      </c>
      <c r="B32" s="14"/>
      <c r="G32" s="67">
        <v>-1052287</v>
      </c>
      <c r="H32" s="46"/>
      <c r="I32" s="67">
        <v>-2139437</v>
      </c>
      <c r="J32" s="18"/>
    </row>
    <row r="33" spans="1:10" ht="12.75">
      <c r="A33" s="13" t="s">
        <v>284</v>
      </c>
      <c r="B33" s="14"/>
      <c r="G33" s="67">
        <v>114444</v>
      </c>
      <c r="H33" s="46"/>
      <c r="I33" s="67">
        <v>23112</v>
      </c>
      <c r="J33" s="18"/>
    </row>
    <row r="34" spans="1:10" ht="12.75">
      <c r="A34" s="13" t="s">
        <v>285</v>
      </c>
      <c r="G34" s="69">
        <f>SUM(G31:G33)</f>
        <v>3677278</v>
      </c>
      <c r="H34" s="46"/>
      <c r="I34" s="69">
        <f>SUM(I31:I33)</f>
        <v>14098253</v>
      </c>
      <c r="J34" s="18"/>
    </row>
    <row r="35" spans="1:10" ht="12.75">
      <c r="A35" s="13"/>
      <c r="G35" s="67"/>
      <c r="H35" s="46"/>
      <c r="I35" s="67"/>
      <c r="J35" s="18"/>
    </row>
    <row r="36" spans="1:10" ht="12.75">
      <c r="A36" s="13"/>
      <c r="G36" s="67"/>
      <c r="H36" s="46"/>
      <c r="I36" s="67"/>
      <c r="J36" s="18"/>
    </row>
    <row r="37" spans="1:10" ht="12.75">
      <c r="A37" s="11" t="s">
        <v>286</v>
      </c>
      <c r="G37" s="67"/>
      <c r="H37" s="46"/>
      <c r="I37" s="67"/>
      <c r="J37" s="18"/>
    </row>
    <row r="38" spans="1:10" ht="12.75">
      <c r="A38" s="13"/>
      <c r="G38" s="67"/>
      <c r="H38" s="46"/>
      <c r="I38" s="67"/>
      <c r="J38" s="18"/>
    </row>
    <row r="39" spans="1:10" ht="12.75">
      <c r="A39" s="13" t="s">
        <v>287</v>
      </c>
      <c r="B39" s="14"/>
      <c r="G39" s="67">
        <v>1004400</v>
      </c>
      <c r="H39" s="46"/>
      <c r="I39" s="67">
        <v>3895671</v>
      </c>
      <c r="J39" s="18"/>
    </row>
    <row r="40" spans="1:10" ht="12.75">
      <c r="A40" s="13" t="s">
        <v>288</v>
      </c>
      <c r="B40" s="14"/>
      <c r="G40" s="67">
        <v>0</v>
      </c>
      <c r="H40" s="46"/>
      <c r="I40" s="67">
        <v>0</v>
      </c>
      <c r="J40" s="18"/>
    </row>
    <row r="41" spans="1:10" ht="12.75">
      <c r="A41" s="13" t="s">
        <v>207</v>
      </c>
      <c r="B41" s="14"/>
      <c r="G41" s="67">
        <v>694646</v>
      </c>
      <c r="H41" s="46"/>
      <c r="I41" s="67">
        <v>516580</v>
      </c>
      <c r="J41" s="18"/>
    </row>
    <row r="42" spans="1:10" ht="12.75">
      <c r="A42" s="13" t="s">
        <v>303</v>
      </c>
      <c r="B42" s="14"/>
      <c r="G42" s="67">
        <v>-954406</v>
      </c>
      <c r="H42" s="46"/>
      <c r="I42" s="67">
        <v>-2381863</v>
      </c>
      <c r="J42" s="18"/>
    </row>
    <row r="43" spans="1:10" ht="12.75">
      <c r="A43" s="13" t="s">
        <v>289</v>
      </c>
      <c r="B43" s="14"/>
      <c r="G43" s="67">
        <v>80000</v>
      </c>
      <c r="H43" s="46"/>
      <c r="I43" s="67">
        <v>156280</v>
      </c>
      <c r="J43" s="18"/>
    </row>
    <row r="44" spans="1:10" ht="12.75">
      <c r="A44" s="13" t="s">
        <v>290</v>
      </c>
      <c r="G44" s="69">
        <f>SUM(G39:G43)</f>
        <v>824640</v>
      </c>
      <c r="H44" s="46"/>
      <c r="I44" s="69">
        <f>SUM(I39:I43)</f>
        <v>2186668</v>
      </c>
      <c r="J44" s="18"/>
    </row>
    <row r="45" spans="1:10" ht="12.75">
      <c r="A45" s="13"/>
      <c r="G45" s="67"/>
      <c r="H45" s="46"/>
      <c r="I45" s="67"/>
      <c r="J45" s="18"/>
    </row>
    <row r="46" spans="1:10" ht="12.75">
      <c r="A46" s="13"/>
      <c r="G46" s="67"/>
      <c r="H46" s="66"/>
      <c r="I46" s="67"/>
      <c r="J46" s="18"/>
    </row>
    <row r="47" spans="1:10" ht="12.75">
      <c r="A47" s="11" t="s">
        <v>218</v>
      </c>
      <c r="G47" s="67"/>
      <c r="H47" s="66"/>
      <c r="I47" s="67"/>
      <c r="J47" s="18"/>
    </row>
    <row r="48" spans="1:10" ht="12.75">
      <c r="A48" s="13"/>
      <c r="G48" s="67"/>
      <c r="H48" s="66"/>
      <c r="I48" s="67"/>
      <c r="J48" s="18"/>
    </row>
    <row r="49" spans="1:10" ht="12.75">
      <c r="A49" s="13" t="s">
        <v>291</v>
      </c>
      <c r="G49" s="67">
        <v>1072168</v>
      </c>
      <c r="H49" s="66"/>
      <c r="I49" s="67">
        <v>88450</v>
      </c>
      <c r="J49" s="18"/>
    </row>
    <row r="50" spans="1:10" ht="12.75">
      <c r="A50" s="13" t="s">
        <v>292</v>
      </c>
      <c r="G50" s="67">
        <v>0</v>
      </c>
      <c r="H50" s="66"/>
      <c r="I50" s="67">
        <v>0</v>
      </c>
      <c r="J50" s="18"/>
    </row>
    <row r="51" spans="1:10" ht="12.75">
      <c r="A51" s="13" t="s">
        <v>215</v>
      </c>
      <c r="G51" s="67">
        <v>-4439670</v>
      </c>
      <c r="H51" s="66"/>
      <c r="I51" s="67">
        <v>-4361170</v>
      </c>
      <c r="J51" s="18"/>
    </row>
    <row r="52" spans="1:10" ht="12.75">
      <c r="A52" s="13" t="s">
        <v>293</v>
      </c>
      <c r="G52" s="67">
        <v>0</v>
      </c>
      <c r="H52" s="66"/>
      <c r="I52" s="67">
        <v>-172200</v>
      </c>
      <c r="J52" s="18"/>
    </row>
    <row r="53" spans="1:10" ht="12.75">
      <c r="A53" s="11"/>
      <c r="G53" s="69">
        <f>SUM(G49:G52)</f>
        <v>-3367502</v>
      </c>
      <c r="H53" s="66"/>
      <c r="I53" s="69">
        <f>SUM(I49:I52)</f>
        <v>-4444920</v>
      </c>
      <c r="J53" s="18"/>
    </row>
    <row r="54" spans="7:10" ht="12.75">
      <c r="G54" s="67"/>
      <c r="H54" s="66"/>
      <c r="I54" s="67"/>
      <c r="J54" s="18"/>
    </row>
    <row r="55" spans="1:10" s="29" customFormat="1" ht="12.75">
      <c r="A55" s="29" t="s">
        <v>294</v>
      </c>
      <c r="G55" s="67">
        <v>1134416</v>
      </c>
      <c r="H55" s="46"/>
      <c r="I55" s="46">
        <v>11840001</v>
      </c>
      <c r="J55" s="21"/>
    </row>
    <row r="56" spans="1:10" s="29" customFormat="1" ht="18.75" customHeight="1">
      <c r="A56" s="70" t="s">
        <v>295</v>
      </c>
      <c r="G56" s="67"/>
      <c r="H56" s="46"/>
      <c r="I56" s="46"/>
      <c r="J56" s="21"/>
    </row>
    <row r="57" spans="1:10" s="29" customFormat="1" ht="12.75">
      <c r="A57" s="70" t="s">
        <v>296</v>
      </c>
      <c r="G57" s="71">
        <v>31273841</v>
      </c>
      <c r="H57" s="46"/>
      <c r="I57" s="72">
        <v>19433840</v>
      </c>
      <c r="J57" s="21"/>
    </row>
    <row r="58" spans="1:10" s="29" customFormat="1" ht="18.75" customHeight="1">
      <c r="A58" s="70" t="s">
        <v>297</v>
      </c>
      <c r="G58" s="67"/>
      <c r="H58" s="46"/>
      <c r="I58" s="57"/>
      <c r="J58" s="21"/>
    </row>
    <row r="59" spans="1:10" s="29" customFormat="1" ht="13.5" thickBot="1">
      <c r="A59" s="70" t="s">
        <v>296</v>
      </c>
      <c r="G59" s="73">
        <f>SUM(G55:G57)</f>
        <v>32408257</v>
      </c>
      <c r="H59" s="46"/>
      <c r="I59" s="73">
        <f>SUM(I55:I57)</f>
        <v>31273841</v>
      </c>
      <c r="J59" s="21"/>
    </row>
    <row r="60" spans="7:10" s="29" customFormat="1" ht="13.5" thickTop="1">
      <c r="G60" s="67"/>
      <c r="H60" s="46"/>
      <c r="I60" s="57"/>
      <c r="J60" s="21"/>
    </row>
    <row r="61" spans="7:10" ht="12.75">
      <c r="G61" s="64"/>
      <c r="H61" s="66"/>
      <c r="I61" s="66"/>
      <c r="J61" s="18"/>
    </row>
    <row r="62" spans="1:10" ht="12.75">
      <c r="A62" t="s">
        <v>208</v>
      </c>
      <c r="G62" s="64"/>
      <c r="H62" s="66"/>
      <c r="I62" s="66"/>
      <c r="J62" s="18"/>
    </row>
    <row r="63" spans="1:10" ht="12.75">
      <c r="A63" t="s">
        <v>209</v>
      </c>
      <c r="G63" s="64"/>
      <c r="H63" s="66"/>
      <c r="I63" s="66"/>
      <c r="J63" s="18"/>
    </row>
    <row r="64" spans="7:10" ht="12.75">
      <c r="G64" s="64"/>
      <c r="H64" s="66"/>
      <c r="I64" s="66"/>
      <c r="J64" s="18"/>
    </row>
    <row r="65" spans="7:10" ht="12.75">
      <c r="G65" s="64"/>
      <c r="H65" s="66"/>
      <c r="I65" s="66"/>
      <c r="J65" s="18"/>
    </row>
    <row r="66" spans="7:10" ht="12.75">
      <c r="G66" s="64"/>
      <c r="H66" s="66"/>
      <c r="I66" s="66"/>
      <c r="J66" s="18"/>
    </row>
    <row r="67" spans="7:10" ht="12.75">
      <c r="G67" s="64"/>
      <c r="H67" s="66"/>
      <c r="I67" s="66"/>
      <c r="J67" s="18"/>
    </row>
    <row r="68" spans="7:10" ht="12.75">
      <c r="G68" s="64"/>
      <c r="H68" s="66"/>
      <c r="I68" s="66"/>
      <c r="J68" s="18"/>
    </row>
    <row r="69" spans="7:10" ht="12.75">
      <c r="G69" s="66"/>
      <c r="H69" s="66"/>
      <c r="I69" s="66"/>
      <c r="J69" s="18"/>
    </row>
    <row r="70" spans="7:10" ht="12.75">
      <c r="G70" s="66"/>
      <c r="H70" s="66"/>
      <c r="I70" s="66"/>
      <c r="J70" s="18"/>
    </row>
    <row r="71" spans="7:10" ht="12.75">
      <c r="G71" s="66"/>
      <c r="H71" s="66"/>
      <c r="I71" s="66"/>
      <c r="J71" s="18"/>
    </row>
    <row r="72" spans="9:10" ht="12.75">
      <c r="I72" s="18"/>
      <c r="J72" s="18"/>
    </row>
    <row r="73" spans="9:10" ht="12.75">
      <c r="I73" s="18"/>
      <c r="J73" s="18"/>
    </row>
    <row r="74" spans="9:10" ht="12.75">
      <c r="I74" s="18"/>
      <c r="J74" s="18"/>
    </row>
    <row r="75" spans="9:10" ht="12.75">
      <c r="I75" s="18"/>
      <c r="J75" s="18"/>
    </row>
    <row r="76" spans="9:10" ht="12.75">
      <c r="I76" s="18"/>
      <c r="J76" s="18"/>
    </row>
    <row r="77" spans="9:10" ht="12.75">
      <c r="I77" s="18"/>
      <c r="J77" s="18"/>
    </row>
    <row r="78" spans="9:10" ht="12.75">
      <c r="I78" s="18"/>
      <c r="J78" s="18"/>
    </row>
    <row r="79" spans="9:10" ht="12.75">
      <c r="I79" s="18"/>
      <c r="J79" s="18"/>
    </row>
    <row r="80" spans="9:10" ht="12.75">
      <c r="I80" s="18"/>
      <c r="J80" s="18"/>
    </row>
    <row r="81" spans="9:10" ht="12.75">
      <c r="I81" s="18"/>
      <c r="J81" s="18"/>
    </row>
    <row r="82" spans="9:10" ht="12.75">
      <c r="I82" s="18"/>
      <c r="J82" s="18"/>
    </row>
    <row r="83" spans="9:10" ht="12.75">
      <c r="I83" s="18"/>
      <c r="J83" s="18"/>
    </row>
    <row r="84" spans="9:10" ht="12.75">
      <c r="I84" s="18"/>
      <c r="J84" s="18"/>
    </row>
    <row r="85" spans="9:10" ht="12.75">
      <c r="I85" s="18"/>
      <c r="J85" s="18"/>
    </row>
    <row r="86" spans="9:10" ht="12.75">
      <c r="I86" s="18"/>
      <c r="J86" s="18"/>
    </row>
    <row r="87" spans="9:10" ht="12.75">
      <c r="I87" s="18"/>
      <c r="J87" s="18"/>
    </row>
    <row r="88" spans="9:10" ht="12.75">
      <c r="I88" s="18"/>
      <c r="J88" s="18"/>
    </row>
    <row r="89" spans="9:10" ht="12.75">
      <c r="I89" s="18"/>
      <c r="J89" s="18"/>
    </row>
    <row r="90" spans="9:10" ht="12.75">
      <c r="I90" s="18"/>
      <c r="J90" s="18"/>
    </row>
    <row r="91" spans="9:10" ht="12.75">
      <c r="I91" s="18"/>
      <c r="J91" s="18"/>
    </row>
    <row r="92" spans="9:10" ht="12.75">
      <c r="I92" s="18"/>
      <c r="J92" s="18"/>
    </row>
    <row r="93" spans="9:10" ht="12.75">
      <c r="I93" s="18"/>
      <c r="J93" s="18"/>
    </row>
    <row r="94" spans="9:10" ht="12.75">
      <c r="I94" s="18"/>
      <c r="J94" s="18"/>
    </row>
    <row r="95" spans="9:10" ht="12.75">
      <c r="I95" s="18"/>
      <c r="J95" s="18"/>
    </row>
    <row r="96" spans="9:10" ht="12.75">
      <c r="I96" s="18"/>
      <c r="J96" s="18"/>
    </row>
    <row r="97" spans="9:10" ht="12.75">
      <c r="I97" s="18"/>
      <c r="J97" s="18"/>
    </row>
    <row r="98" spans="9:10" ht="12.75">
      <c r="I98" s="18"/>
      <c r="J98" s="18"/>
    </row>
    <row r="99" spans="9:10" ht="12.75">
      <c r="I99" s="18"/>
      <c r="J99" s="18"/>
    </row>
    <row r="100" spans="9:10" ht="12.75">
      <c r="I100" s="18"/>
      <c r="J100" s="18"/>
    </row>
    <row r="101" spans="9:10" ht="12.75">
      <c r="I101" s="18"/>
      <c r="J101" s="18"/>
    </row>
    <row r="102" spans="9:10" ht="12.75">
      <c r="I102" s="18"/>
      <c r="J102" s="18"/>
    </row>
    <row r="103" spans="9:10" ht="12.75">
      <c r="I103" s="18"/>
      <c r="J103" s="18"/>
    </row>
    <row r="104" spans="9:10" ht="12.75">
      <c r="I104" s="18"/>
      <c r="J104" s="18"/>
    </row>
    <row r="105" spans="9:10" ht="12.75">
      <c r="I105" s="18"/>
      <c r="J105" s="18"/>
    </row>
    <row r="106" spans="9:10" ht="12.75">
      <c r="I106" s="18"/>
      <c r="J106" s="18"/>
    </row>
    <row r="107" spans="9:10" ht="12.75">
      <c r="I107" s="18"/>
      <c r="J107" s="18"/>
    </row>
    <row r="108" spans="9:10" ht="12.75">
      <c r="I108" s="18"/>
      <c r="J108" s="18"/>
    </row>
    <row r="109" spans="9:10" ht="12.75">
      <c r="I109" s="18"/>
      <c r="J109" s="18"/>
    </row>
    <row r="110" spans="9:10" ht="12.75">
      <c r="I110" s="18"/>
      <c r="J110" s="18"/>
    </row>
    <row r="111" spans="9:10" ht="12.75">
      <c r="I111" s="18"/>
      <c r="J111" s="18"/>
    </row>
    <row r="112" spans="9:10" ht="12.75">
      <c r="I112" s="18"/>
      <c r="J112" s="18"/>
    </row>
    <row r="113" spans="9:10" ht="12.75">
      <c r="I113" s="18"/>
      <c r="J113" s="18"/>
    </row>
    <row r="114" spans="9:10" ht="12.75">
      <c r="I114" s="18"/>
      <c r="J114" s="18"/>
    </row>
    <row r="115" spans="9:10" ht="12.75">
      <c r="I115" s="18"/>
      <c r="J115" s="18"/>
    </row>
    <row r="116" spans="9:10" ht="12.75">
      <c r="I116" s="18"/>
      <c r="J116" s="18"/>
    </row>
    <row r="117" spans="9:10" ht="12.75">
      <c r="I117" s="18"/>
      <c r="J117" s="18"/>
    </row>
    <row r="118" spans="9:10" ht="12.75">
      <c r="I118" s="18"/>
      <c r="J118" s="18"/>
    </row>
    <row r="119" spans="9:10" ht="12.75">
      <c r="I119" s="18"/>
      <c r="J119" s="18"/>
    </row>
    <row r="120" spans="9:10" ht="12.75">
      <c r="I120" s="18"/>
      <c r="J120" s="18"/>
    </row>
    <row r="121" spans="9:10" ht="12.75">
      <c r="I121" s="18"/>
      <c r="J121" s="18"/>
    </row>
    <row r="122" spans="9:10" ht="12.75">
      <c r="I122" s="18"/>
      <c r="J122" s="18"/>
    </row>
    <row r="123" spans="9:10" ht="12.75">
      <c r="I123" s="18"/>
      <c r="J123" s="18"/>
    </row>
    <row r="124" spans="9:10" ht="12.75">
      <c r="I124" s="18"/>
      <c r="J124" s="18"/>
    </row>
    <row r="125" spans="9:10" ht="12.75">
      <c r="I125" s="18"/>
      <c r="J125" s="18"/>
    </row>
    <row r="126" spans="9:10" ht="12.75">
      <c r="I126" s="18"/>
      <c r="J126" s="18"/>
    </row>
    <row r="127" spans="9:10" ht="12.75">
      <c r="I127" s="18"/>
      <c r="J127" s="18"/>
    </row>
    <row r="128" spans="9:10" ht="12.75">
      <c r="I128" s="18"/>
      <c r="J128" s="18"/>
    </row>
    <row r="129" spans="9:10" ht="12.75">
      <c r="I129" s="18"/>
      <c r="J129" s="18"/>
    </row>
    <row r="130" spans="9:10" ht="12.75">
      <c r="I130" s="18"/>
      <c r="J130" s="18"/>
    </row>
    <row r="131" spans="9:10" ht="12.75">
      <c r="I131" s="18"/>
      <c r="J131" s="18"/>
    </row>
    <row r="132" spans="9:10" ht="12.75">
      <c r="I132" s="18"/>
      <c r="J132" s="18"/>
    </row>
    <row r="133" spans="9:10" ht="12.75">
      <c r="I133" s="18"/>
      <c r="J133" s="18"/>
    </row>
    <row r="134" spans="9:10" ht="12.75">
      <c r="I134" s="18"/>
      <c r="J134" s="18"/>
    </row>
    <row r="135" spans="9:10" ht="12.75">
      <c r="I135" s="18"/>
      <c r="J135" s="18"/>
    </row>
    <row r="136" spans="9:10" ht="12.75">
      <c r="I136" s="18"/>
      <c r="J136" s="18"/>
    </row>
    <row r="137" spans="9:10" ht="12.75">
      <c r="I137" s="18"/>
      <c r="J137" s="18"/>
    </row>
    <row r="138" spans="9:10" ht="12.75">
      <c r="I138" s="18"/>
      <c r="J138" s="18"/>
    </row>
    <row r="139" spans="9:10" ht="12.75">
      <c r="I139" s="18"/>
      <c r="J139" s="18"/>
    </row>
    <row r="140" spans="9:10" ht="12.75">
      <c r="I140" s="18"/>
      <c r="J140" s="18"/>
    </row>
    <row r="141" spans="9:10" ht="12.75">
      <c r="I141" s="18"/>
      <c r="J141" s="18"/>
    </row>
    <row r="142" spans="9:10" ht="12.75">
      <c r="I142" s="18"/>
      <c r="J142" s="18"/>
    </row>
    <row r="143" spans="9:10" ht="12.75">
      <c r="I143" s="18"/>
      <c r="J143" s="18"/>
    </row>
    <row r="144" spans="9:10" ht="12.75">
      <c r="I144" s="18"/>
      <c r="J144" s="18"/>
    </row>
    <row r="145" spans="9:10" ht="12.75">
      <c r="I145" s="18"/>
      <c r="J145" s="18"/>
    </row>
    <row r="146" spans="9:10" ht="12.75">
      <c r="I146" s="18"/>
      <c r="J146" s="18"/>
    </row>
    <row r="147" spans="9:10" ht="12.75">
      <c r="I147" s="18"/>
      <c r="J147" s="18"/>
    </row>
    <row r="148" spans="9:10" ht="12.75">
      <c r="I148" s="18"/>
      <c r="J148" s="18"/>
    </row>
    <row r="149" spans="9:10" ht="12.75">
      <c r="I149" s="18"/>
      <c r="J149" s="18"/>
    </row>
    <row r="150" spans="9:10" ht="12.75">
      <c r="I150" s="18"/>
      <c r="J150" s="18"/>
    </row>
    <row r="151" spans="9:10" ht="12.75">
      <c r="I151" s="18"/>
      <c r="J151" s="18"/>
    </row>
    <row r="152" spans="9:10" ht="12.75">
      <c r="I152" s="18"/>
      <c r="J152" s="18"/>
    </row>
    <row r="153" spans="9:10" ht="12.75">
      <c r="I153" s="18"/>
      <c r="J153" s="18"/>
    </row>
    <row r="154" spans="9:10" ht="12.75">
      <c r="I154" s="18"/>
      <c r="J154" s="18"/>
    </row>
    <row r="155" spans="9:10" ht="12.75">
      <c r="I155" s="18"/>
      <c r="J155" s="18"/>
    </row>
    <row r="156" spans="9:10" ht="12.75">
      <c r="I156" s="18"/>
      <c r="J156" s="18"/>
    </row>
    <row r="157" spans="9:10" ht="12.75">
      <c r="I157" s="18"/>
      <c r="J157" s="18"/>
    </row>
    <row r="158" spans="9:10" ht="12.75">
      <c r="I158" s="18"/>
      <c r="J158" s="18"/>
    </row>
    <row r="159" spans="9:10" ht="12.75">
      <c r="I159" s="18"/>
      <c r="J159" s="18"/>
    </row>
    <row r="160" spans="9:10" ht="12.75">
      <c r="I160" s="18"/>
      <c r="J160" s="18"/>
    </row>
    <row r="161" spans="9:10" ht="12.75">
      <c r="I161" s="18"/>
      <c r="J161" s="18"/>
    </row>
    <row r="162" spans="9:10" ht="12.75">
      <c r="I162" s="18"/>
      <c r="J162" s="18"/>
    </row>
    <row r="163" spans="9:10" ht="12.75">
      <c r="I163" s="18"/>
      <c r="J163" s="18"/>
    </row>
    <row r="164" spans="9:10" ht="12.75">
      <c r="I164" s="18"/>
      <c r="J164" s="18"/>
    </row>
    <row r="165" spans="9:10" ht="12.75">
      <c r="I165" s="18"/>
      <c r="J165" s="18"/>
    </row>
    <row r="166" spans="9:10" ht="12.75">
      <c r="I166" s="18"/>
      <c r="J166" s="18"/>
    </row>
    <row r="167" spans="9:10" ht="12.75">
      <c r="I167" s="18"/>
      <c r="J167" s="18"/>
    </row>
    <row r="168" spans="9:10" ht="12.75">
      <c r="I168" s="18"/>
      <c r="J168" s="18"/>
    </row>
    <row r="169" spans="9:10" ht="12.75">
      <c r="I169" s="18"/>
      <c r="J169" s="18"/>
    </row>
    <row r="170" spans="9:10" ht="12.75">
      <c r="I170" s="18"/>
      <c r="J170" s="18"/>
    </row>
    <row r="171" spans="9:10" ht="12.75">
      <c r="I171" s="18"/>
      <c r="J171" s="18"/>
    </row>
    <row r="172" spans="9:10" ht="12.75">
      <c r="I172" s="18"/>
      <c r="J172" s="18"/>
    </row>
    <row r="173" spans="9:10" ht="12.75">
      <c r="I173" s="18"/>
      <c r="J173" s="18"/>
    </row>
    <row r="174" spans="9:10" ht="12.75">
      <c r="I174" s="18"/>
      <c r="J174" s="18"/>
    </row>
    <row r="175" spans="9:10" ht="12.75">
      <c r="I175" s="18"/>
      <c r="J175" s="18"/>
    </row>
    <row r="176" spans="9:10" ht="12.75">
      <c r="I176" s="18"/>
      <c r="J176" s="18"/>
    </row>
    <row r="177" spans="9:10" ht="12.75">
      <c r="I177" s="18"/>
      <c r="J177" s="18"/>
    </row>
    <row r="178" spans="9:10" ht="12.75">
      <c r="I178" s="18"/>
      <c r="J178" s="18"/>
    </row>
    <row r="179" spans="9:10" ht="12.75">
      <c r="I179" s="18"/>
      <c r="J179" s="18"/>
    </row>
    <row r="180" spans="9:10" ht="12.75">
      <c r="I180" s="18"/>
      <c r="J180" s="18"/>
    </row>
    <row r="181" spans="9:10" ht="12.75">
      <c r="I181" s="18"/>
      <c r="J181" s="18"/>
    </row>
    <row r="182" spans="9:10" ht="12.75">
      <c r="I182" s="18"/>
      <c r="J182" s="18"/>
    </row>
    <row r="183" spans="9:10" ht="12.75">
      <c r="I183" s="18"/>
      <c r="J183" s="18"/>
    </row>
    <row r="184" spans="9:10" ht="12.75">
      <c r="I184" s="18"/>
      <c r="J184" s="18"/>
    </row>
    <row r="185" spans="9:10" ht="12.75">
      <c r="I185" s="18"/>
      <c r="J185" s="18"/>
    </row>
    <row r="186" spans="9:10" ht="12.75">
      <c r="I186" s="18"/>
      <c r="J186" s="18"/>
    </row>
    <row r="187" spans="9:10" ht="12.75">
      <c r="I187" s="18"/>
      <c r="J187" s="18"/>
    </row>
    <row r="188" spans="9:10" ht="12.75">
      <c r="I188" s="18"/>
      <c r="J188" s="18"/>
    </row>
    <row r="189" spans="9:10" ht="12.75">
      <c r="I189" s="18"/>
      <c r="J189" s="18"/>
    </row>
    <row r="190" spans="9:10" ht="12.75">
      <c r="I190" s="18"/>
      <c r="J190" s="18"/>
    </row>
    <row r="191" spans="9:10" ht="12.75">
      <c r="I191" s="18"/>
      <c r="J191" s="18"/>
    </row>
    <row r="192" spans="9:10" ht="12.75">
      <c r="I192" s="18"/>
      <c r="J192" s="18"/>
    </row>
    <row r="193" spans="9:10" ht="12.75">
      <c r="I193" s="18"/>
      <c r="J193" s="18"/>
    </row>
    <row r="194" spans="9:10" ht="12.75">
      <c r="I194" s="18"/>
      <c r="J194" s="18"/>
    </row>
    <row r="195" spans="9:10" ht="12.75">
      <c r="I195" s="18"/>
      <c r="J195" s="18"/>
    </row>
    <row r="196" spans="9:10" ht="12.75">
      <c r="I196" s="18"/>
      <c r="J196" s="18"/>
    </row>
    <row r="197" spans="9:10" ht="12.75">
      <c r="I197" s="18"/>
      <c r="J197" s="18"/>
    </row>
    <row r="198" spans="9:10" ht="12.75">
      <c r="I198" s="18"/>
      <c r="J198" s="18"/>
    </row>
    <row r="199" spans="9:10" ht="12.75">
      <c r="I199" s="18"/>
      <c r="J199" s="18"/>
    </row>
    <row r="200" spans="9:10" ht="12.75">
      <c r="I200" s="18"/>
      <c r="J200" s="18"/>
    </row>
    <row r="201" spans="9:10" ht="12.75">
      <c r="I201" s="18"/>
      <c r="J201" s="18"/>
    </row>
    <row r="202" spans="9:10" ht="12.75">
      <c r="I202" s="18"/>
      <c r="J202" s="18"/>
    </row>
    <row r="203" spans="9:10" ht="12.75">
      <c r="I203" s="18"/>
      <c r="J203" s="18"/>
    </row>
    <row r="204" spans="9:10" ht="12.75">
      <c r="I204" s="18"/>
      <c r="J204" s="18"/>
    </row>
    <row r="205" spans="9:10" ht="12.75">
      <c r="I205" s="18"/>
      <c r="J205" s="18"/>
    </row>
    <row r="206" spans="9:10" ht="12.75">
      <c r="I206" s="18"/>
      <c r="J206" s="18"/>
    </row>
    <row r="207" spans="9:10" ht="12.75">
      <c r="I207" s="18"/>
      <c r="J207" s="18"/>
    </row>
    <row r="208" spans="9:10" ht="12.75">
      <c r="I208" s="18"/>
      <c r="J208" s="18"/>
    </row>
    <row r="209" spans="9:10" ht="12.75">
      <c r="I209" s="18"/>
      <c r="J209" s="18"/>
    </row>
    <row r="210" spans="9:10" ht="12.75">
      <c r="I210" s="18"/>
      <c r="J210" s="18"/>
    </row>
    <row r="211" spans="9:10" ht="12.75">
      <c r="I211" s="18"/>
      <c r="J211" s="18"/>
    </row>
    <row r="212" spans="9:10" ht="12.75">
      <c r="I212" s="18"/>
      <c r="J212" s="18"/>
    </row>
    <row r="213" spans="9:10" ht="12.75">
      <c r="I213" s="18"/>
      <c r="J213" s="18"/>
    </row>
    <row r="214" spans="9:10" ht="12.75">
      <c r="I214" s="18"/>
      <c r="J214" s="18"/>
    </row>
    <row r="215" spans="9:10" ht="12.75">
      <c r="I215" s="18"/>
      <c r="J215" s="18"/>
    </row>
    <row r="216" spans="9:10" ht="12.75">
      <c r="I216" s="18"/>
      <c r="J216" s="18"/>
    </row>
    <row r="217" spans="9:10" ht="12.75">
      <c r="I217" s="18"/>
      <c r="J217" s="18"/>
    </row>
    <row r="218" spans="9:10" ht="12.75">
      <c r="I218" s="18"/>
      <c r="J218" s="18"/>
    </row>
    <row r="219" spans="9:10" ht="12.75">
      <c r="I219" s="18"/>
      <c r="J219" s="18"/>
    </row>
    <row r="220" spans="9:10" ht="12.75">
      <c r="I220" s="18"/>
      <c r="J220" s="18"/>
    </row>
    <row r="221" spans="9:10" ht="12.75">
      <c r="I221" s="18"/>
      <c r="J221" s="18"/>
    </row>
    <row r="222" spans="9:10" ht="12.75">
      <c r="I222" s="18"/>
      <c r="J222" s="18"/>
    </row>
    <row r="223" spans="9:10" ht="12.75">
      <c r="I223" s="18"/>
      <c r="J223" s="18"/>
    </row>
    <row r="224" spans="9:10" ht="12.75">
      <c r="I224" s="18"/>
      <c r="J224" s="18"/>
    </row>
    <row r="225" spans="9:10" ht="12.75">
      <c r="I225" s="18"/>
      <c r="J225" s="18"/>
    </row>
    <row r="226" spans="9:10" ht="12.75">
      <c r="I226" s="18"/>
      <c r="J226" s="18"/>
    </row>
    <row r="227" spans="9:10" ht="12.75">
      <c r="I227" s="18"/>
      <c r="J227" s="18"/>
    </row>
    <row r="228" spans="9:10" ht="12.75">
      <c r="I228" s="18"/>
      <c r="J228" s="18"/>
    </row>
    <row r="229" spans="9:10" ht="12.75">
      <c r="I229" s="18"/>
      <c r="J229" s="18"/>
    </row>
    <row r="230" spans="9:10" ht="12.75">
      <c r="I230" s="18"/>
      <c r="J230" s="18"/>
    </row>
    <row r="231" spans="9:10" ht="12.75">
      <c r="I231" s="18"/>
      <c r="J231" s="18"/>
    </row>
    <row r="232" spans="9:10" ht="12.75">
      <c r="I232" s="18"/>
      <c r="J232" s="18"/>
    </row>
    <row r="233" spans="9:10" ht="12.75">
      <c r="I233" s="18"/>
      <c r="J233" s="18"/>
    </row>
    <row r="234" spans="9:10" ht="12.75">
      <c r="I234" s="18"/>
      <c r="J234" s="18"/>
    </row>
    <row r="235" spans="9:10" ht="12.75">
      <c r="I235" s="18"/>
      <c r="J235" s="18"/>
    </row>
    <row r="236" spans="9:10" ht="12.75">
      <c r="I236" s="18"/>
      <c r="J236" s="18"/>
    </row>
    <row r="237" spans="9:10" ht="12.75">
      <c r="I237" s="18"/>
      <c r="J237" s="18"/>
    </row>
    <row r="238" spans="9:10" ht="12.75">
      <c r="I238" s="18"/>
      <c r="J238" s="18"/>
    </row>
    <row r="239" spans="9:10" ht="12.75">
      <c r="I239" s="18"/>
      <c r="J239" s="18"/>
    </row>
    <row r="240" spans="9:10" ht="12.75">
      <c r="I240" s="18"/>
      <c r="J240" s="18"/>
    </row>
    <row r="241" spans="9:10" ht="12.75">
      <c r="I241" s="18"/>
      <c r="J241" s="18"/>
    </row>
    <row r="242" spans="9:10" ht="12.75">
      <c r="I242" s="18"/>
      <c r="J242" s="18"/>
    </row>
    <row r="243" spans="9:10" ht="12.75">
      <c r="I243" s="18"/>
      <c r="J243" s="18"/>
    </row>
    <row r="244" spans="9:10" ht="12.75">
      <c r="I244" s="18"/>
      <c r="J244" s="18"/>
    </row>
    <row r="245" spans="9:10" ht="12.75">
      <c r="I245" s="18"/>
      <c r="J245" s="18"/>
    </row>
    <row r="246" spans="9:10" ht="12.75">
      <c r="I246" s="18"/>
      <c r="J246" s="18"/>
    </row>
    <row r="247" spans="9:10" ht="12.75">
      <c r="I247" s="18"/>
      <c r="J247" s="18"/>
    </row>
    <row r="248" spans="9:10" ht="12.75">
      <c r="I248" s="18"/>
      <c r="J248" s="18"/>
    </row>
    <row r="249" spans="9:10" ht="12.75">
      <c r="I249" s="18"/>
      <c r="J249" s="18"/>
    </row>
    <row r="250" spans="9:10" ht="12.75">
      <c r="I250" s="18"/>
      <c r="J250" s="18"/>
    </row>
    <row r="251" spans="9:10" ht="12.75">
      <c r="I251" s="18"/>
      <c r="J251" s="18"/>
    </row>
    <row r="252" spans="9:10" ht="12.75">
      <c r="I252" s="18"/>
      <c r="J252" s="18"/>
    </row>
    <row r="253" spans="9:10" ht="12.75">
      <c r="I253" s="18"/>
      <c r="J253" s="18"/>
    </row>
    <row r="254" spans="9:10" ht="12.75">
      <c r="I254" s="18"/>
      <c r="J254" s="18"/>
    </row>
    <row r="255" spans="9:10" ht="12.75">
      <c r="I255" s="18"/>
      <c r="J255" s="18"/>
    </row>
    <row r="256" spans="9:10" ht="12.75">
      <c r="I256" s="18"/>
      <c r="J256" s="18"/>
    </row>
    <row r="257" spans="9:10" ht="12.75">
      <c r="I257" s="18"/>
      <c r="J257" s="18"/>
    </row>
    <row r="258" spans="9:10" ht="12.75">
      <c r="I258" s="18"/>
      <c r="J258" s="18"/>
    </row>
    <row r="259" spans="9:10" ht="12.75">
      <c r="I259" s="18"/>
      <c r="J259" s="18"/>
    </row>
    <row r="260" spans="9:10" ht="12.75">
      <c r="I260" s="18"/>
      <c r="J260" s="18"/>
    </row>
    <row r="261" spans="9:10" ht="12.75">
      <c r="I261" s="18"/>
      <c r="J261" s="18"/>
    </row>
    <row r="262" spans="9:10" ht="12.75">
      <c r="I262" s="18"/>
      <c r="J262" s="18"/>
    </row>
    <row r="263" spans="9:10" ht="12.75">
      <c r="I263" s="18"/>
      <c r="J263" s="18"/>
    </row>
    <row r="264" spans="9:10" ht="12.75">
      <c r="I264" s="18"/>
      <c r="J264" s="18"/>
    </row>
    <row r="265" spans="9:10" ht="12.75">
      <c r="I265" s="18"/>
      <c r="J265" s="18"/>
    </row>
    <row r="266" spans="9:10" ht="12.75">
      <c r="I266" s="18"/>
      <c r="J266" s="18"/>
    </row>
    <row r="267" spans="9:10" ht="12.75">
      <c r="I267" s="18"/>
      <c r="J267" s="18"/>
    </row>
    <row r="268" spans="9:10" ht="12.75">
      <c r="I268" s="18"/>
      <c r="J268" s="18"/>
    </row>
    <row r="269" spans="9:10" ht="12.75">
      <c r="I269" s="18"/>
      <c r="J269" s="18"/>
    </row>
    <row r="270" spans="9:10" ht="12.75">
      <c r="I270" s="18"/>
      <c r="J270" s="18"/>
    </row>
    <row r="271" spans="9:10" ht="12.75">
      <c r="I271" s="18"/>
      <c r="J271" s="18"/>
    </row>
    <row r="272" spans="9:10" ht="12.75">
      <c r="I272" s="18"/>
      <c r="J272" s="18"/>
    </row>
    <row r="273" spans="9:10" ht="12.75">
      <c r="I273" s="18"/>
      <c r="J273" s="18"/>
    </row>
    <row r="274" spans="9:10" ht="12.75">
      <c r="I274" s="18"/>
      <c r="J274" s="18"/>
    </row>
    <row r="275" spans="9:10" ht="12.75">
      <c r="I275" s="18"/>
      <c r="J275" s="18"/>
    </row>
    <row r="276" spans="9:10" ht="12.75">
      <c r="I276" s="18"/>
      <c r="J276" s="18"/>
    </row>
    <row r="277" spans="9:10" ht="12.75">
      <c r="I277" s="18"/>
      <c r="J277" s="18"/>
    </row>
    <row r="278" spans="9:10" ht="12.75">
      <c r="I278" s="18"/>
      <c r="J278" s="18"/>
    </row>
    <row r="279" spans="9:10" ht="12.75">
      <c r="I279" s="18"/>
      <c r="J279" s="18"/>
    </row>
    <row r="280" spans="9:10" ht="12.75">
      <c r="I280" s="18"/>
      <c r="J280" s="18"/>
    </row>
    <row r="281" spans="9:10" ht="12.75">
      <c r="I281" s="18"/>
      <c r="J281" s="18"/>
    </row>
    <row r="282" spans="9:10" ht="12.75">
      <c r="I282" s="18"/>
      <c r="J282" s="18"/>
    </row>
    <row r="283" spans="9:10" ht="12.75">
      <c r="I283" s="18"/>
      <c r="J283" s="18"/>
    </row>
    <row r="284" spans="9:10" ht="12.75">
      <c r="I284" s="18"/>
      <c r="J284" s="18"/>
    </row>
    <row r="285" spans="9:10" ht="12.75">
      <c r="I285" s="18"/>
      <c r="J285" s="18"/>
    </row>
    <row r="286" spans="9:10" ht="12.75">
      <c r="I286" s="18"/>
      <c r="J286" s="18"/>
    </row>
    <row r="287" spans="9:10" ht="12.75">
      <c r="I287" s="18"/>
      <c r="J287" s="18"/>
    </row>
    <row r="288" spans="9:10" ht="12.75">
      <c r="I288" s="18"/>
      <c r="J288" s="18"/>
    </row>
    <row r="289" spans="9:10" ht="12.75">
      <c r="I289" s="18"/>
      <c r="J289" s="18"/>
    </row>
    <row r="290" spans="9:10" ht="12.75">
      <c r="I290" s="18"/>
      <c r="J290" s="18"/>
    </row>
    <row r="291" spans="9:10" ht="12.75">
      <c r="I291" s="18"/>
      <c r="J291" s="18"/>
    </row>
    <row r="292" spans="9:10" ht="12.75">
      <c r="I292" s="18"/>
      <c r="J292" s="18"/>
    </row>
    <row r="293" spans="9:10" ht="12.75">
      <c r="I293" s="18"/>
      <c r="J293" s="18"/>
    </row>
    <row r="294" spans="9:10" ht="12.75">
      <c r="I294" s="18"/>
      <c r="J294" s="18"/>
    </row>
    <row r="295" spans="9:10" ht="12.75">
      <c r="I295" s="18"/>
      <c r="J295" s="18"/>
    </row>
    <row r="296" spans="9:10" ht="12.75">
      <c r="I296" s="18"/>
      <c r="J296" s="18"/>
    </row>
    <row r="297" spans="9:10" ht="12.75">
      <c r="I297" s="18"/>
      <c r="J297" s="18"/>
    </row>
    <row r="298" spans="9:10" ht="12.75">
      <c r="I298" s="18"/>
      <c r="J298" s="18"/>
    </row>
    <row r="299" spans="9:10" ht="12.75">
      <c r="I299" s="18"/>
      <c r="J299" s="18"/>
    </row>
    <row r="300" spans="9:10" ht="12.75">
      <c r="I300" s="18"/>
      <c r="J300" s="18"/>
    </row>
    <row r="301" spans="9:10" ht="12.75">
      <c r="I301" s="18"/>
      <c r="J301" s="18"/>
    </row>
    <row r="302" spans="9:10" ht="12.75">
      <c r="I302" s="18"/>
      <c r="J302" s="18"/>
    </row>
    <row r="303" spans="9:10" ht="12.75">
      <c r="I303" s="18"/>
      <c r="J303" s="18"/>
    </row>
    <row r="304" spans="9:10" ht="12.75">
      <c r="I304" s="18"/>
      <c r="J304" s="18"/>
    </row>
    <row r="305" spans="9:10" ht="12.75">
      <c r="I305" s="18"/>
      <c r="J305" s="18"/>
    </row>
    <row r="306" spans="9:10" ht="12.75">
      <c r="I306" s="18"/>
      <c r="J306" s="18"/>
    </row>
    <row r="307" spans="9:10" ht="12.75">
      <c r="I307" s="18"/>
      <c r="J307" s="18"/>
    </row>
    <row r="308" spans="9:10" ht="12.75">
      <c r="I308" s="18"/>
      <c r="J308" s="18"/>
    </row>
    <row r="309" spans="9:10" ht="12.75">
      <c r="I309" s="18"/>
      <c r="J309" s="18"/>
    </row>
    <row r="310" spans="9:10" ht="12.75">
      <c r="I310" s="18"/>
      <c r="J310" s="18"/>
    </row>
    <row r="311" spans="9:10" ht="12.75">
      <c r="I311" s="18"/>
      <c r="J311" s="18"/>
    </row>
    <row r="312" spans="9:10" ht="12.75">
      <c r="I312" s="18"/>
      <c r="J312" s="18"/>
    </row>
    <row r="313" spans="9:10" ht="12.75">
      <c r="I313" s="18"/>
      <c r="J313" s="18"/>
    </row>
    <row r="314" spans="9:10" ht="12.75">
      <c r="I314" s="18"/>
      <c r="J314" s="18"/>
    </row>
    <row r="315" spans="9:10" ht="12.75">
      <c r="I315" s="18"/>
      <c r="J315" s="18"/>
    </row>
    <row r="316" spans="9:10" ht="12.75">
      <c r="I316" s="18"/>
      <c r="J316" s="18"/>
    </row>
    <row r="317" spans="9:10" ht="12.75">
      <c r="I317" s="18"/>
      <c r="J317" s="18"/>
    </row>
    <row r="318" spans="9:10" ht="12.75">
      <c r="I318" s="18"/>
      <c r="J318" s="18"/>
    </row>
  </sheetData>
  <mergeCells count="6">
    <mergeCell ref="A1:I1"/>
    <mergeCell ref="A4:I4"/>
    <mergeCell ref="A5:I5"/>
    <mergeCell ref="A6:I6"/>
    <mergeCell ref="A2:I2"/>
    <mergeCell ref="A3:J3"/>
  </mergeCells>
  <printOptions horizontalCentered="1"/>
  <pageMargins left="0.5905511811023623" right="0.1968503937007874" top="0.7874015748031497" bottom="0.5118110236220472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01"/>
  <sheetViews>
    <sheetView tabSelected="1" view="pageBreakPreview" zoomScale="6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14.421875" style="0" customWidth="1"/>
    <col min="9" max="10" width="15.7109375" style="0" customWidth="1"/>
  </cols>
  <sheetData>
    <row r="1" spans="1:10" ht="15.75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"/>
    </row>
    <row r="2" spans="1:10" ht="15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2"/>
    </row>
    <row r="3" spans="1:10" ht="1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11" t="s">
        <v>241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1" t="s">
        <v>150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5" t="s">
        <v>47</v>
      </c>
      <c r="B8" s="15" t="s">
        <v>48</v>
      </c>
      <c r="C8" s="15"/>
      <c r="D8" s="15"/>
      <c r="E8" s="15"/>
      <c r="F8" s="15"/>
      <c r="G8" s="14"/>
      <c r="H8" s="13"/>
      <c r="I8" s="13"/>
      <c r="J8" s="13"/>
      <c r="K8" s="13"/>
    </row>
    <row r="9" spans="1:11" ht="7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 t="s">
        <v>242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 t="s">
        <v>227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 t="s">
        <v>228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 t="s">
        <v>179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3"/>
      <c r="B15" s="13" t="s">
        <v>114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2.75">
      <c r="A16" s="13"/>
      <c r="B16" s="13" t="s">
        <v>115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13"/>
      <c r="B17" s="13" t="s">
        <v>181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5" t="s">
        <v>49</v>
      </c>
      <c r="B19" s="15" t="s">
        <v>116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7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/>
      <c r="B21" s="13" t="s">
        <v>117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.75">
      <c r="A22" s="13"/>
      <c r="B22" s="13" t="s">
        <v>180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2.75">
      <c r="A24" s="15" t="s">
        <v>50</v>
      </c>
      <c r="B24" s="15" t="s">
        <v>51</v>
      </c>
      <c r="C24" s="15"/>
      <c r="D24" s="15"/>
      <c r="E24" s="15"/>
      <c r="F24" s="13"/>
      <c r="G24" s="13"/>
      <c r="H24" s="13"/>
      <c r="I24" s="13"/>
      <c r="J24" s="13"/>
      <c r="K24" s="13"/>
    </row>
    <row r="25" spans="1:11" ht="7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/>
      <c r="B26" s="13" t="s">
        <v>188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/>
      <c r="B27" s="13" t="s">
        <v>189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5" t="s">
        <v>52</v>
      </c>
      <c r="B29" s="15" t="s">
        <v>118</v>
      </c>
      <c r="C29" s="15"/>
      <c r="D29" s="13"/>
      <c r="E29" s="13"/>
      <c r="F29" s="13"/>
      <c r="G29" s="13"/>
      <c r="H29" s="13"/>
      <c r="I29" s="13"/>
      <c r="J29" s="13"/>
      <c r="K29" s="13"/>
    </row>
    <row r="30" spans="1:11" ht="7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 t="s">
        <v>182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 t="s">
        <v>183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5" t="s">
        <v>212</v>
      </c>
      <c r="B34" s="15" t="s">
        <v>119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7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 t="s">
        <v>151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 t="s">
        <v>152</v>
      </c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5" t="s">
        <v>53</v>
      </c>
      <c r="B39" s="15" t="s">
        <v>54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 t="s">
        <v>307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 t="s">
        <v>306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 t="s">
        <v>203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 t="s">
        <v>204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 t="s">
        <v>161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 t="s">
        <v>185</v>
      </c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44" t="s">
        <v>250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5" t="s">
        <v>55</v>
      </c>
      <c r="B50" s="15" t="s">
        <v>120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 t="s">
        <v>252</v>
      </c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5" t="s">
        <v>61</v>
      </c>
      <c r="B54" s="15" t="s">
        <v>56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75">
      <c r="A56" s="13"/>
      <c r="B56" s="13" t="s">
        <v>57</v>
      </c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75">
      <c r="A57" s="13"/>
      <c r="B57" s="13" t="s">
        <v>58</v>
      </c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13"/>
      <c r="B59" s="13" t="s">
        <v>59</v>
      </c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 t="s">
        <v>60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.75">
      <c r="A62" s="129" t="s">
        <v>23</v>
      </c>
      <c r="B62" s="129"/>
      <c r="C62" s="129"/>
      <c r="D62" s="129"/>
      <c r="E62" s="129"/>
      <c r="F62" s="129"/>
      <c r="G62" s="129"/>
      <c r="H62" s="129"/>
      <c r="I62" s="129"/>
      <c r="J62" s="13"/>
      <c r="K62" s="13"/>
    </row>
    <row r="63" spans="1:11" ht="15">
      <c r="A63" s="130" t="s">
        <v>24</v>
      </c>
      <c r="B63" s="130"/>
      <c r="C63" s="130"/>
      <c r="D63" s="130"/>
      <c r="E63" s="130"/>
      <c r="F63" s="130"/>
      <c r="G63" s="130"/>
      <c r="H63" s="130"/>
      <c r="I63" s="130"/>
      <c r="J63" s="13"/>
      <c r="K63" s="13"/>
    </row>
    <row r="64" spans="1:11" ht="15">
      <c r="A64" s="12"/>
      <c r="B64" s="12"/>
      <c r="C64" s="12"/>
      <c r="D64" s="12"/>
      <c r="E64" s="12"/>
      <c r="F64" s="12"/>
      <c r="G64" s="12"/>
      <c r="H64" s="12"/>
      <c r="I64" s="12"/>
      <c r="J64" s="13"/>
      <c r="K64" s="13"/>
    </row>
    <row r="65" spans="1:11" ht="15">
      <c r="A65" s="11" t="str">
        <f>+A4</f>
        <v>NOTES TO THE FINAL FINANCIAL REPORT -  31 JULY 2004</v>
      </c>
      <c r="B65" s="12"/>
      <c r="C65" s="12"/>
      <c r="D65" s="12"/>
      <c r="E65" s="12"/>
      <c r="F65" s="12"/>
      <c r="G65" s="12"/>
      <c r="H65" s="12"/>
      <c r="I65" s="12"/>
      <c r="J65" s="13"/>
      <c r="K65" s="13"/>
    </row>
    <row r="66" spans="1:1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5" t="s">
        <v>63</v>
      </c>
      <c r="B67" s="15" t="s">
        <v>62</v>
      </c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7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 t="s">
        <v>135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3"/>
      <c r="B70" s="13" t="s">
        <v>184</v>
      </c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/>
      <c r="B71" s="13"/>
      <c r="C71" s="13"/>
      <c r="D71" s="13"/>
      <c r="E71" s="13"/>
      <c r="F71" s="13"/>
      <c r="G71" s="13"/>
      <c r="H71" s="13"/>
      <c r="I71" s="13"/>
      <c r="J71" s="20"/>
      <c r="K71" s="13"/>
    </row>
    <row r="72" spans="1:11" ht="12.75">
      <c r="A72" s="15" t="s">
        <v>66</v>
      </c>
      <c r="B72" s="15" t="s">
        <v>64</v>
      </c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7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2.75">
      <c r="A74" s="13"/>
      <c r="B74" s="13" t="s">
        <v>65</v>
      </c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2.75">
      <c r="A75" s="13"/>
      <c r="B75" s="13" t="s">
        <v>155</v>
      </c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2.75">
      <c r="A76" s="13"/>
      <c r="B76" s="13" t="s">
        <v>156</v>
      </c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>
      <c r="A78" s="15" t="s">
        <v>69</v>
      </c>
      <c r="B78" s="15" t="s">
        <v>68</v>
      </c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7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2.75">
      <c r="A80" s="13"/>
      <c r="B80" s="13" t="s">
        <v>67</v>
      </c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5" t="s">
        <v>125</v>
      </c>
      <c r="B82" s="15" t="s">
        <v>157</v>
      </c>
      <c r="C82" s="12"/>
      <c r="D82" s="13"/>
      <c r="E82" s="13"/>
      <c r="F82" s="13"/>
      <c r="G82" s="13"/>
      <c r="H82" s="13"/>
      <c r="I82" s="13"/>
      <c r="J82" s="13"/>
      <c r="K82" s="13"/>
    </row>
    <row r="83" spans="1:11" ht="7.5" customHeight="1">
      <c r="A83" s="13"/>
      <c r="B83" s="13"/>
      <c r="C83" s="12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/>
      <c r="B84" s="13" t="s">
        <v>216</v>
      </c>
      <c r="C84" s="12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/>
      <c r="B85" s="13" t="s">
        <v>217</v>
      </c>
      <c r="C85" s="12"/>
      <c r="D85" s="13"/>
      <c r="E85" s="13"/>
      <c r="F85" s="13"/>
      <c r="G85" s="13"/>
      <c r="H85" s="13"/>
      <c r="I85" s="13"/>
      <c r="J85" s="13"/>
      <c r="K85" s="13"/>
    </row>
    <row r="86" spans="1:1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2.75">
      <c r="A87" s="15" t="s">
        <v>126</v>
      </c>
      <c r="B87" s="15" t="s">
        <v>127</v>
      </c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2.75">
      <c r="A88" s="15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2.75">
      <c r="A89" s="15"/>
      <c r="B89" s="15"/>
      <c r="C89" s="13"/>
      <c r="D89" s="13"/>
      <c r="E89" s="13"/>
      <c r="F89" s="13"/>
      <c r="G89" s="13"/>
      <c r="H89" s="16" t="s">
        <v>237</v>
      </c>
      <c r="I89" s="34"/>
      <c r="J89" s="13"/>
      <c r="K89" s="13"/>
    </row>
    <row r="90" spans="1:11" ht="12.75">
      <c r="A90" s="15"/>
      <c r="B90" s="15"/>
      <c r="C90" s="13"/>
      <c r="D90" s="13"/>
      <c r="E90" s="13"/>
      <c r="F90" s="13"/>
      <c r="G90" s="13"/>
      <c r="H90" s="38" t="s">
        <v>243</v>
      </c>
      <c r="I90" s="42"/>
      <c r="J90" s="13"/>
      <c r="K90" s="13"/>
    </row>
    <row r="91" spans="1:11" ht="12.75">
      <c r="A91" s="13"/>
      <c r="B91" s="13"/>
      <c r="C91" s="13"/>
      <c r="D91" s="13"/>
      <c r="E91" s="13"/>
      <c r="F91" s="13"/>
      <c r="G91" s="13"/>
      <c r="H91" s="39" t="s">
        <v>2</v>
      </c>
      <c r="I91" s="43"/>
      <c r="J91" s="13"/>
      <c r="K91" s="13"/>
    </row>
    <row r="92" spans="1:11" ht="12.75">
      <c r="A92" s="13"/>
      <c r="B92" s="13" t="s">
        <v>128</v>
      </c>
      <c r="C92" s="13"/>
      <c r="D92" s="13"/>
      <c r="E92" s="13"/>
      <c r="F92" s="13"/>
      <c r="G92" s="13"/>
      <c r="H92" s="13"/>
      <c r="I92" s="33"/>
      <c r="J92" s="13"/>
      <c r="K92" s="13"/>
    </row>
    <row r="93" spans="1:11" ht="12.75">
      <c r="A93" s="13"/>
      <c r="B93" s="13" t="s">
        <v>154</v>
      </c>
      <c r="C93" s="13"/>
      <c r="D93" s="13"/>
      <c r="E93" s="13"/>
      <c r="F93" s="13"/>
      <c r="G93" s="13"/>
      <c r="H93" s="23">
        <v>2440</v>
      </c>
      <c r="I93" s="25"/>
      <c r="J93" s="13"/>
      <c r="K93" s="13"/>
    </row>
    <row r="94" spans="1:11" ht="12.75">
      <c r="A94" s="13"/>
      <c r="B94" s="13"/>
      <c r="C94" s="13"/>
      <c r="D94" s="13"/>
      <c r="E94" s="13"/>
      <c r="F94" s="13"/>
      <c r="G94" s="13"/>
      <c r="H94" s="23"/>
      <c r="I94" s="25"/>
      <c r="J94" s="13"/>
      <c r="K94" s="13"/>
    </row>
    <row r="95" spans="1:11" ht="12.75">
      <c r="A95" s="13"/>
      <c r="B95" s="13" t="s">
        <v>133</v>
      </c>
      <c r="C95" s="13"/>
      <c r="D95" s="13"/>
      <c r="E95" s="13"/>
      <c r="F95" s="13"/>
      <c r="G95" s="13"/>
      <c r="H95" s="23"/>
      <c r="I95" s="25"/>
      <c r="J95" s="13"/>
      <c r="K95" s="13"/>
    </row>
    <row r="96" spans="1:11" ht="12.75">
      <c r="A96" s="13"/>
      <c r="B96" s="13" t="s">
        <v>134</v>
      </c>
      <c r="C96" s="13"/>
      <c r="D96" s="13"/>
      <c r="E96" s="13"/>
      <c r="F96" s="13"/>
      <c r="G96" s="13"/>
      <c r="H96" s="23"/>
      <c r="I96" s="25"/>
      <c r="J96" s="13"/>
      <c r="K96" s="13"/>
    </row>
    <row r="97" spans="1:11" ht="12.75">
      <c r="A97" s="13"/>
      <c r="B97" s="13" t="s">
        <v>129</v>
      </c>
      <c r="C97" s="13"/>
      <c r="D97" s="13"/>
      <c r="E97" s="13"/>
      <c r="F97" s="13"/>
      <c r="G97" s="13"/>
      <c r="H97" s="23">
        <v>33360</v>
      </c>
      <c r="I97" s="25"/>
      <c r="J97" s="13"/>
      <c r="K97" s="13"/>
    </row>
    <row r="98" spans="1:11" ht="13.5" thickBot="1">
      <c r="A98" s="13"/>
      <c r="B98" s="13"/>
      <c r="C98" s="13"/>
      <c r="D98" s="13"/>
      <c r="E98" s="13"/>
      <c r="F98" s="13"/>
      <c r="G98" s="13"/>
      <c r="H98" s="40"/>
      <c r="I98" s="33"/>
      <c r="J98" s="13"/>
      <c r="K98" s="13"/>
    </row>
    <row r="99" spans="1:11" ht="13.5" thickTop="1">
      <c r="A99" s="13"/>
      <c r="B99" s="13"/>
      <c r="C99" s="13"/>
      <c r="D99" s="13"/>
      <c r="E99" s="13"/>
      <c r="F99" s="13"/>
      <c r="G99" s="13"/>
      <c r="H99" s="13"/>
      <c r="I99" s="33"/>
      <c r="J99" s="13"/>
      <c r="K99" s="13"/>
    </row>
    <row r="100" spans="1:11" ht="12.75">
      <c r="A100" s="13"/>
      <c r="B100" s="13" t="s">
        <v>130</v>
      </c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2.75">
      <c r="A101" s="13"/>
      <c r="B101" s="13" t="s">
        <v>158</v>
      </c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2.75">
      <c r="A102" s="13"/>
      <c r="B102" s="13" t="s">
        <v>131</v>
      </c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>
      <c r="A118" s="13"/>
      <c r="B118" s="13"/>
      <c r="C118" s="13"/>
      <c r="D118" s="13"/>
      <c r="E118" s="13"/>
      <c r="F118" s="13"/>
      <c r="G118" s="13"/>
      <c r="H118" s="13"/>
      <c r="I118" s="31"/>
      <c r="J118" s="13"/>
      <c r="K118" s="13"/>
    </row>
    <row r="119" spans="1:11" ht="12.75">
      <c r="A119" s="13"/>
      <c r="B119" s="13"/>
      <c r="C119" s="13"/>
      <c r="D119" s="13"/>
      <c r="E119" s="13"/>
      <c r="F119" s="13"/>
      <c r="G119" s="13"/>
      <c r="H119" s="13"/>
      <c r="I119" s="31"/>
      <c r="J119" s="13"/>
      <c r="K119" s="13"/>
    </row>
    <row r="120" spans="1:11" ht="12.75">
      <c r="A120" s="13"/>
      <c r="B120" s="13"/>
      <c r="C120" s="13"/>
      <c r="D120" s="13"/>
      <c r="E120" s="13"/>
      <c r="F120" s="13"/>
      <c r="G120" s="13"/>
      <c r="H120" s="13"/>
      <c r="I120" s="31"/>
      <c r="J120" s="13"/>
      <c r="K120" s="13"/>
    </row>
    <row r="121" spans="1:11" ht="15.75">
      <c r="A121" s="129" t="s">
        <v>23</v>
      </c>
      <c r="B121" s="129"/>
      <c r="C121" s="129"/>
      <c r="D121" s="129"/>
      <c r="E121" s="129"/>
      <c r="F121" s="129"/>
      <c r="G121" s="129"/>
      <c r="H121" s="129"/>
      <c r="I121" s="129"/>
      <c r="J121" s="13"/>
      <c r="K121" s="13"/>
    </row>
    <row r="122" spans="1:11" ht="15">
      <c r="A122" s="130" t="s">
        <v>24</v>
      </c>
      <c r="B122" s="130"/>
      <c r="C122" s="130"/>
      <c r="D122" s="130"/>
      <c r="E122" s="130"/>
      <c r="F122" s="130"/>
      <c r="G122" s="130"/>
      <c r="H122" s="130"/>
      <c r="I122" s="130"/>
      <c r="J122" s="13"/>
      <c r="K122" s="13"/>
    </row>
    <row r="123" spans="1:11" ht="15">
      <c r="A123" s="5"/>
      <c r="B123" s="5"/>
      <c r="C123" s="5"/>
      <c r="D123" s="5"/>
      <c r="E123" s="5"/>
      <c r="F123" s="5"/>
      <c r="G123" s="5"/>
      <c r="H123" s="5"/>
      <c r="I123" s="5"/>
      <c r="J123" s="13"/>
      <c r="K123" s="13"/>
    </row>
    <row r="124" spans="1:11" ht="12.75">
      <c r="A124" s="11" t="s">
        <v>220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2.75">
      <c r="A125" s="13"/>
      <c r="B125" s="13"/>
      <c r="C125" s="13"/>
      <c r="D125" s="13"/>
      <c r="E125" s="13"/>
      <c r="F125" s="13"/>
      <c r="G125" s="13"/>
      <c r="H125" s="13"/>
      <c r="I125" s="31"/>
      <c r="J125" s="13"/>
      <c r="K125" s="13"/>
    </row>
    <row r="126" spans="1:11" ht="15">
      <c r="A126" s="15" t="s">
        <v>70</v>
      </c>
      <c r="B126" s="15" t="s">
        <v>72</v>
      </c>
      <c r="C126" s="13"/>
      <c r="D126" s="13"/>
      <c r="E126" s="13"/>
      <c r="F126" s="13"/>
      <c r="G126" s="13"/>
      <c r="H126" s="13"/>
      <c r="I126" s="13"/>
      <c r="J126" s="5"/>
      <c r="K126" s="13"/>
    </row>
    <row r="127" spans="1:11" ht="12.75">
      <c r="A127" s="15"/>
      <c r="B127" s="15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2.75">
      <c r="A128" s="15"/>
      <c r="B128" s="13" t="s">
        <v>257</v>
      </c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2.75">
      <c r="A129" s="15"/>
      <c r="B129" s="13" t="s">
        <v>258</v>
      </c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2.75">
      <c r="A130" s="15"/>
      <c r="B130" s="13" t="s">
        <v>259</v>
      </c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2.75">
      <c r="A131" s="15"/>
      <c r="B131" s="13" t="s">
        <v>308</v>
      </c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2.75">
      <c r="A132" s="15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2.75">
      <c r="A133" s="15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2.75">
      <c r="A134" s="15" t="s">
        <v>71</v>
      </c>
      <c r="B134" s="15" t="s">
        <v>73</v>
      </c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2.75">
      <c r="A135" s="15"/>
      <c r="B135" s="15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2.75">
      <c r="A136" s="15"/>
      <c r="B136" s="15"/>
      <c r="C136" s="13"/>
      <c r="D136" s="13"/>
      <c r="E136" s="13"/>
      <c r="F136" s="13"/>
      <c r="G136" s="22" t="s">
        <v>111</v>
      </c>
      <c r="H136" s="13"/>
      <c r="I136" s="22" t="s">
        <v>112</v>
      </c>
      <c r="J136" s="13"/>
      <c r="K136" s="13"/>
    </row>
    <row r="137" spans="1:11" ht="12.75">
      <c r="A137" s="15"/>
      <c r="B137" s="15"/>
      <c r="C137" s="13"/>
      <c r="D137" s="13"/>
      <c r="E137" s="13"/>
      <c r="F137" s="13"/>
      <c r="G137" s="22" t="s">
        <v>79</v>
      </c>
      <c r="H137" s="13"/>
      <c r="I137" s="22" t="s">
        <v>79</v>
      </c>
      <c r="J137" s="13"/>
      <c r="K137" s="13"/>
    </row>
    <row r="138" spans="1:11" ht="12.75">
      <c r="A138" s="15"/>
      <c r="B138" s="15"/>
      <c r="C138" s="13"/>
      <c r="D138" s="13"/>
      <c r="E138" s="13"/>
      <c r="F138" s="13"/>
      <c r="G138" s="16" t="s">
        <v>251</v>
      </c>
      <c r="H138" s="13"/>
      <c r="I138" s="16" t="s">
        <v>219</v>
      </c>
      <c r="J138" s="13"/>
      <c r="K138" s="13"/>
    </row>
    <row r="139" spans="1:11" ht="12.75">
      <c r="A139" s="15"/>
      <c r="B139" s="15"/>
      <c r="C139" s="13"/>
      <c r="D139" s="13"/>
      <c r="E139" s="13"/>
      <c r="F139" s="13"/>
      <c r="G139" s="24" t="s">
        <v>26</v>
      </c>
      <c r="H139" s="13"/>
      <c r="I139" s="24" t="s">
        <v>26</v>
      </c>
      <c r="J139" s="13"/>
      <c r="K139" s="13"/>
    </row>
    <row r="140" spans="1:11" ht="12.75">
      <c r="A140" s="15"/>
      <c r="B140" s="15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3.5" thickBot="1">
      <c r="A141" s="15"/>
      <c r="B141" s="13" t="s">
        <v>27</v>
      </c>
      <c r="C141" s="13"/>
      <c r="D141" s="13"/>
      <c r="E141" s="13"/>
      <c r="F141" s="13"/>
      <c r="G141" s="26">
        <v>14256</v>
      </c>
      <c r="H141" s="23"/>
      <c r="I141" s="26">
        <v>11809</v>
      </c>
      <c r="J141" s="13"/>
      <c r="K141" s="13"/>
    </row>
    <row r="142" spans="1:11" ht="13.5" thickTop="1">
      <c r="A142" s="15"/>
      <c r="B142" s="13"/>
      <c r="C142" s="13"/>
      <c r="D142" s="13"/>
      <c r="E142" s="13"/>
      <c r="F142" s="13"/>
      <c r="G142" s="28"/>
      <c r="H142" s="23"/>
      <c r="I142" s="28"/>
      <c r="J142" s="13"/>
      <c r="K142" s="13"/>
    </row>
    <row r="143" spans="1:11" ht="12.75">
      <c r="A143" s="15"/>
      <c r="B143" s="13" t="s">
        <v>124</v>
      </c>
      <c r="C143" s="13"/>
      <c r="D143" s="13"/>
      <c r="E143" s="13"/>
      <c r="F143" s="13"/>
      <c r="G143" s="27"/>
      <c r="H143" s="23"/>
      <c r="I143" s="27"/>
      <c r="J143" s="13"/>
      <c r="K143" s="13"/>
    </row>
    <row r="144" spans="1:11" ht="13.5" thickBot="1">
      <c r="A144" s="15"/>
      <c r="B144" s="13" t="s">
        <v>122</v>
      </c>
      <c r="C144" s="13"/>
      <c r="D144" s="13"/>
      <c r="E144" s="13"/>
      <c r="F144" s="13"/>
      <c r="G144" s="26">
        <v>1001</v>
      </c>
      <c r="H144" s="23"/>
      <c r="I144" s="26">
        <v>1409</v>
      </c>
      <c r="J144" s="13"/>
      <c r="K144" s="13"/>
    </row>
    <row r="145" spans="1:11" ht="13.5" thickTop="1">
      <c r="A145" s="15"/>
      <c r="B145" s="13"/>
      <c r="C145" s="13"/>
      <c r="D145" s="13"/>
      <c r="E145" s="13"/>
      <c r="F145" s="13"/>
      <c r="G145" s="28"/>
      <c r="H145" s="23"/>
      <c r="I145" s="28"/>
      <c r="J145" s="13"/>
      <c r="K145" s="13"/>
    </row>
    <row r="146" spans="1:11" ht="12.75">
      <c r="A146" s="15"/>
      <c r="B146" s="13"/>
      <c r="C146" s="13"/>
      <c r="D146" s="13"/>
      <c r="E146" s="13"/>
      <c r="F146" s="13"/>
      <c r="G146" s="25"/>
      <c r="H146" s="23"/>
      <c r="I146" s="25"/>
      <c r="J146" s="13"/>
      <c r="K146" s="13"/>
    </row>
    <row r="147" spans="1:11" ht="12.75">
      <c r="A147" s="15"/>
      <c r="B147" s="13" t="s">
        <v>260</v>
      </c>
      <c r="C147" s="13"/>
      <c r="D147" s="13"/>
      <c r="E147" s="13"/>
      <c r="F147" s="13"/>
      <c r="G147" s="25"/>
      <c r="H147" s="23"/>
      <c r="I147" s="25"/>
      <c r="J147" s="13"/>
      <c r="K147" s="13"/>
    </row>
    <row r="148" spans="1:11" ht="12.75">
      <c r="A148" s="15"/>
      <c r="B148" s="13" t="s">
        <v>261</v>
      </c>
      <c r="C148" s="13"/>
      <c r="D148" s="13"/>
      <c r="E148" s="13"/>
      <c r="F148" s="13"/>
      <c r="G148" s="25"/>
      <c r="H148" s="23"/>
      <c r="I148" s="25"/>
      <c r="J148" s="13"/>
      <c r="K148" s="13"/>
    </row>
    <row r="149" spans="1:11" ht="12.75">
      <c r="A149" s="15"/>
      <c r="B149" s="13" t="s">
        <v>300</v>
      </c>
      <c r="C149" s="13"/>
      <c r="D149" s="13"/>
      <c r="E149" s="13"/>
      <c r="F149" s="13"/>
      <c r="G149" s="25"/>
      <c r="H149" s="23"/>
      <c r="I149" s="25"/>
      <c r="J149" s="13"/>
      <c r="K149" s="13"/>
    </row>
    <row r="150" spans="1:11" s="80" customFormat="1" ht="12.75">
      <c r="A150" s="78"/>
      <c r="B150" s="77" t="s">
        <v>301</v>
      </c>
      <c r="C150" s="77"/>
      <c r="D150" s="77"/>
      <c r="E150" s="77"/>
      <c r="F150" s="77"/>
      <c r="G150" s="79"/>
      <c r="H150" s="79"/>
      <c r="I150" s="79"/>
      <c r="J150" s="50"/>
      <c r="K150" s="50"/>
    </row>
    <row r="151" spans="1:11" s="80" customFormat="1" ht="12.75">
      <c r="A151" s="78"/>
      <c r="B151" s="77" t="s">
        <v>302</v>
      </c>
      <c r="C151" s="77"/>
      <c r="D151" s="77"/>
      <c r="E151" s="77"/>
      <c r="F151" s="77"/>
      <c r="G151" s="79"/>
      <c r="H151" s="79"/>
      <c r="I151" s="79"/>
      <c r="J151" s="50"/>
      <c r="K151" s="50"/>
    </row>
    <row r="152" spans="1:11" ht="12.75">
      <c r="A152" s="15"/>
      <c r="B152" s="15"/>
      <c r="C152" s="13"/>
      <c r="D152" s="13"/>
      <c r="E152" s="13"/>
      <c r="F152" s="13"/>
      <c r="G152" s="23"/>
      <c r="H152" s="23"/>
      <c r="I152" s="23"/>
      <c r="J152" s="13"/>
      <c r="K152" s="13"/>
    </row>
    <row r="153" spans="1:11" ht="12.75">
      <c r="A153" s="15"/>
      <c r="B153" s="15"/>
      <c r="C153" s="13"/>
      <c r="D153" s="13"/>
      <c r="E153" s="13"/>
      <c r="F153" s="13"/>
      <c r="G153" s="23"/>
      <c r="H153" s="23"/>
      <c r="I153" s="23"/>
      <c r="J153" s="13"/>
      <c r="K153" s="13"/>
    </row>
    <row r="154" spans="1:11" ht="12.75">
      <c r="A154" s="15" t="s">
        <v>74</v>
      </c>
      <c r="B154" s="15" t="s">
        <v>162</v>
      </c>
      <c r="C154" s="13"/>
      <c r="D154" s="13"/>
      <c r="E154" s="13"/>
      <c r="F154" s="13"/>
      <c r="G154" s="23"/>
      <c r="H154" s="23"/>
      <c r="I154" s="2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23"/>
      <c r="H155" s="23"/>
      <c r="I155" s="23"/>
      <c r="J155" s="13"/>
      <c r="K155" s="13"/>
    </row>
    <row r="156" spans="1:11" ht="12.75">
      <c r="A156" s="13"/>
      <c r="B156" s="13" t="s">
        <v>313</v>
      </c>
      <c r="C156" s="13"/>
      <c r="D156" s="13"/>
      <c r="E156" s="13"/>
      <c r="F156" s="13"/>
      <c r="G156" s="23"/>
      <c r="H156" s="23"/>
      <c r="I156" s="23"/>
      <c r="J156" s="13"/>
      <c r="K156" s="13"/>
    </row>
    <row r="157" spans="1:11" ht="12.75">
      <c r="A157" s="13"/>
      <c r="B157" s="13"/>
      <c r="C157" s="13"/>
      <c r="D157" s="13"/>
      <c r="E157" s="13"/>
      <c r="F157" s="13"/>
      <c r="G157" s="23"/>
      <c r="H157" s="23"/>
      <c r="I157" s="23"/>
      <c r="J157" s="13"/>
      <c r="K157" s="13"/>
    </row>
    <row r="158" spans="1:11" ht="7.5" customHeight="1">
      <c r="A158" s="13"/>
      <c r="B158" s="13"/>
      <c r="C158" s="13"/>
      <c r="D158" s="13"/>
      <c r="E158" s="13"/>
      <c r="F158" s="13"/>
      <c r="G158" s="23"/>
      <c r="H158" s="23"/>
      <c r="I158" s="23"/>
      <c r="J158" s="13"/>
      <c r="K158" s="13"/>
    </row>
    <row r="159" spans="1:11" ht="12.75">
      <c r="A159" s="15" t="s">
        <v>75</v>
      </c>
      <c r="B159" s="15" t="s">
        <v>76</v>
      </c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7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2.75">
      <c r="A161" s="13"/>
      <c r="B161" s="13" t="s">
        <v>229</v>
      </c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2.75">
      <c r="A162" s="13"/>
      <c r="B162" s="13" t="s">
        <v>176</v>
      </c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2.75">
      <c r="A163" s="32"/>
      <c r="B163" s="32"/>
      <c r="C163" s="33"/>
      <c r="D163" s="33"/>
      <c r="E163" s="33"/>
      <c r="F163" s="33"/>
      <c r="G163" s="33"/>
      <c r="H163" s="33"/>
      <c r="I163" s="33"/>
      <c r="J163" s="33"/>
      <c r="K163" s="13"/>
    </row>
    <row r="164" spans="1:11" ht="12.75">
      <c r="A164" s="15" t="s">
        <v>77</v>
      </c>
      <c r="B164" s="15" t="s">
        <v>14</v>
      </c>
      <c r="C164" s="13"/>
      <c r="D164" s="13"/>
      <c r="E164" s="13"/>
      <c r="F164" s="13"/>
      <c r="G164" s="13"/>
      <c r="H164" s="13"/>
      <c r="I164" s="13"/>
      <c r="J164" s="33"/>
      <c r="K164" s="13"/>
    </row>
    <row r="165" spans="1:11" ht="12.75">
      <c r="A165" s="13"/>
      <c r="B165" s="13" t="s">
        <v>78</v>
      </c>
      <c r="C165" s="13"/>
      <c r="D165" s="13"/>
      <c r="E165" s="13"/>
      <c r="F165" s="13"/>
      <c r="G165" s="13"/>
      <c r="H165" s="13"/>
      <c r="I165" s="13"/>
      <c r="J165" s="33"/>
      <c r="K165" s="13"/>
    </row>
    <row r="166" spans="1:11" ht="12.75">
      <c r="A166" s="13"/>
      <c r="B166" s="13"/>
      <c r="C166" s="13"/>
      <c r="D166" s="13"/>
      <c r="E166" s="13"/>
      <c r="F166" s="13"/>
      <c r="G166" s="16" t="s">
        <v>298</v>
      </c>
      <c r="H166" s="16"/>
      <c r="I166" s="74" t="s">
        <v>299</v>
      </c>
      <c r="J166" s="33"/>
      <c r="K166" s="13"/>
    </row>
    <row r="167" spans="1:11" ht="12.75">
      <c r="A167" s="13"/>
      <c r="B167" s="13"/>
      <c r="C167" s="13"/>
      <c r="D167" s="13"/>
      <c r="E167" s="13"/>
      <c r="F167" s="13"/>
      <c r="G167" s="45">
        <v>38199</v>
      </c>
      <c r="H167" s="16"/>
      <c r="I167" s="45">
        <f>+G167</f>
        <v>38199</v>
      </c>
      <c r="J167" s="33"/>
      <c r="K167" s="13"/>
    </row>
    <row r="168" spans="1:11" ht="12.75">
      <c r="A168" s="13"/>
      <c r="B168" s="13"/>
      <c r="C168" s="13"/>
      <c r="D168" s="13"/>
      <c r="E168" s="13"/>
      <c r="F168" s="13"/>
      <c r="G168" s="24" t="s">
        <v>26</v>
      </c>
      <c r="H168" s="13"/>
      <c r="I168" s="24" t="s">
        <v>26</v>
      </c>
      <c r="J168" s="33"/>
      <c r="K168" s="13"/>
    </row>
    <row r="169" spans="1:11" ht="12.75">
      <c r="A169" s="13"/>
      <c r="B169" s="13" t="s">
        <v>80</v>
      </c>
      <c r="C169" s="13"/>
      <c r="D169" s="13"/>
      <c r="E169" s="13"/>
      <c r="F169" s="13"/>
      <c r="G169" s="13"/>
      <c r="H169" s="13"/>
      <c r="I169" s="13"/>
      <c r="J169" s="33"/>
      <c r="K169" s="13"/>
    </row>
    <row r="170" spans="1:11" ht="12.75">
      <c r="A170" s="13"/>
      <c r="B170" s="17" t="s">
        <v>81</v>
      </c>
      <c r="C170" s="13"/>
      <c r="D170" s="13"/>
      <c r="E170" s="13"/>
      <c r="F170" s="13"/>
      <c r="G170" s="55">
        <v>22</v>
      </c>
      <c r="H170" s="50"/>
      <c r="I170" s="55">
        <v>846</v>
      </c>
      <c r="J170" s="33"/>
      <c r="K170" s="13"/>
    </row>
    <row r="171" spans="1:11" ht="12.75">
      <c r="A171" s="13"/>
      <c r="B171" s="17" t="s">
        <v>223</v>
      </c>
      <c r="C171" s="13"/>
      <c r="D171" s="13"/>
      <c r="E171" s="13"/>
      <c r="F171" s="13"/>
      <c r="G171" s="55">
        <v>275</v>
      </c>
      <c r="H171" s="50"/>
      <c r="I171" s="55">
        <v>557</v>
      </c>
      <c r="J171" s="33"/>
      <c r="K171" s="13"/>
    </row>
    <row r="172" spans="1:11" ht="12.75">
      <c r="A172" s="13"/>
      <c r="B172" s="13" t="s">
        <v>82</v>
      </c>
      <c r="C172" s="13"/>
      <c r="D172" s="13"/>
      <c r="E172" s="13"/>
      <c r="F172" s="13"/>
      <c r="G172" s="55">
        <v>86</v>
      </c>
      <c r="H172" s="50"/>
      <c r="I172" s="55">
        <v>317</v>
      </c>
      <c r="J172" s="33"/>
      <c r="K172" s="13"/>
    </row>
    <row r="173" spans="1:11" ht="12.75">
      <c r="A173" s="13"/>
      <c r="B173" s="13" t="s">
        <v>262</v>
      </c>
      <c r="C173" s="13"/>
      <c r="D173" s="13"/>
      <c r="E173" s="13"/>
      <c r="F173" s="13"/>
      <c r="G173" s="55">
        <v>-153</v>
      </c>
      <c r="H173" s="50"/>
      <c r="I173" s="55">
        <v>-153</v>
      </c>
      <c r="J173" s="33"/>
      <c r="K173" s="13"/>
    </row>
    <row r="174" spans="1:11" ht="13.5" thickBot="1">
      <c r="A174" s="13"/>
      <c r="B174" s="13"/>
      <c r="C174" s="13"/>
      <c r="D174" s="13"/>
      <c r="E174" s="13"/>
      <c r="F174" s="13"/>
      <c r="G174" s="56">
        <f>SUM(G170:G173)</f>
        <v>230</v>
      </c>
      <c r="H174" s="50"/>
      <c r="I174" s="56">
        <f>SUM(I170:I173)</f>
        <v>1567</v>
      </c>
      <c r="J174" s="33"/>
      <c r="K174" s="13"/>
    </row>
    <row r="175" spans="1:11" ht="13.5" thickTop="1">
      <c r="A175" s="13"/>
      <c r="B175" s="13"/>
      <c r="C175" s="13"/>
      <c r="D175" s="13"/>
      <c r="E175" s="13"/>
      <c r="F175" s="13"/>
      <c r="G175" s="13"/>
      <c r="H175" s="13"/>
      <c r="I175" s="13"/>
      <c r="J175" s="33"/>
      <c r="K175" s="13"/>
    </row>
    <row r="176" spans="1:11" ht="12.75">
      <c r="A176" s="13"/>
      <c r="B176" s="13" t="s">
        <v>224</v>
      </c>
      <c r="C176" s="13"/>
      <c r="D176" s="13"/>
      <c r="E176" s="13"/>
      <c r="F176" s="13"/>
      <c r="G176" s="13"/>
      <c r="H176" s="13"/>
      <c r="I176" s="13"/>
      <c r="J176" s="33"/>
      <c r="K176" s="13"/>
    </row>
    <row r="177" spans="1:11" ht="12.75">
      <c r="A177" s="13"/>
      <c r="B177" s="13" t="s">
        <v>225</v>
      </c>
      <c r="C177" s="13"/>
      <c r="D177" s="13"/>
      <c r="E177" s="13"/>
      <c r="F177" s="13"/>
      <c r="G177" s="13"/>
      <c r="H177" s="13"/>
      <c r="I177" s="13"/>
      <c r="J177" s="33"/>
      <c r="K177" s="13"/>
    </row>
    <row r="178" spans="1:11" ht="12.75">
      <c r="A178" s="13"/>
      <c r="B178" s="13"/>
      <c r="C178" s="13"/>
      <c r="D178" s="13"/>
      <c r="E178" s="13"/>
      <c r="F178" s="13"/>
      <c r="G178" s="13"/>
      <c r="H178" s="13"/>
      <c r="I178" s="13"/>
      <c r="J178" s="33"/>
      <c r="K178" s="13"/>
    </row>
    <row r="179" spans="1:11" ht="12.75">
      <c r="A179" s="33"/>
      <c r="B179" s="33"/>
      <c r="C179" s="33"/>
      <c r="D179" s="33"/>
      <c r="E179" s="33"/>
      <c r="F179" s="33"/>
      <c r="G179" s="34"/>
      <c r="H179" s="33"/>
      <c r="I179" s="34"/>
      <c r="J179" s="33"/>
      <c r="K179" s="13"/>
    </row>
    <row r="180" spans="1:11" ht="15.75">
      <c r="A180" s="129" t="s">
        <v>23</v>
      </c>
      <c r="B180" s="129"/>
      <c r="C180" s="129"/>
      <c r="D180" s="129"/>
      <c r="E180" s="129"/>
      <c r="F180" s="129"/>
      <c r="G180" s="129"/>
      <c r="H180" s="129"/>
      <c r="I180" s="129"/>
      <c r="J180" s="33"/>
      <c r="K180" s="13"/>
    </row>
    <row r="181" spans="1:11" ht="15">
      <c r="A181" s="130" t="s">
        <v>24</v>
      </c>
      <c r="B181" s="130"/>
      <c r="C181" s="130"/>
      <c r="D181" s="130"/>
      <c r="E181" s="130"/>
      <c r="F181" s="130"/>
      <c r="G181" s="130"/>
      <c r="H181" s="130"/>
      <c r="I181" s="130"/>
      <c r="J181" s="33"/>
      <c r="K181" s="13"/>
    </row>
    <row r="182" spans="1:11" ht="12.75">
      <c r="A182" s="11" t="s">
        <v>220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2.75">
      <c r="A183" s="11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2.75">
      <c r="A184" s="15" t="s">
        <v>83</v>
      </c>
      <c r="B184" s="15" t="s">
        <v>84</v>
      </c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7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2.75">
      <c r="A186" s="13"/>
      <c r="B186" s="13" t="s">
        <v>121</v>
      </c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2.75">
      <c r="A188" s="15" t="s">
        <v>85</v>
      </c>
      <c r="B188" s="15" t="s">
        <v>86</v>
      </c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7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2.75">
      <c r="A190" s="13"/>
      <c r="B190" s="13" t="s">
        <v>87</v>
      </c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2.75">
      <c r="A191" s="13"/>
      <c r="B191" s="13" t="s">
        <v>113</v>
      </c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2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2.75">
      <c r="A193" s="15" t="s">
        <v>88</v>
      </c>
      <c r="B193" s="15" t="s">
        <v>89</v>
      </c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7.5" customHeight="1">
      <c r="A194" s="15"/>
      <c r="B194" s="15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2.75">
      <c r="A195" s="13"/>
      <c r="B195" s="13" t="s">
        <v>194</v>
      </c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2.75">
      <c r="A196" s="13"/>
      <c r="B196" s="13" t="s">
        <v>198</v>
      </c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2.75">
      <c r="A198" s="15" t="s">
        <v>90</v>
      </c>
      <c r="B198" s="15" t="s">
        <v>92</v>
      </c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7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2.75">
      <c r="A200" s="13"/>
      <c r="B200" s="13" t="s">
        <v>244</v>
      </c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2.75">
      <c r="A202" s="15" t="s">
        <v>91</v>
      </c>
      <c r="B202" s="15" t="s">
        <v>94</v>
      </c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7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2.75">
      <c r="A204" s="13"/>
      <c r="B204" s="13" t="s">
        <v>245</v>
      </c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2.75">
      <c r="A206" s="15" t="s">
        <v>93</v>
      </c>
      <c r="B206" s="15" t="s">
        <v>96</v>
      </c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7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2.75">
      <c r="A208" s="13"/>
      <c r="B208" s="13" t="s">
        <v>97</v>
      </c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2.75">
      <c r="A209" s="13"/>
      <c r="B209" s="13" t="s">
        <v>98</v>
      </c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2.75">
      <c r="A210" s="13"/>
      <c r="B210" s="13" t="s">
        <v>99</v>
      </c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2.75">
      <c r="A211" s="13"/>
      <c r="B211" s="13" t="s">
        <v>195</v>
      </c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2.75">
      <c r="A213" s="13"/>
      <c r="B213" s="13" t="s">
        <v>197</v>
      </c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2.75">
      <c r="A214" s="13"/>
      <c r="B214" s="13" t="s">
        <v>196</v>
      </c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2.75">
      <c r="A215" s="13"/>
      <c r="B215" s="13" t="s">
        <v>210</v>
      </c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2.75">
      <c r="A216" s="13"/>
      <c r="B216" s="13" t="s">
        <v>211</v>
      </c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2.75">
      <c r="A217" s="13"/>
      <c r="B217" s="13" t="s">
        <v>221</v>
      </c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2.75">
      <c r="A218" s="13"/>
      <c r="B218" s="13" t="s">
        <v>230</v>
      </c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2.75">
      <c r="A219" s="13"/>
      <c r="B219" s="13" t="s">
        <v>222</v>
      </c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2.75">
      <c r="A220" s="13"/>
      <c r="B220" s="13" t="s">
        <v>253</v>
      </c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2.75">
      <c r="A221" s="13"/>
      <c r="B221" s="13" t="s">
        <v>254</v>
      </c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2.75">
      <c r="A222" s="13"/>
      <c r="B222" s="13" t="s">
        <v>255</v>
      </c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2.75">
      <c r="A223" s="13"/>
      <c r="B223" s="13" t="s">
        <v>256</v>
      </c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2.75">
      <c r="A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2.75">
      <c r="A225" s="13"/>
      <c r="B225" s="13" t="s">
        <v>304</v>
      </c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2.75">
      <c r="A226" s="13"/>
      <c r="B226" s="13" t="s">
        <v>305</v>
      </c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2.75">
      <c r="A229" s="15" t="s">
        <v>95</v>
      </c>
      <c r="B229" s="15" t="s">
        <v>101</v>
      </c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7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s="80" customFormat="1" ht="12.75">
      <c r="A231" s="50"/>
      <c r="B231" s="50" t="s">
        <v>309</v>
      </c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1:11" s="80" customFormat="1" ht="12.75">
      <c r="A232" s="50"/>
      <c r="B232" s="50" t="s">
        <v>311</v>
      </c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1:11" s="80" customFormat="1" ht="12.75">
      <c r="A233" s="50"/>
      <c r="B233" s="50" t="s">
        <v>310</v>
      </c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1:1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5.75">
      <c r="A244" s="129" t="s">
        <v>23</v>
      </c>
      <c r="B244" s="129"/>
      <c r="C244" s="129"/>
      <c r="D244" s="129"/>
      <c r="E244" s="129"/>
      <c r="F244" s="129"/>
      <c r="G244" s="129"/>
      <c r="H244" s="129"/>
      <c r="I244" s="129"/>
      <c r="J244" s="13"/>
      <c r="K244" s="13"/>
    </row>
    <row r="245" spans="1:11" ht="15">
      <c r="A245" s="130" t="s">
        <v>24</v>
      </c>
      <c r="B245" s="130"/>
      <c r="C245" s="130"/>
      <c r="D245" s="130"/>
      <c r="E245" s="130"/>
      <c r="F245" s="130"/>
      <c r="G245" s="130"/>
      <c r="H245" s="130"/>
      <c r="I245" s="130"/>
      <c r="J245" s="13"/>
      <c r="K245" s="13"/>
    </row>
    <row r="246" spans="1:11" ht="12.75">
      <c r="A246" s="11" t="s">
        <v>220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2.75">
      <c r="A248" s="15" t="s">
        <v>100</v>
      </c>
      <c r="B248" s="15" t="s">
        <v>102</v>
      </c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7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2.75" customHeight="1">
      <c r="A250" s="13"/>
      <c r="B250" s="11" t="s">
        <v>153</v>
      </c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2.75" customHeight="1">
      <c r="A251" s="13"/>
      <c r="B251" s="13" t="s">
        <v>159</v>
      </c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2.75" customHeight="1">
      <c r="A252" s="13"/>
      <c r="B252" s="50" t="s">
        <v>165</v>
      </c>
      <c r="C252" s="50"/>
      <c r="D252" s="50"/>
      <c r="E252" s="50"/>
      <c r="F252" s="50"/>
      <c r="G252" s="50"/>
      <c r="H252" s="50"/>
      <c r="I252" s="13"/>
      <c r="J252" s="13"/>
      <c r="K252" s="13"/>
    </row>
    <row r="253" spans="1:11" ht="12.75" customHeight="1">
      <c r="A253" s="13"/>
      <c r="B253" s="50" t="s">
        <v>312</v>
      </c>
      <c r="C253" s="50"/>
      <c r="D253" s="50"/>
      <c r="E253" s="50"/>
      <c r="F253" s="50"/>
      <c r="G253" s="50"/>
      <c r="H253" s="50"/>
      <c r="I253" s="13"/>
      <c r="J253" s="13"/>
      <c r="K253" s="13"/>
    </row>
    <row r="254" spans="1:11" ht="4.5" customHeight="1">
      <c r="A254" s="13"/>
      <c r="B254" s="50"/>
      <c r="C254" s="50"/>
      <c r="D254" s="50"/>
      <c r="E254" s="50"/>
      <c r="F254" s="50"/>
      <c r="G254" s="50"/>
      <c r="H254" s="50"/>
      <c r="I254" s="13"/>
      <c r="J254" s="13"/>
      <c r="K254" s="13"/>
    </row>
    <row r="255" spans="1:11" ht="12.75">
      <c r="A255" s="11"/>
      <c r="B255" s="51" t="s">
        <v>163</v>
      </c>
      <c r="C255" s="50"/>
      <c r="D255" s="50"/>
      <c r="E255" s="50"/>
      <c r="F255" s="50"/>
      <c r="G255" s="50"/>
      <c r="H255" s="50"/>
      <c r="I255" s="13"/>
      <c r="J255" s="13"/>
      <c r="K255" s="13"/>
    </row>
    <row r="256" spans="1:11" ht="12.75">
      <c r="A256" s="11"/>
      <c r="B256" s="50" t="s">
        <v>167</v>
      </c>
      <c r="C256" s="50"/>
      <c r="D256" s="50"/>
      <c r="E256" s="50"/>
      <c r="F256" s="50"/>
      <c r="G256" s="50"/>
      <c r="H256" s="50"/>
      <c r="I256" s="13"/>
      <c r="J256" s="13"/>
      <c r="K256" s="13"/>
    </row>
    <row r="257" spans="1:11" ht="12.75">
      <c r="A257" s="11"/>
      <c r="B257" s="50" t="s">
        <v>168</v>
      </c>
      <c r="C257" s="50"/>
      <c r="D257" s="50"/>
      <c r="E257" s="50"/>
      <c r="F257" s="50"/>
      <c r="G257" s="50"/>
      <c r="H257" s="50"/>
      <c r="I257" s="13"/>
      <c r="J257" s="13"/>
      <c r="K257" s="13"/>
    </row>
    <row r="258" spans="1:11" ht="12.75">
      <c r="A258" s="11"/>
      <c r="B258" s="50" t="s">
        <v>169</v>
      </c>
      <c r="C258" s="50"/>
      <c r="D258" s="50"/>
      <c r="E258" s="50"/>
      <c r="F258" s="50"/>
      <c r="G258" s="50"/>
      <c r="H258" s="50"/>
      <c r="I258" s="13"/>
      <c r="J258" s="13"/>
      <c r="K258" s="13"/>
    </row>
    <row r="259" spans="1:11" ht="12.75">
      <c r="A259" s="13"/>
      <c r="B259" s="50" t="s">
        <v>226</v>
      </c>
      <c r="C259" s="50"/>
      <c r="D259" s="50"/>
      <c r="E259" s="50"/>
      <c r="F259" s="50"/>
      <c r="G259" s="50"/>
      <c r="H259" s="50"/>
      <c r="I259" s="13"/>
      <c r="J259" s="13"/>
      <c r="K259" s="13"/>
    </row>
    <row r="260" spans="1:11" ht="12.75">
      <c r="A260" s="13"/>
      <c r="B260" s="50" t="s">
        <v>170</v>
      </c>
      <c r="C260" s="50"/>
      <c r="D260" s="50"/>
      <c r="E260" s="50"/>
      <c r="F260" s="50"/>
      <c r="G260" s="50"/>
      <c r="H260" s="50"/>
      <c r="I260" s="13"/>
      <c r="J260" s="13"/>
      <c r="K260" s="13"/>
    </row>
    <row r="261" spans="1:11" ht="4.5" customHeight="1">
      <c r="A261" s="13"/>
      <c r="B261" s="50"/>
      <c r="C261" s="50"/>
      <c r="D261" s="50"/>
      <c r="E261" s="50"/>
      <c r="F261" s="50"/>
      <c r="G261" s="50"/>
      <c r="H261" s="50"/>
      <c r="I261" s="13"/>
      <c r="J261" s="13"/>
      <c r="K261" s="13"/>
    </row>
    <row r="262" spans="1:11" ht="12.75">
      <c r="A262" s="13"/>
      <c r="B262" s="50"/>
      <c r="C262" s="50"/>
      <c r="D262" s="50"/>
      <c r="E262" s="50"/>
      <c r="F262" s="50"/>
      <c r="G262" s="52" t="s">
        <v>2</v>
      </c>
      <c r="H262" s="50"/>
      <c r="I262" s="13"/>
      <c r="J262" s="13"/>
      <c r="K262" s="13"/>
    </row>
    <row r="263" spans="1:11" ht="19.5" customHeight="1" thickBot="1">
      <c r="A263" s="13"/>
      <c r="B263" s="50" t="s">
        <v>171</v>
      </c>
      <c r="C263" s="50"/>
      <c r="D263" s="50"/>
      <c r="E263" s="50"/>
      <c r="F263" s="50"/>
      <c r="G263" s="53">
        <v>2889020</v>
      </c>
      <c r="H263" s="50"/>
      <c r="I263" s="13"/>
      <c r="J263" s="13"/>
      <c r="K263" s="13"/>
    </row>
    <row r="264" spans="1:11" ht="19.5" customHeight="1" thickTop="1">
      <c r="A264" s="13"/>
      <c r="B264" s="50" t="s">
        <v>172</v>
      </c>
      <c r="C264" s="50"/>
      <c r="D264" s="50"/>
      <c r="E264" s="50"/>
      <c r="F264" s="50"/>
      <c r="G264" s="54">
        <v>44158708</v>
      </c>
      <c r="H264" s="50"/>
      <c r="I264" s="13"/>
      <c r="J264" s="13"/>
      <c r="K264" s="13"/>
    </row>
    <row r="265" spans="1:11" ht="19.5" customHeight="1">
      <c r="A265" s="13"/>
      <c r="B265" s="50" t="s">
        <v>173</v>
      </c>
      <c r="C265" s="50"/>
      <c r="D265" s="50"/>
      <c r="E265" s="50"/>
      <c r="F265" s="50"/>
      <c r="G265" s="54">
        <v>2656000</v>
      </c>
      <c r="H265" s="50"/>
      <c r="I265" s="13"/>
      <c r="J265" s="13"/>
      <c r="K265" s="13"/>
    </row>
    <row r="266" spans="1:11" ht="7.5" customHeight="1">
      <c r="A266" s="13"/>
      <c r="B266" s="50"/>
      <c r="C266" s="50"/>
      <c r="D266" s="50"/>
      <c r="E266" s="50"/>
      <c r="F266" s="50"/>
      <c r="G266" s="54"/>
      <c r="H266" s="50"/>
      <c r="I266" s="13"/>
      <c r="J266" s="13"/>
      <c r="K266" s="13"/>
    </row>
    <row r="267" spans="1:11" ht="12.75">
      <c r="A267" s="13"/>
      <c r="B267" s="50" t="s">
        <v>174</v>
      </c>
      <c r="C267" s="50"/>
      <c r="D267" s="50"/>
      <c r="E267" s="50"/>
      <c r="F267" s="50"/>
      <c r="G267" s="54"/>
      <c r="H267" s="50"/>
      <c r="I267" s="13"/>
      <c r="J267" s="13"/>
      <c r="K267" s="13"/>
    </row>
    <row r="268" spans="1:11" ht="13.5" thickBot="1">
      <c r="A268" s="13"/>
      <c r="B268" s="50" t="s">
        <v>175</v>
      </c>
      <c r="C268" s="50"/>
      <c r="D268" s="50"/>
      <c r="E268" s="50"/>
      <c r="F268" s="50"/>
      <c r="G268" s="53">
        <f>SUM(G264:G267)</f>
        <v>46814708</v>
      </c>
      <c r="H268" s="50"/>
      <c r="I268" s="13"/>
      <c r="J268" s="13"/>
      <c r="K268" s="13"/>
    </row>
    <row r="269" spans="1:11" ht="13.5" thickTop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ht="12.75">
      <c r="A271" s="13" t="s">
        <v>103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ht="12.75">
      <c r="A280" s="13" t="s">
        <v>104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ht="12.75">
      <c r="A281" s="13" t="s">
        <v>105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ht="12.75">
      <c r="A282" s="13" t="s">
        <v>106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ht="12.75">
      <c r="A283" s="13" t="s">
        <v>107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ht="12.75">
      <c r="A284" s="13" t="s">
        <v>314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ht="12.75">
      <c r="A286" s="13" t="s">
        <v>108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1:11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1:11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1:11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1:11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1:11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1:11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1:11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1:11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1:11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1:11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1:11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1:11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1:11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1:11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1:11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1:11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1:11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1:11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1:11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1:11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1:11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1:11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1:11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1:11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1:11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1:11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1:11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1:11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1:11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1:11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1:11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1:11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1:11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1:11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1:11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1:11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1:11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1:11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1:11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1:11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1:11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1:11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1:11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1:11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1:11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1:11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1:11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1:11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1:11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1:11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1:11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1:11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1:11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1:11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1:11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1:11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1:11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1:11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1:11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1:11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1:11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1:11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1:11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1:11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1:11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1:11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1:11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1:11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1:11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1:11" ht="12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1:11" ht="12.7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1:11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1:11" ht="12.7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1:11" ht="12.7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1:11" ht="12.7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1:11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1:11" ht="12.7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1:11" ht="12.7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1:11" ht="12.7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1:11" ht="12.7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1:11" ht="12.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1:11" ht="12.7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1:11" ht="12.7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1:11" ht="12.7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1:11" ht="12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1:11" ht="12.7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1:11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1:11" ht="12.7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1:11" ht="12.7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1:11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1:11" ht="12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1:11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1:11" ht="12.7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1:11" ht="12.7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1:11" ht="12.7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1:11" ht="12.7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1:11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1:11" ht="12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1:11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1:11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1:11" ht="12.7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1:11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1:11" ht="12.7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1:11" ht="12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1:11" ht="12.7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  <row r="900" spans="1:11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</row>
    <row r="901" spans="1:11" ht="12.7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</row>
    <row r="902" spans="1:11" ht="12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</row>
    <row r="903" spans="1:11" ht="12.7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</row>
    <row r="904" spans="1:11" ht="12.7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</row>
    <row r="905" spans="1:11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</row>
    <row r="906" spans="1:11" ht="12.7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</row>
    <row r="907" spans="1:11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</row>
    <row r="908" spans="1:11" ht="12.7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</row>
    <row r="909" spans="1:11" ht="12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</row>
    <row r="910" spans="1:11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</row>
    <row r="911" spans="1:11" ht="12.7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</row>
    <row r="912" spans="1:11" ht="12.7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</row>
    <row r="913" spans="1:11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</row>
    <row r="914" spans="1:11" ht="12.7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</row>
    <row r="915" spans="1:11" ht="12.7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</row>
    <row r="916" spans="1:11" ht="12.7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</row>
    <row r="917" spans="1:11" ht="12.7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</row>
    <row r="918" spans="1:11" ht="12.7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</row>
    <row r="919" spans="1:11" ht="12.7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</row>
    <row r="920" spans="1:11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</row>
    <row r="921" spans="1:11" ht="12.7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</row>
    <row r="922" spans="1:11" ht="12.7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</row>
    <row r="923" spans="1:11" ht="12.7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</row>
    <row r="924" spans="1:11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</row>
    <row r="925" spans="1:11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</row>
    <row r="926" spans="1:11" ht="12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</row>
    <row r="927" spans="1:11" ht="12.7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</row>
    <row r="928" spans="1:11" ht="12.7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</row>
    <row r="929" spans="1:11" ht="12.7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</row>
    <row r="930" spans="1:11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</row>
    <row r="931" spans="1:11" ht="12.7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</row>
    <row r="932" spans="1:11" ht="12.7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</row>
    <row r="933" spans="1:11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</row>
    <row r="934" spans="1:11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</row>
    <row r="935" spans="1:11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</row>
    <row r="936" spans="1:11" ht="12.7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</row>
    <row r="937" spans="1:11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</row>
    <row r="938" spans="1:11" ht="12.7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</row>
    <row r="939" spans="1:11" ht="12.7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</row>
    <row r="940" spans="1:11" ht="12.7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</row>
    <row r="941" spans="1:11" ht="12.7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</row>
    <row r="942" spans="1:11" ht="12.7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</row>
    <row r="943" spans="1:11" ht="12.7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</row>
    <row r="944" spans="1:11" ht="12.7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</row>
    <row r="945" spans="1:11" ht="12.7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</row>
    <row r="946" spans="1:11" ht="12.7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</row>
    <row r="947" spans="1:11" ht="12.7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</row>
    <row r="948" spans="1:11" ht="12.7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</row>
    <row r="949" spans="1:11" ht="12.7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</row>
    <row r="950" spans="1:11" ht="12.7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</row>
    <row r="951" spans="1:11" ht="12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</row>
    <row r="952" spans="1:11" ht="12.7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</row>
    <row r="953" spans="1:11" ht="12.7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</row>
    <row r="954" spans="1:11" ht="12.7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</row>
    <row r="955" spans="1:11" ht="12.7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</row>
    <row r="956" spans="1:11" ht="12.7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</row>
    <row r="957" spans="1:11" ht="12.7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</row>
    <row r="958" spans="1:11" ht="12.7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</row>
    <row r="959" spans="1:11" ht="12.7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</row>
    <row r="960" spans="1:11" ht="12.7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</row>
    <row r="961" spans="1:11" ht="12.7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</row>
    <row r="962" spans="1:11" ht="12.7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</row>
    <row r="963" spans="1:11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</row>
    <row r="964" spans="1:11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</row>
    <row r="965" spans="1:11" ht="12.7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</row>
    <row r="966" spans="1:11" ht="12.7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</row>
    <row r="967" spans="1:11" ht="12.7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</row>
    <row r="968" spans="1:11" ht="12.7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</row>
    <row r="969" spans="1:11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</row>
    <row r="970" spans="1:11" ht="12.7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</row>
    <row r="971" spans="1:11" ht="12.7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</row>
    <row r="972" spans="1:11" ht="12.7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</row>
    <row r="973" spans="1:11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</row>
    <row r="974" spans="1:11" ht="12.7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</row>
    <row r="975" spans="1:11" ht="12.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</row>
    <row r="976" spans="1:11" ht="12.7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</row>
    <row r="977" spans="1:11" ht="12.7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</row>
    <row r="978" spans="1:11" ht="12.7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</row>
    <row r="979" spans="1:11" ht="12.7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</row>
    <row r="980" spans="1:11" ht="12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</row>
    <row r="981" spans="1:11" ht="12.7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</row>
    <row r="982" spans="1:11" ht="12.7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</row>
    <row r="983" spans="1:11" ht="12.7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</row>
    <row r="984" spans="1:11" ht="12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</row>
    <row r="985" spans="1:11" ht="12.7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</row>
    <row r="986" spans="1:11" ht="12.7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</row>
    <row r="987" spans="1:11" ht="12.7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</row>
    <row r="988" spans="1:11" ht="12.7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</row>
    <row r="989" spans="1:11" ht="12.7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</row>
    <row r="990" spans="1:11" ht="12.7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</row>
    <row r="991" spans="1:11" ht="12.7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</row>
    <row r="992" spans="1:11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</row>
    <row r="993" spans="1:11" ht="12.7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</row>
    <row r="994" spans="1:11" ht="12.7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</row>
    <row r="995" spans="1:11" ht="12.7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</row>
    <row r="996" spans="1:11" ht="12.7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</row>
    <row r="997" spans="1:11" ht="12.7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</row>
    <row r="998" spans="1:11" ht="12.7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</row>
    <row r="999" spans="1:11" ht="12.7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</row>
    <row r="1000" spans="1:11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</row>
    <row r="1001" spans="1:11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</row>
    <row r="1002" spans="1:11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</row>
    <row r="1003" spans="1:11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</row>
    <row r="1004" spans="1:11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</row>
    <row r="1005" spans="1:11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</row>
    <row r="1006" spans="1:11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</row>
    <row r="1007" spans="1:11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</row>
    <row r="1008" spans="1:11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</row>
    <row r="1009" spans="1:11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</row>
    <row r="1010" spans="1:11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</row>
    <row r="1011" spans="1:11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</row>
    <row r="1012" spans="1:11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</row>
    <row r="1013" spans="1:11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</row>
    <row r="1014" spans="1:11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</row>
    <row r="1015" spans="1:11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</row>
    <row r="1016" spans="1:11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</row>
    <row r="1017" spans="1:11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</row>
    <row r="1018" spans="1:11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</row>
    <row r="1019" spans="1:11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</row>
    <row r="1020" spans="1:11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</row>
    <row r="1021" spans="1:11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</row>
    <row r="1022" spans="1:11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</row>
    <row r="1023" spans="1:11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</row>
    <row r="1024" spans="1:11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</row>
    <row r="1025" spans="1:11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</row>
    <row r="1026" spans="1:11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</row>
    <row r="1027" spans="1:11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</row>
    <row r="1028" spans="1:11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</row>
    <row r="1029" spans="1:11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</row>
    <row r="1030" spans="1:11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</row>
    <row r="1031" spans="1:11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</row>
    <row r="1032" spans="1:11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</row>
    <row r="1033" spans="1:11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</row>
    <row r="1034" spans="1:11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</row>
    <row r="1035" spans="1:11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</row>
    <row r="1036" spans="1:11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</row>
    <row r="1037" spans="1:11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</row>
    <row r="1038" spans="1:11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</row>
    <row r="1039" spans="1:11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</row>
    <row r="1040" spans="1:11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</row>
    <row r="1041" spans="1:11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</row>
    <row r="1042" spans="1:11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</row>
    <row r="1043" spans="1:11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</row>
    <row r="1044" spans="1:11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</row>
    <row r="1045" spans="1:11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</row>
    <row r="1046" spans="1:11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</row>
    <row r="1047" spans="1:11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</row>
    <row r="1048" spans="1:11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</row>
    <row r="1049" spans="1:11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</row>
    <row r="1050" spans="1:11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</row>
    <row r="1051" spans="1:11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</row>
    <row r="1052" spans="1:11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</row>
    <row r="1053" spans="1:11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</row>
    <row r="1054" spans="1:11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</row>
    <row r="1055" spans="1:11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</row>
    <row r="1056" spans="1:11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</row>
    <row r="1057" spans="1:11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</row>
    <row r="1058" spans="1:11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</row>
    <row r="1059" spans="1:11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</row>
    <row r="1060" spans="1:11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</row>
    <row r="1061" spans="1:11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</row>
    <row r="1062" spans="1:11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</row>
    <row r="1063" spans="1:11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</row>
    <row r="1064" spans="1:11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</row>
    <row r="1065" spans="1:11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</row>
    <row r="1066" spans="1:11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</row>
    <row r="1067" spans="1:11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</row>
    <row r="1068" spans="1:11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</row>
    <row r="1069" spans="1:11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</row>
    <row r="1070" spans="1:11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</row>
    <row r="1071" spans="1:11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</row>
    <row r="1072" spans="1:11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</row>
    <row r="1073" spans="1:11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</row>
    <row r="1074" spans="1:11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</row>
    <row r="1075" spans="1:11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</row>
    <row r="1076" spans="1:11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</row>
    <row r="1077" spans="1:11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</row>
    <row r="1078" spans="1:11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</row>
    <row r="1079" spans="1:11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</row>
    <row r="1080" spans="1:11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</row>
    <row r="1081" spans="1:11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</row>
    <row r="1082" spans="1:11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</row>
    <row r="1083" spans="1:11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</row>
    <row r="1084" spans="1:11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</row>
    <row r="1085" spans="1:11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</row>
    <row r="1086" spans="1:11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</row>
    <row r="1087" spans="1:11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</row>
    <row r="1088" spans="1:11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</row>
    <row r="1089" spans="1:11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</row>
    <row r="1090" spans="1:11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</row>
    <row r="1091" spans="1:11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</row>
    <row r="1092" spans="1:11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</row>
    <row r="1093" spans="1:11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</row>
    <row r="1094" spans="1:11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</row>
    <row r="1095" spans="1:11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</row>
    <row r="1096" spans="1:11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</row>
    <row r="1097" spans="1:11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</row>
    <row r="1098" spans="1:11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</row>
    <row r="1099" spans="1:11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</row>
    <row r="1100" spans="1:11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</row>
    <row r="1101" spans="1:11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</row>
    <row r="1102" spans="1:11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</row>
    <row r="1103" spans="1:11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</row>
    <row r="1104" spans="1:11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</row>
    <row r="1105" spans="1:11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</row>
    <row r="1106" spans="1:11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</row>
    <row r="1107" spans="1:11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</row>
    <row r="1108" spans="1:11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</row>
    <row r="1109" spans="1:11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</row>
    <row r="1110" spans="1:11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</row>
    <row r="1111" spans="1:11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</row>
    <row r="1112" spans="1:11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</row>
    <row r="1113" spans="1:11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</row>
    <row r="1114" spans="1:11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</row>
    <row r="1115" spans="1:11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</row>
    <row r="1116" spans="1:11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</row>
    <row r="1117" spans="1:11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</row>
    <row r="1118" spans="1:11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</row>
    <row r="1119" spans="1:11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</row>
    <row r="1120" spans="1:11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</row>
    <row r="1121" spans="1:11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</row>
    <row r="1122" spans="1:11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</row>
    <row r="1123" spans="1:11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</row>
    <row r="1124" spans="1:11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</row>
    <row r="1125" spans="1:11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</row>
    <row r="1126" spans="1:11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</row>
    <row r="1127" spans="1:11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</row>
    <row r="1128" spans="1:11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</row>
    <row r="1129" spans="1:11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</row>
    <row r="1130" spans="1:11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</row>
    <row r="1131" spans="1:11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</row>
    <row r="1132" spans="1:11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</row>
    <row r="1133" spans="1:11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</row>
    <row r="1134" spans="1:11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</row>
    <row r="1135" spans="1:11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</row>
    <row r="1136" spans="1:11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</row>
    <row r="1137" spans="1:11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</row>
    <row r="1138" spans="1:11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</row>
    <row r="1139" spans="1:11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</row>
    <row r="1140" spans="1:11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</row>
    <row r="1141" spans="1:11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</row>
    <row r="1142" spans="1:11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</row>
    <row r="1143" spans="1:11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</row>
    <row r="1144" spans="1:11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</row>
    <row r="1145" spans="1:11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</row>
    <row r="1146" spans="1:11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</row>
    <row r="1147" spans="1:11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</row>
    <row r="1148" spans="1:11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</row>
    <row r="1149" spans="1:11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</row>
    <row r="1150" spans="1:11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</row>
    <row r="1151" spans="1:11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</row>
    <row r="1152" spans="1:11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</row>
    <row r="1153" spans="1:11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</row>
    <row r="1154" spans="1:11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</row>
    <row r="1155" spans="1:11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</row>
    <row r="1156" spans="1:11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</row>
    <row r="1157" spans="1:11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</row>
    <row r="1158" spans="1:11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</row>
    <row r="1159" spans="1:11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</row>
    <row r="1160" spans="1:11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</row>
    <row r="1161" spans="1:11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</row>
    <row r="1162" spans="1:11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</row>
    <row r="1163" spans="1:11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</row>
    <row r="1164" spans="1:11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</row>
    <row r="1165" spans="1:11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</row>
    <row r="1166" spans="1:11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</row>
    <row r="1167" spans="1:11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</row>
    <row r="1168" spans="1:11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</row>
    <row r="1169" spans="1:11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</row>
    <row r="1170" spans="1:11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</row>
    <row r="1171" spans="1:11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</row>
    <row r="1172" spans="1:11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</row>
    <row r="1173" spans="1:11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</row>
    <row r="1174" spans="1:11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</row>
    <row r="1175" spans="1:11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</row>
    <row r="1176" spans="1:11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</row>
    <row r="1177" spans="1:11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</row>
    <row r="1178" spans="1:11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</row>
    <row r="1179" spans="1:11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</row>
    <row r="1180" spans="1:11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</row>
    <row r="1181" spans="1:11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</row>
    <row r="1182" spans="1:11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</row>
    <row r="1183" spans="1:11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</row>
    <row r="1184" spans="1:11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</row>
    <row r="1185" spans="1:11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</row>
    <row r="1186" spans="1:11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</row>
    <row r="1187" spans="1:11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</row>
    <row r="1188" spans="1:11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</row>
    <row r="1189" spans="1:11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</row>
    <row r="1190" spans="1:11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</row>
    <row r="1191" spans="1:11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</row>
    <row r="1192" spans="1:11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</row>
    <row r="1193" spans="1:11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</row>
    <row r="1194" spans="1:11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</row>
    <row r="1195" spans="1:11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</row>
    <row r="1196" spans="1:11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</row>
    <row r="1197" spans="1:11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</row>
    <row r="1198" spans="1:11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</row>
    <row r="1199" spans="1:11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</row>
    <row r="1200" spans="1:11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</row>
    <row r="1201" spans="1:11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</row>
    <row r="1202" spans="1:11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</row>
    <row r="1203" spans="1:11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</row>
    <row r="1204" spans="1:11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</row>
    <row r="1205" spans="1:11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</row>
    <row r="1206" spans="1:11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</row>
    <row r="1207" spans="1:11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</row>
    <row r="1208" spans="1:11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</row>
    <row r="1209" spans="1:11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</row>
    <row r="1210" spans="1:11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</row>
    <row r="1211" spans="1:11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</row>
    <row r="1212" spans="1:11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</row>
    <row r="1213" spans="1:11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</row>
    <row r="1214" spans="1:11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</row>
    <row r="1215" spans="1:11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</row>
    <row r="1216" spans="1:11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</row>
    <row r="1217" spans="1:11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</row>
    <row r="1218" spans="1:11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</row>
    <row r="1219" spans="1:11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</row>
    <row r="1220" spans="1:11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</row>
    <row r="1221" spans="1:11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</row>
    <row r="1222" spans="1:11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</row>
    <row r="1223" spans="1:11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</row>
    <row r="1224" spans="1:11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</row>
    <row r="1225" spans="1:11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</row>
    <row r="1226" spans="1:11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</row>
    <row r="1227" spans="1:11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</row>
    <row r="1228" spans="1:11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</row>
    <row r="1229" spans="1:11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</row>
    <row r="1230" spans="1:11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</row>
    <row r="1231" spans="1:11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</row>
    <row r="1232" spans="1:11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</row>
    <row r="1233" spans="1:11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</row>
    <row r="1234" spans="1:11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</row>
    <row r="1235" spans="1:11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</row>
    <row r="1236" spans="1:11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</row>
    <row r="1237" spans="1:11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</row>
    <row r="1238" spans="1:11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</row>
    <row r="1239" spans="1:11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</row>
    <row r="1240" spans="1:11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</row>
    <row r="1241" spans="1:11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</row>
    <row r="1242" spans="1:11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</row>
    <row r="1243" spans="1:11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</row>
    <row r="1244" spans="1:11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</row>
    <row r="1245" spans="1:11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</row>
    <row r="1246" spans="1:11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</row>
    <row r="1247" spans="1:11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</row>
    <row r="1248" spans="1:11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</row>
    <row r="1249" spans="1:11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</row>
    <row r="1250" spans="1:11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</row>
    <row r="1251" spans="1:11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</row>
    <row r="1252" spans="1:11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</row>
    <row r="1253" spans="1:11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</row>
    <row r="1254" spans="1:11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</row>
    <row r="1255" spans="1:11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</row>
    <row r="1256" spans="1:11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</row>
    <row r="1257" spans="1:11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</row>
    <row r="1258" spans="1:11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</row>
    <row r="1259" spans="1:11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</row>
    <row r="1260" spans="1:11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</row>
    <row r="1261" spans="1:11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</row>
    <row r="1262" spans="1:11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</row>
    <row r="1263" spans="1:11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</row>
    <row r="1264" spans="1:11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</row>
    <row r="1265" spans="1:11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</row>
    <row r="1266" spans="1:11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</row>
    <row r="1267" spans="1:11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</row>
    <row r="1268" spans="1:11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</row>
    <row r="1269" spans="1:11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</row>
    <row r="1270" spans="1:11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</row>
    <row r="1271" spans="1:11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</row>
    <row r="1272" spans="1:11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</row>
    <row r="1273" spans="1:11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</row>
    <row r="1274" spans="1:11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</row>
    <row r="1275" spans="1:11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</row>
    <row r="1276" spans="1:11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</row>
    <row r="1277" spans="1:11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</row>
    <row r="1278" spans="1:11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</row>
    <row r="1279" spans="1:11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</row>
    <row r="1280" spans="1:11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</row>
    <row r="1281" spans="1:11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</row>
    <row r="1282" spans="1:11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</row>
    <row r="1283" spans="1:11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</row>
    <row r="1284" spans="1:11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</row>
    <row r="1285" spans="1:11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</row>
    <row r="1286" spans="1:11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</row>
    <row r="1287" spans="1:11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</row>
    <row r="1288" spans="1:11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</row>
    <row r="1289" spans="1:11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</row>
    <row r="1290" spans="1:11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</row>
    <row r="1291" spans="1:11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</row>
    <row r="1292" spans="1:11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</row>
    <row r="1293" spans="1:11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</row>
    <row r="1294" spans="1:11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</row>
    <row r="1295" spans="1:11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</row>
    <row r="1296" spans="1:11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</row>
    <row r="1297" spans="1:11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</row>
    <row r="1298" spans="1:11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</row>
    <row r="1299" spans="10:11" ht="12.75">
      <c r="J1299" s="13"/>
      <c r="K1299" s="13"/>
    </row>
    <row r="1300" spans="10:11" ht="12.75">
      <c r="J1300" s="13"/>
      <c r="K1300" s="13"/>
    </row>
    <row r="1301" spans="10:11" ht="12.75">
      <c r="J1301" s="13"/>
      <c r="K1301" s="13"/>
    </row>
  </sheetData>
  <mergeCells count="10">
    <mergeCell ref="A244:I244"/>
    <mergeCell ref="A245:I245"/>
    <mergeCell ref="A1:I1"/>
    <mergeCell ref="A2:I2"/>
    <mergeCell ref="A62:I62"/>
    <mergeCell ref="A63:I63"/>
    <mergeCell ref="A180:I180"/>
    <mergeCell ref="A181:I181"/>
    <mergeCell ref="A121:I121"/>
    <mergeCell ref="A122:I122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5" r:id="rId1"/>
  <rowBreaks count="4" manualBreakCount="4">
    <brk id="61" max="255" man="1"/>
    <brk id="120" max="255" man="1"/>
    <brk id="179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alice.chong</cp:lastModifiedBy>
  <cp:lastPrinted>2004-09-24T06:04:29Z</cp:lastPrinted>
  <dcterms:created xsi:type="dcterms:W3CDTF">2002-11-11T22:59:56Z</dcterms:created>
  <dcterms:modified xsi:type="dcterms:W3CDTF">2004-09-24T06:04:35Z</dcterms:modified>
  <cp:category/>
  <cp:version/>
  <cp:contentType/>
  <cp:contentStatus/>
</cp:coreProperties>
</file>