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tabRatio="884" firstSheet="1" activeTab="4"/>
  </bookViews>
  <sheets>
    <sheet name="condensed consolidated bs" sheetId="1" r:id="rId1"/>
    <sheet name="condensed consolidated pl" sheetId="2" r:id="rId2"/>
    <sheet name="condensed consolidated coe" sheetId="3" r:id="rId3"/>
    <sheet name="condensed consolidated cf" sheetId="4" r:id="rId4"/>
    <sheet name="notes to accounts" sheetId="5" r:id="rId5"/>
  </sheets>
  <definedNames/>
  <calcPr fullCalcOnLoad="1"/>
</workbook>
</file>

<file path=xl/sharedStrings.xml><?xml version="1.0" encoding="utf-8"?>
<sst xmlns="http://schemas.openxmlformats.org/spreadsheetml/2006/main" count="398" uniqueCount="326">
  <si>
    <t>(Incorporated In Malaysia)</t>
  </si>
  <si>
    <t>CONDENSED CONSOLIDATED BALANCE SHEET</t>
  </si>
  <si>
    <t>RM</t>
  </si>
  <si>
    <t>31.07.2002</t>
  </si>
  <si>
    <t>Property, plant and equipment</t>
  </si>
  <si>
    <t>Inventories</t>
  </si>
  <si>
    <t>Trade receivables</t>
  </si>
  <si>
    <t>Other receivables</t>
  </si>
  <si>
    <t>Cash and bank balances</t>
  </si>
  <si>
    <t>NON-CURRENT ASSETS</t>
  </si>
  <si>
    <t>CURRENT ASSETS</t>
  </si>
  <si>
    <t>CURRENT LIABILITIES</t>
  </si>
  <si>
    <t>Trade payables</t>
  </si>
  <si>
    <t>Other payables</t>
  </si>
  <si>
    <t>Taxation</t>
  </si>
  <si>
    <t>NET CURRENT ASSETS</t>
  </si>
  <si>
    <t>FINANCED BY:</t>
  </si>
  <si>
    <t>Share capital</t>
  </si>
  <si>
    <t>Reserves</t>
  </si>
  <si>
    <t>Shareholders' equity</t>
  </si>
  <si>
    <t>Deferred taxation</t>
  </si>
  <si>
    <t>Minority Interest</t>
  </si>
  <si>
    <t>Net tangible assets per share (RM)</t>
  </si>
  <si>
    <t>-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</si>
  <si>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</si>
  <si>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</si>
  <si>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</si>
  <si>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</si>
  <si>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</si>
  <si>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Other operating income</t>
  </si>
  <si>
    <t>Changes in inventories</t>
  </si>
  <si>
    <t>Raw materials and consumables used</t>
  </si>
  <si>
    <t>Purchase of trading inventories</t>
  </si>
  <si>
    <t>Staff costs</t>
  </si>
  <si>
    <t>Depreciation</t>
  </si>
  <si>
    <t>Other operating expenses</t>
  </si>
  <si>
    <t>Profit from operations</t>
  </si>
  <si>
    <t>Share of results in associated company</t>
  </si>
  <si>
    <t>Minority interests</t>
  </si>
  <si>
    <t>Net profit attributable to shareholders</t>
  </si>
  <si>
    <t>The condensed consolidated income statement should be read in conjunction with the audited financial statements</t>
  </si>
  <si>
    <t>for the year ended 31 July 2002.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</si>
  <si>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</si>
  <si>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</si>
  <si>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</si>
  <si>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</si>
  <si>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</si>
  <si>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</si>
  <si>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</si>
  <si>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</si>
  <si>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</si>
  <si>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</si>
  <si>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>The condensed consolidated statement of changes in equity should be read in conjunction with</t>
  </si>
  <si>
    <t>the audited financial statements for the year ended 31 July 2002</t>
  </si>
  <si>
    <t>At 01 August 2002</t>
  </si>
  <si>
    <t>Restated balance</t>
  </si>
  <si>
    <t>The condensed consolidated cash flow statement should be read in conjunction with the audited</t>
  </si>
  <si>
    <t>financial statements for the year ended 31 July 2002</t>
  </si>
  <si>
    <t>A1</t>
  </si>
  <si>
    <t>Accounting Policies and Method of Computation</t>
  </si>
  <si>
    <t>A2</t>
  </si>
  <si>
    <t>A3</t>
  </si>
  <si>
    <t>Seasonality or Cyclicality of Operations</t>
  </si>
  <si>
    <t>The principal business operations of the Group are not significantly affected by seasonality or</t>
  </si>
  <si>
    <t>cyclicality factors.</t>
  </si>
  <si>
    <t>A4</t>
  </si>
  <si>
    <t>A5</t>
  </si>
  <si>
    <t>A6</t>
  </si>
  <si>
    <t>Debts and Equity Securities</t>
  </si>
  <si>
    <t>A7</t>
  </si>
  <si>
    <t>Segmental Reporting</t>
  </si>
  <si>
    <t>No segmental analysis has been prepared as the Group is primarily engaged in manufacturing</t>
  </si>
  <si>
    <t>activities. The other activities of the Group are not significant.</t>
  </si>
  <si>
    <t xml:space="preserve">No segmental information is provided on a geographical basis as the Group's activities are </t>
  </si>
  <si>
    <t>conducted primarily in Malaysia</t>
  </si>
  <si>
    <t>A8</t>
  </si>
  <si>
    <t>Revaluation of Property, Plant and Equipment</t>
  </si>
  <si>
    <t>A9</t>
  </si>
  <si>
    <t>Material Events Subsequent at the end of the Reporting Period</t>
  </si>
  <si>
    <t>There were no material events subsequent to the end of the current quarter that have not been</t>
  </si>
  <si>
    <t>A10</t>
  </si>
  <si>
    <t>There were no changes in the composition of the Group for the current quarter.</t>
  </si>
  <si>
    <t>Changes in the Composition of the Group</t>
  </si>
  <si>
    <t>A11</t>
  </si>
  <si>
    <t>ADDITIONAL INFORMATION REQUIRED BY THE KLSE'S LISTING REQUIREMENTS</t>
  </si>
  <si>
    <t>B1</t>
  </si>
  <si>
    <t>B2</t>
  </si>
  <si>
    <t xml:space="preserve">Review of Performance </t>
  </si>
  <si>
    <t>Material Changes in the Quarterly Results Compared to the Results of the Preceding Quarter</t>
  </si>
  <si>
    <t>B3</t>
  </si>
  <si>
    <t>B4</t>
  </si>
  <si>
    <t>Variance of Actual Profit from Forecast Profit &amp; Shortfall on Profit Guarantee</t>
  </si>
  <si>
    <t>B5</t>
  </si>
  <si>
    <t>The taxation charge for the current quarter are detailed as follows:-</t>
  </si>
  <si>
    <t>Current Year</t>
  </si>
  <si>
    <t xml:space="preserve">Current </t>
  </si>
  <si>
    <t>Quarter</t>
  </si>
  <si>
    <t>Cumulative</t>
  </si>
  <si>
    <t>Tax charge:-</t>
  </si>
  <si>
    <t>- Current tax provision</t>
  </si>
  <si>
    <t>Share of tax in associated company</t>
  </si>
  <si>
    <t>B6</t>
  </si>
  <si>
    <t>Profit/(Loss) on Sales of Investment and/or Properties</t>
  </si>
  <si>
    <t>B7</t>
  </si>
  <si>
    <t>Quoted Securities</t>
  </si>
  <si>
    <t>There were no purchase nor disposal of quoted securities for the current quarter. The Company and</t>
  </si>
  <si>
    <t>B8</t>
  </si>
  <si>
    <t>Status of Corporate Proposals</t>
  </si>
  <si>
    <t>There were no  corporate proposals announced by the Company as at the date of the issue of this</t>
  </si>
  <si>
    <t>B9</t>
  </si>
  <si>
    <t>B10</t>
  </si>
  <si>
    <t>Group Borrowings and Debt Securities</t>
  </si>
  <si>
    <t>B11</t>
  </si>
  <si>
    <t>Off Balance Sheet Financial Instrument</t>
  </si>
  <si>
    <t>B12</t>
  </si>
  <si>
    <t>Material Litigation</t>
  </si>
  <si>
    <t>There is at present an action commenced by Archibus Systems Sdn Bhd ("ASSB") against the</t>
  </si>
  <si>
    <t>Company for alleged infrigement of patent rights. The Company is defending the action and also</t>
  </si>
  <si>
    <t>B13</t>
  </si>
  <si>
    <t>Dividends</t>
  </si>
  <si>
    <t>Earnings per Share</t>
  </si>
  <si>
    <t>By Order of the Board</t>
  </si>
  <si>
    <t>Tan Soi Lim</t>
  </si>
  <si>
    <t>Sujata Menon A/P K.R.D.S. Chandran</t>
  </si>
  <si>
    <t>Companies Secretaries</t>
  </si>
  <si>
    <t>Johor Bahru</t>
  </si>
  <si>
    <t>c.c. Securities Commission</t>
  </si>
  <si>
    <t>Profit before taxation</t>
  </si>
  <si>
    <t>Profit after taxation</t>
  </si>
  <si>
    <t>Net cash from operatiing activities</t>
  </si>
  <si>
    <t>Current</t>
  </si>
  <si>
    <t>Preceding</t>
  </si>
  <si>
    <t>the Group did not hold any quoted investment.</t>
  </si>
  <si>
    <t>The interim financial report is unaudited and is prepared in accordance with MASB 26, Interim</t>
  </si>
  <si>
    <t>Financial Reporting and paragraph 9.22 of the the Kuala Lumpur Stock Exchange Listing</t>
  </si>
  <si>
    <t>The accounting policies and methods of computation adopted by the Group in this interim financial</t>
  </si>
  <si>
    <t>report are consistent with those adopted in the audited annual financial statement for the financial</t>
  </si>
  <si>
    <t>Audit Qualification</t>
  </si>
  <si>
    <t>The auditors' report of the Group's most recent annual audited financial statements for the financial</t>
  </si>
  <si>
    <t>year ended 31 July 2002 did not contain any qualification.</t>
  </si>
  <si>
    <t>Unusual Items</t>
  </si>
  <si>
    <t>There were no unusual items affecting the assets, liabilities, equity, net income,or cash flows of the</t>
  </si>
  <si>
    <t>Material Changes in Estimates</t>
  </si>
  <si>
    <t>Dividends Paid</t>
  </si>
  <si>
    <t>There were no sales of unquoted investment and/or properties for the current quarter.</t>
  </si>
  <si>
    <t>Investment in associates</t>
  </si>
  <si>
    <t>Note:</t>
  </si>
  <si>
    <t>after share of profit of associated company</t>
  </si>
  <si>
    <t xml:space="preserve">CONDENSED CONSOLIDATED CASH FLOW STATEMENT </t>
  </si>
  <si>
    <t>Pre-tax profit before minority interest and</t>
  </si>
  <si>
    <t>Net cash flows from investing activities</t>
  </si>
  <si>
    <t>Net cash from financing activities</t>
  </si>
  <si>
    <t>Net increase in cash and cash equivalents</t>
  </si>
  <si>
    <t>Cash and cash equivalents at beginning of the period</t>
  </si>
  <si>
    <t>Cash and cash equivalents at end of the period</t>
  </si>
  <si>
    <t xml:space="preserve">     Cash and bank balances</t>
  </si>
  <si>
    <t xml:space="preserve">     Fixed deposits pledged to the bank for banking facilities</t>
  </si>
  <si>
    <t>Prior Year Adjustment</t>
  </si>
  <si>
    <t>In prior year, deferred taxation was not provided on the revaluation surplus arising from revaluation</t>
  </si>
  <si>
    <t>surplus arising from revaluation of freehold properties in accordance with MASB25. The effect of the</t>
  </si>
  <si>
    <t>adoption of MASB 25 has been applied restropectively and reflected in the Condensed Consolidated</t>
  </si>
  <si>
    <t>Statement of Changes in Equity. The comparatives have been restated as follows:</t>
  </si>
  <si>
    <t>As per audited</t>
  </si>
  <si>
    <t>As</t>
  </si>
  <si>
    <t>Restated</t>
  </si>
  <si>
    <t>Deferred Taxation</t>
  </si>
  <si>
    <t>_____________</t>
  </si>
  <si>
    <t xml:space="preserve">              Prior Year</t>
  </si>
  <si>
    <t xml:space="preserve">             Adjustment</t>
  </si>
  <si>
    <t xml:space="preserve">          _____________</t>
  </si>
  <si>
    <t>A12</t>
  </si>
  <si>
    <t>A13</t>
  </si>
  <si>
    <t>A14</t>
  </si>
  <si>
    <t>Related Party Transactions</t>
  </si>
  <si>
    <t>Sales of goods to Eng Siang International Pte.Ltd., a company in which a</t>
  </si>
  <si>
    <t>Partner</t>
  </si>
  <si>
    <t>The directors are of the opinion that the above transactions have been entered into in the normal course</t>
  </si>
  <si>
    <t>obtainable in transactions with unrelated parties.</t>
  </si>
  <si>
    <t xml:space="preserve">                    Non-distributable</t>
  </si>
  <si>
    <t>year ended 31 July 2002 except for the adoption of MASB 25 "Income Taxes". The effect to the</t>
  </si>
  <si>
    <t>interim financial report of this adoption has been disclosed in Note A2.</t>
  </si>
  <si>
    <t>Professional fees paid to Nora S.W.Lam &amp; Associates, a professional</t>
  </si>
  <si>
    <t xml:space="preserve">legal firm in which a director, namely Nora Lam Siew Wan, is the Managing </t>
  </si>
  <si>
    <t>Dividend</t>
  </si>
  <si>
    <t>The valuation of lands and building has been brought forward, without amendment from the previous</t>
  </si>
  <si>
    <t>annual report except for the following properties</t>
  </si>
  <si>
    <t>Details to be included:-</t>
  </si>
  <si>
    <t>Name of Valuer</t>
  </si>
  <si>
    <t>Description of the properties</t>
  </si>
  <si>
    <t>Date of valuation</t>
  </si>
  <si>
    <t>: KGV- Lambert Smith Hampton (Johor) Sdn. Bhd.</t>
  </si>
  <si>
    <t>: PTD 56545, HS(D) 177595- 1 1/2 storey factory building</t>
  </si>
  <si>
    <t xml:space="preserve">  building</t>
  </si>
  <si>
    <t>: 28 January 2003</t>
  </si>
  <si>
    <t xml:space="preserve">Revalued amounts </t>
  </si>
  <si>
    <t>: RM3,820,000.00</t>
  </si>
  <si>
    <t>: RM112,029.71</t>
  </si>
  <si>
    <t>Revalued Surplus</t>
  </si>
  <si>
    <t>Net Book Value (as at 31/12/02)</t>
  </si>
  <si>
    <t>: RM3,707,970.29</t>
  </si>
  <si>
    <t>Note</t>
  </si>
  <si>
    <t>As at</t>
  </si>
  <si>
    <t>Unaudited</t>
  </si>
  <si>
    <t xml:space="preserve">As at </t>
  </si>
  <si>
    <t>Audited</t>
  </si>
  <si>
    <t>NOTE</t>
  </si>
  <si>
    <t>-Diluted (sen)</t>
  </si>
  <si>
    <t>-Basic (sen)</t>
  </si>
  <si>
    <t>B13(a)</t>
  </si>
  <si>
    <t>B13(b)</t>
  </si>
  <si>
    <t>3 MONTHS ENDED</t>
  </si>
  <si>
    <t>CONDENSED CONSOLIDATED STATEMENT OF CHANGES IN EQUITY FOR THE QUARTER</t>
  </si>
  <si>
    <t>(The figures have not been audited)</t>
  </si>
  <si>
    <t>Earnings per share (sen)</t>
  </si>
  <si>
    <t>A. EXLANATORY NOTES TO THE INTERIM FINANCIAL REPORT - MASB 26</t>
  </si>
  <si>
    <t>Requirements. The interim financial report is unaudited and should be read in conjunction with the</t>
  </si>
  <si>
    <t>audited financial statements of the Group for the financial year ended 31 July 2002.</t>
  </si>
  <si>
    <t>There were no changes in estimates of amounts reported in prior interim period of the current financial year</t>
  </si>
  <si>
    <t>or in prior financial years that have a material effect in the current quarter.</t>
  </si>
  <si>
    <t>30/04/03</t>
  </si>
  <si>
    <t>There is no profit forecast prepared for the public release and profit guarantee provided by the Group for</t>
  </si>
  <si>
    <t xml:space="preserve">each representing approximately 1.15% of the issued and paid up share capital of the company. This  </t>
  </si>
  <si>
    <t>(a) Basic earnings per share</t>
  </si>
  <si>
    <t>director, namely Goh Chai Siong, has interest</t>
  </si>
  <si>
    <t>reflected in the financial statements for the said period as at the date of issue of this interim</t>
  </si>
  <si>
    <t>financial report.</t>
  </si>
  <si>
    <t>Contigent Liabilities and contingent assets</t>
  </si>
  <si>
    <t>The Group has no contigent liabilities and contigent assets that had arisen since 31 July 2002.</t>
  </si>
  <si>
    <t>of business and have been established on terms and conditions that are not materially different from those</t>
  </si>
  <si>
    <t>The basic earnings per share is calculated by dividing the Group's profit after tax and minority interests,</t>
  </si>
  <si>
    <t>31 July 2002</t>
  </si>
  <si>
    <t>3 months ended</t>
  </si>
  <si>
    <t xml:space="preserve">: PTD 56547, HS(D) 177597- 1 1/2 storey semi-detached factory </t>
  </si>
  <si>
    <t>NOTES TO THE FINAL FINANCIAL REPORT -  31 JULY 2003</t>
  </si>
  <si>
    <t>31.07.2003</t>
  </si>
  <si>
    <t>12 MONTHS ENDED</t>
  </si>
  <si>
    <t>31 JULY 2003</t>
  </si>
  <si>
    <t>31 JULY 2002</t>
  </si>
  <si>
    <t>CONDENSED CONSOLIDATED INCOME STATEMENTS FOR THE QUARTER ENDED 31 JULY 2003</t>
  </si>
  <si>
    <t>ENDED 31 JULY 2003</t>
  </si>
  <si>
    <t>FOR THE QUARTER ENDED 31 JULY  2003</t>
  </si>
  <si>
    <t>12 months ended</t>
  </si>
  <si>
    <t>31 July 2003</t>
  </si>
  <si>
    <t>31/07/03</t>
  </si>
  <si>
    <t>31/07/2003</t>
  </si>
  <si>
    <t>The Group has no borrowings nor debt securities as at 31 July 2003</t>
  </si>
  <si>
    <t>There were no financial instrument with off balance sheet risk as at 31 July 2003</t>
  </si>
  <si>
    <t>on the Register of Members at the date later to be announced.</t>
  </si>
  <si>
    <t>Securities Commission (SC) on 06 March 2003.</t>
  </si>
  <si>
    <t>The SC had further on 25 July 2003 approved the PPP to be regulated under the SC's revised Policies and</t>
  </si>
  <si>
    <t>extension of time until 6 March 2004 to complete the PPP via its letter dated 5 September 2003.</t>
  </si>
  <si>
    <t xml:space="preserve">shares at RM1.45 per share under the Employee Share Option Scheme (ESOS). </t>
  </si>
  <si>
    <t>Apart from the above, there were no issuance and repayment of debt securities, share buy backs, share</t>
  </si>
  <si>
    <t>No dividend has been paid for the current quarter.</t>
  </si>
  <si>
    <t>Prospects for the Next Financial Year</t>
  </si>
  <si>
    <t>The Board  has recommended a final tax-exempt dividend of 10% in respect of the financial year ended</t>
  </si>
  <si>
    <t>31 July 2003. The proposed dividend if approved by the shareholders, will be paid to shareholders</t>
  </si>
  <si>
    <t>(b) Fully Diluted earnings per share</t>
  </si>
  <si>
    <t xml:space="preserve">For the year ended 31 July 2003, the Group achieved a consolidated turnover of RM52.3 million </t>
  </si>
  <si>
    <t>which was approximately 26.87% lower than the preceding year mainly due to decrease in demand</t>
  </si>
  <si>
    <t>For the current quarter, the Group achieved a turnover of RM11.67 million, representing a decrease</t>
  </si>
  <si>
    <t>of 16.14% as compared to the preceding quarter ended 30 April 2003. The decrease is mainly due</t>
  </si>
  <si>
    <t xml:space="preserve">before minority interests and after share of profit of associated company for the quarter under review </t>
  </si>
  <si>
    <t>At  31 July 2003</t>
  </si>
  <si>
    <t>Exercise of options under ESOS</t>
  </si>
  <si>
    <t xml:space="preserve">Guidelines on Issue/Offer of Securities which come into effect on 1 May 2003 and also approved the Company's </t>
  </si>
  <si>
    <t xml:space="preserve">rates are lower than the statutory tax rate due to claim of double deduction for certain expenses and </t>
  </si>
  <si>
    <t>reinvestment allowances.</t>
  </si>
  <si>
    <t>The Group's effective tax rate for the current financial year ended 31 July 2003 are 23.34%. The effective tax</t>
  </si>
  <si>
    <t>Date: 26 September 2003</t>
  </si>
  <si>
    <t xml:space="preserve">The condensed consolidated balance sheet should be read in conjunction with </t>
  </si>
  <si>
    <t>the audited financial statement for the year ended 31 July 2003</t>
  </si>
  <si>
    <t xml:space="preserve">quarterly report except for the Proposed Private Placement (PPP) of 500,000 new ordinary shares of RM1.00 </t>
  </si>
  <si>
    <t>proposal has been approved by the Ministry of International Trade and Industry on 21 January 2003 and the</t>
  </si>
  <si>
    <t>of freehold properties. During the 12 months period, the Group has provided for deferred taxation on revaluation</t>
  </si>
  <si>
    <t xml:space="preserve">from the main customer. In tandem with the lower turnover, the Group recorded a lower profit after tax </t>
  </si>
  <si>
    <t xml:space="preserve">to less demand of our products from main customer compared with the preceding quarter. The pre-tax profit </t>
  </si>
  <si>
    <t>attributable to ordinary shareholders by the weighted average number of ordinary shares</t>
  </si>
  <si>
    <t>N/A</t>
  </si>
  <si>
    <t>At 01 August 2001</t>
  </si>
  <si>
    <t>Prior year adjustment</t>
  </si>
  <si>
    <t>Deficit on revaluation of freehold</t>
  </si>
  <si>
    <t>land and buildings during the year</t>
  </si>
  <si>
    <t>Net profit for the year</t>
  </si>
  <si>
    <t>Bonus issue during the year</t>
  </si>
  <si>
    <t>Expenses incurred for the bonus</t>
  </si>
  <si>
    <t>issue during the year</t>
  </si>
  <si>
    <t>At 31 July 2002</t>
  </si>
  <si>
    <t>Surplus on revaluation of freehold</t>
  </si>
  <si>
    <t>Year Ended</t>
  </si>
  <si>
    <t>(a) Cash and cash equivalents comprise:</t>
  </si>
  <si>
    <t>Group for the current financial year.</t>
  </si>
  <si>
    <t>During the financial year ended 31 July 2003, the issued and paid up share capital of the company was</t>
  </si>
  <si>
    <t>cancellations, shares held as treasury shares and resale of treasury shares for the financial year ended</t>
  </si>
  <si>
    <t>in issue of 43,617,784 ordinary shares during the financial year.</t>
  </si>
  <si>
    <t>The fully diluted earnings per share is calculated by dividing the net profit attributable to ordinary shareholders by</t>
  </si>
  <si>
    <t>the weighted average number of ordinary shares in issue adjusted for dilutive potential shares from the conversion</t>
  </si>
  <si>
    <t>of ESOS. The adjusted weighted average number of shares is the weighted average number of shares in issue</t>
  </si>
  <si>
    <t>of the outstanding options under the ESOS into the ordinary shares</t>
  </si>
  <si>
    <t>Net profit after tax &amp; minority interest</t>
  </si>
  <si>
    <t>Weighted average number of ordinary shares in issue</t>
  </si>
  <si>
    <t>Adjustment for assumed conversion</t>
  </si>
  <si>
    <t>Adjusted weighted average number of ordinary shares</t>
  </si>
  <si>
    <t>in issue and issuable</t>
  </si>
  <si>
    <t>increased from RM43,611,700 to RM43,672,700 as the result of the exercise and allotment of 61,000</t>
  </si>
  <si>
    <t>the current financial year.</t>
  </si>
  <si>
    <t>on 31st December 2002. During the last hearing of the application on 5th August 2003, the</t>
  </si>
  <si>
    <t>Honourable Court allowed the Plaintiff's Solicitors' application to discharge themselves. No further</t>
  </si>
  <si>
    <t>mention date was fixed pending the extraction and service of the sealed copy of the Discharge</t>
  </si>
  <si>
    <t>Order by Plaintiff's Solicitors.</t>
  </si>
  <si>
    <t>At present no Solicitor is acting for the Plaintiff in this matter. The Company's Solicitors will apply</t>
  </si>
  <si>
    <t>ASSB' s patent is invalid because it was wrongly patented.</t>
  </si>
  <si>
    <t>making a counter claim to invalidate ASSB's patent. It is the contention of the Company that</t>
  </si>
  <si>
    <t>trial. At the trial date, should the Plaintiff or its Solicitors not appear, the Company's Solicitors</t>
  </si>
  <si>
    <t>the Plaintiff's claim with costs to the Defendant.</t>
  </si>
  <si>
    <t>will move the court to enter judgement against the plaintiff on the counter claim and to dismiss</t>
  </si>
  <si>
    <t>_______________</t>
  </si>
  <si>
    <t>during the financial year plus the weighted average number of shares which would be issued on the conversion</t>
  </si>
  <si>
    <t>Charged to deferred taxation</t>
  </si>
  <si>
    <t>decreased from preceding quarter's RM2.64 million to RM2.02 million</t>
  </si>
  <si>
    <t xml:space="preserve">The Board anticipates that the Group's performance will be lower compared to the current financial year due to the </t>
  </si>
  <si>
    <t>expected weak domestic demand by the automotive industry.</t>
  </si>
  <si>
    <t>The Plaintiff's Solicitors have made an application to discharge themselves from this matter</t>
  </si>
  <si>
    <t>for a case management date to be fixed by the court, thereafter the matter will be set down for</t>
  </si>
  <si>
    <t>Tax recoverable</t>
  </si>
  <si>
    <t>and minority interest of RM7.04 million as compared to RM8.96 million in the preceding year.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</si>
</sst>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 quotePrefix="1">
      <alignment horizontal="center"/>
    </xf>
    <xf numFmtId="3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40" fontId="0" fillId="0" borderId="1" xfId="0" applyNumberFormat="1" applyBorder="1" applyAlignment="1">
      <alignment/>
    </xf>
    <xf numFmtId="40" fontId="0" fillId="0" borderId="2" xfId="0" applyNumberFormat="1" applyBorder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71" fontId="1" fillId="0" borderId="6" xfId="15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0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Font="1" applyAlignment="1">
      <alignment/>
    </xf>
    <xf numFmtId="15" fontId="0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38" fontId="0" fillId="0" borderId="0" xfId="0" applyNumberFormat="1" applyFont="1" applyAlignment="1">
      <alignment horizontal="center"/>
    </xf>
    <xf numFmtId="169" fontId="0" fillId="0" borderId="0" xfId="15" applyNumberFormat="1" applyAlignment="1">
      <alignment/>
    </xf>
    <xf numFmtId="38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5" fontId="4" fillId="2" borderId="1" xfId="0" applyNumberFormat="1" applyFont="1" applyFill="1" applyBorder="1" applyAlignment="1" quotePrefix="1">
      <alignment horizontal="center"/>
    </xf>
    <xf numFmtId="0" fontId="0" fillId="0" borderId="11" xfId="0" applyBorder="1" applyAlignment="1">
      <alignment/>
    </xf>
    <xf numFmtId="15" fontId="0" fillId="0" borderId="11" xfId="0" applyNumberFormat="1" applyBorder="1" applyAlignment="1" quotePrefix="1">
      <alignment horizontal="center"/>
    </xf>
    <xf numFmtId="38" fontId="0" fillId="0" borderId="13" xfId="0" applyNumberFormat="1" applyFont="1" applyBorder="1" applyAlignment="1">
      <alignment horizontal="center"/>
    </xf>
    <xf numFmtId="15" fontId="0" fillId="0" borderId="0" xfId="0" applyNumberFormat="1" applyFont="1" applyAlignment="1" quotePrefix="1">
      <alignment horizontal="center"/>
    </xf>
    <xf numFmtId="15" fontId="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5" fontId="4" fillId="2" borderId="2" xfId="0" applyNumberFormat="1" applyFont="1" applyFill="1" applyBorder="1" applyAlignment="1" quotePrefix="1">
      <alignment horizontal="center"/>
    </xf>
    <xf numFmtId="40" fontId="0" fillId="0" borderId="0" xfId="0" applyNumberFormat="1" applyBorder="1" applyAlignment="1">
      <alignment horizontal="right"/>
    </xf>
    <xf numFmtId="40" fontId="0" fillId="0" borderId="2" xfId="0" applyNumberFormat="1" applyBorder="1" applyAlignment="1">
      <alignment horizontal="right"/>
    </xf>
    <xf numFmtId="3" fontId="0" fillId="0" borderId="12" xfId="0" applyNumberFormat="1" applyFont="1" applyBorder="1" applyAlignment="1">
      <alignment/>
    </xf>
    <xf numFmtId="179" fontId="0" fillId="0" borderId="0" xfId="15" applyNumberFormat="1" applyBorder="1" applyAlignment="1">
      <alignment horizontal="center"/>
    </xf>
    <xf numFmtId="179" fontId="0" fillId="0" borderId="0" xfId="15" applyNumberFormat="1" applyAlignment="1">
      <alignment horizontal="center"/>
    </xf>
    <xf numFmtId="179" fontId="0" fillId="0" borderId="0" xfId="15" applyNumberFormat="1" applyAlignment="1">
      <alignment/>
    </xf>
    <xf numFmtId="179" fontId="0" fillId="0" borderId="11" xfId="15" applyNumberFormat="1" applyBorder="1" applyAlignment="1">
      <alignment horizontal="center"/>
    </xf>
    <xf numFmtId="179" fontId="0" fillId="0" borderId="11" xfId="15" applyNumberFormat="1" applyFill="1" applyBorder="1" applyAlignment="1">
      <alignment horizontal="center"/>
    </xf>
    <xf numFmtId="179" fontId="0" fillId="0" borderId="0" xfId="15" applyNumberFormat="1" applyFill="1" applyBorder="1" applyAlignment="1">
      <alignment horizontal="center"/>
    </xf>
    <xf numFmtId="179" fontId="0" fillId="0" borderId="12" xfId="15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11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179" fontId="0" fillId="0" borderId="14" xfId="15" applyNumberForma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0" xfId="15" applyNumberFormat="1" applyBorder="1" applyAlignment="1">
      <alignment horizontal="right"/>
    </xf>
    <xf numFmtId="179" fontId="0" fillId="0" borderId="12" xfId="15" applyNumberFormat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9" fontId="0" fillId="0" borderId="0" xfId="15" applyNumberFormat="1" applyAlignment="1">
      <alignment horizontal="center"/>
    </xf>
    <xf numFmtId="170" fontId="5" fillId="0" borderId="0" xfId="17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8</xdr:row>
      <xdr:rowOff>95250</xdr:rowOff>
    </xdr:from>
    <xdr:to>
      <xdr:col>5</xdr:col>
      <xdr:colOff>542925</xdr:colOff>
      <xdr:row>8</xdr:row>
      <xdr:rowOff>95250</xdr:rowOff>
    </xdr:to>
    <xdr:sp>
      <xdr:nvSpPr>
        <xdr:cNvPr id="1" name="Line 7"/>
        <xdr:cNvSpPr>
          <a:spLocks/>
        </xdr:cNvSpPr>
      </xdr:nvSpPr>
      <xdr:spPr>
        <a:xfrm>
          <a:off x="4686300" y="14573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8</xdr:row>
      <xdr:rowOff>95250</xdr:rowOff>
    </xdr:from>
    <xdr:to>
      <xdr:col>3</xdr:col>
      <xdr:colOff>542925</xdr:colOff>
      <xdr:row>8</xdr:row>
      <xdr:rowOff>95250</xdr:rowOff>
    </xdr:to>
    <xdr:sp>
      <xdr:nvSpPr>
        <xdr:cNvPr id="2" name="Line 8"/>
        <xdr:cNvSpPr>
          <a:spLocks/>
        </xdr:cNvSpPr>
      </xdr:nvSpPr>
      <xdr:spPr>
        <a:xfrm flipH="1">
          <a:off x="3133725" y="1457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A20" sqref="A20"/>
    </sheetView>
  </sheetViews>
  <sheetFormatPr defaultColWidth="9.140625" defaultRowHeight="12.75"/>
  <cols>
    <col min="6" max="7" width="15.7109375" style="0" customWidth="1"/>
  </cols>
  <sheetData>
    <row r="1" spans="1:7" ht="15.75">
      <c r="A1" s="112" t="s">
        <v>24</v>
      </c>
      <c r="B1" s="112"/>
      <c r="C1" s="112"/>
      <c r="D1" s="112"/>
      <c r="E1" s="112"/>
      <c r="F1" s="112"/>
      <c r="G1" s="112"/>
    </row>
    <row r="2" spans="1:7" ht="15">
      <c r="A2" s="113" t="s">
        <v>0</v>
      </c>
      <c r="B2" s="113"/>
      <c r="C2" s="113"/>
      <c r="D2" s="113"/>
      <c r="E2" s="113"/>
      <c r="F2" s="113"/>
      <c r="G2" s="113"/>
    </row>
    <row r="3" spans="1:7" ht="15">
      <c r="A3" s="1"/>
      <c r="B3" s="1"/>
      <c r="C3" s="1"/>
      <c r="D3" s="1"/>
      <c r="E3" s="1"/>
      <c r="F3" s="1"/>
      <c r="G3" s="1"/>
    </row>
    <row r="4" spans="1:7" ht="15.75">
      <c r="A4" s="112" t="s">
        <v>1</v>
      </c>
      <c r="B4" s="112"/>
      <c r="C4" s="112"/>
      <c r="D4" s="112"/>
      <c r="E4" s="112"/>
      <c r="F4" s="112"/>
      <c r="G4" s="112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69"/>
      <c r="F6" s="23" t="s">
        <v>201</v>
      </c>
      <c r="G6" s="24" t="s">
        <v>203</v>
      </c>
    </row>
    <row r="7" spans="1:7" ht="15">
      <c r="A7" s="1"/>
      <c r="B7" s="1"/>
      <c r="C7" s="1"/>
      <c r="D7" s="1"/>
      <c r="E7" s="70"/>
      <c r="F7" s="25" t="s">
        <v>234</v>
      </c>
      <c r="G7" s="26" t="s">
        <v>3</v>
      </c>
    </row>
    <row r="8" spans="1:7" ht="15">
      <c r="A8" s="1"/>
      <c r="B8" s="1"/>
      <c r="C8" s="1"/>
      <c r="D8" s="1"/>
      <c r="E8" s="70"/>
      <c r="F8" s="25" t="s">
        <v>202</v>
      </c>
      <c r="G8" s="26" t="s">
        <v>204</v>
      </c>
    </row>
    <row r="9" spans="1:7" ht="15">
      <c r="A9" s="1"/>
      <c r="B9" s="1"/>
      <c r="C9" s="1"/>
      <c r="D9" s="1"/>
      <c r="E9" s="27" t="s">
        <v>200</v>
      </c>
      <c r="F9" s="27" t="s">
        <v>2</v>
      </c>
      <c r="G9" s="28" t="s">
        <v>2</v>
      </c>
    </row>
    <row r="10" spans="1:7" ht="15.75">
      <c r="A10" s="3" t="s">
        <v>9</v>
      </c>
      <c r="B10" s="1"/>
      <c r="C10" s="1"/>
      <c r="D10" s="1"/>
      <c r="E10" s="20"/>
      <c r="F10" s="20"/>
      <c r="G10" s="13"/>
    </row>
    <row r="11" spans="1:7" ht="15">
      <c r="A11" s="1" t="s">
        <v>4</v>
      </c>
      <c r="B11" s="1"/>
      <c r="C11" s="1"/>
      <c r="D11" s="1"/>
      <c r="E11" s="72" t="s">
        <v>80</v>
      </c>
      <c r="F11" s="21">
        <v>27813920</v>
      </c>
      <c r="G11" s="14">
        <v>27612394</v>
      </c>
    </row>
    <row r="12" spans="1:7" ht="15">
      <c r="A12" s="1" t="s">
        <v>145</v>
      </c>
      <c r="B12" s="1"/>
      <c r="C12" s="1"/>
      <c r="D12" s="1"/>
      <c r="E12" s="20"/>
      <c r="F12" s="21">
        <v>754636</v>
      </c>
      <c r="G12" s="14">
        <v>2468887</v>
      </c>
    </row>
    <row r="13" spans="1:7" ht="15.75" thickBot="1">
      <c r="A13" s="1"/>
      <c r="B13" s="1"/>
      <c r="C13" s="1"/>
      <c r="D13" s="1"/>
      <c r="E13" s="20"/>
      <c r="F13" s="36">
        <f>SUM(F11:F12)</f>
        <v>28568556</v>
      </c>
      <c r="G13" s="15">
        <f>SUM(G11:G12)</f>
        <v>30081281</v>
      </c>
    </row>
    <row r="14" spans="1:7" ht="7.5" customHeight="1" thickTop="1">
      <c r="A14" s="1"/>
      <c r="B14" s="1"/>
      <c r="C14" s="1"/>
      <c r="D14" s="1"/>
      <c r="E14" s="20"/>
      <c r="F14" s="21"/>
      <c r="G14" s="14"/>
    </row>
    <row r="15" spans="1:7" ht="15.75">
      <c r="A15" s="3" t="s">
        <v>10</v>
      </c>
      <c r="B15" s="1"/>
      <c r="C15" s="1"/>
      <c r="D15" s="1"/>
      <c r="E15" s="20"/>
      <c r="F15" s="21"/>
      <c r="G15" s="14"/>
    </row>
    <row r="16" spans="1:7" ht="15">
      <c r="A16" s="1" t="s">
        <v>5</v>
      </c>
      <c r="B16" s="1"/>
      <c r="C16" s="1"/>
      <c r="D16" s="1"/>
      <c r="E16" s="20"/>
      <c r="F16" s="21">
        <v>19940918</v>
      </c>
      <c r="G16" s="14">
        <v>25885541</v>
      </c>
    </row>
    <row r="17" spans="1:7" ht="15">
      <c r="A17" s="1" t="s">
        <v>6</v>
      </c>
      <c r="B17" s="1"/>
      <c r="C17" s="1"/>
      <c r="D17" s="1"/>
      <c r="E17" s="20"/>
      <c r="F17" s="21">
        <v>8642887</v>
      </c>
      <c r="G17" s="14">
        <v>15883340</v>
      </c>
    </row>
    <row r="18" spans="1:7" ht="15">
      <c r="A18" s="1" t="s">
        <v>7</v>
      </c>
      <c r="B18" s="1"/>
      <c r="C18" s="1"/>
      <c r="D18" s="1"/>
      <c r="E18" s="20"/>
      <c r="F18" s="21">
        <v>966300</v>
      </c>
      <c r="G18" s="14">
        <v>1519053</v>
      </c>
    </row>
    <row r="19" spans="1:7" ht="15">
      <c r="A19" s="1" t="s">
        <v>324</v>
      </c>
      <c r="B19" s="1"/>
      <c r="C19" s="1"/>
      <c r="D19" s="1"/>
      <c r="E19" s="20"/>
      <c r="F19" s="21">
        <v>1364372</v>
      </c>
      <c r="G19" s="14">
        <v>797406</v>
      </c>
    </row>
    <row r="20" spans="1:7" ht="15">
      <c r="A20" s="1" t="s">
        <v>8</v>
      </c>
      <c r="B20" s="1"/>
      <c r="C20" s="1"/>
      <c r="D20" s="1"/>
      <c r="E20" s="20"/>
      <c r="F20" s="21">
        <v>31273841</v>
      </c>
      <c r="G20" s="14">
        <v>19433840</v>
      </c>
    </row>
    <row r="21" spans="1:7" ht="15.75" thickBot="1">
      <c r="A21" s="1"/>
      <c r="B21" s="1"/>
      <c r="C21" s="1"/>
      <c r="D21" s="1"/>
      <c r="E21" s="20"/>
      <c r="F21" s="36">
        <f>SUM(F16:F20)</f>
        <v>62188318</v>
      </c>
      <c r="G21" s="15">
        <f>SUM(G16:G20)</f>
        <v>63519180</v>
      </c>
    </row>
    <row r="22" spans="1:7" ht="7.5" customHeight="1" thickTop="1">
      <c r="A22" s="1"/>
      <c r="B22" s="1"/>
      <c r="C22" s="1"/>
      <c r="D22" s="1"/>
      <c r="E22" s="20"/>
      <c r="F22" s="21"/>
      <c r="G22" s="14"/>
    </row>
    <row r="23" spans="1:7" ht="15.75">
      <c r="A23" s="3" t="s">
        <v>11</v>
      </c>
      <c r="B23" s="1"/>
      <c r="C23" s="1"/>
      <c r="D23" s="1"/>
      <c r="E23" s="20"/>
      <c r="F23" s="21"/>
      <c r="G23" s="14"/>
    </row>
    <row r="24" spans="1:7" ht="15">
      <c r="A24" s="1" t="s">
        <v>12</v>
      </c>
      <c r="B24" s="1"/>
      <c r="C24" s="1"/>
      <c r="D24" s="1"/>
      <c r="E24" s="20"/>
      <c r="F24" s="21">
        <v>2103440</v>
      </c>
      <c r="G24" s="14">
        <v>6316297</v>
      </c>
    </row>
    <row r="25" spans="1:7" ht="15">
      <c r="A25" s="1" t="s">
        <v>13</v>
      </c>
      <c r="B25" s="1"/>
      <c r="C25" s="1"/>
      <c r="D25" s="1"/>
      <c r="E25" s="20"/>
      <c r="F25" s="21">
        <v>3631729</v>
      </c>
      <c r="G25" s="14">
        <v>4728382</v>
      </c>
    </row>
    <row r="26" spans="1:7" ht="15">
      <c r="A26" s="1" t="s">
        <v>14</v>
      </c>
      <c r="B26" s="1"/>
      <c r="C26" s="1"/>
      <c r="D26" s="1"/>
      <c r="E26" s="20"/>
      <c r="F26" s="49">
        <v>0</v>
      </c>
      <c r="G26" s="16" t="s">
        <v>23</v>
      </c>
    </row>
    <row r="27" spans="1:7" ht="15.75" thickBot="1">
      <c r="A27" s="1"/>
      <c r="B27" s="1"/>
      <c r="C27" s="1"/>
      <c r="D27" s="1"/>
      <c r="E27" s="20"/>
      <c r="F27" s="37">
        <f>SUM(F24:F26)</f>
        <v>5735169</v>
      </c>
      <c r="G27" s="17">
        <f>SUM(G24:G26)</f>
        <v>11044679</v>
      </c>
    </row>
    <row r="28" spans="1:7" ht="7.5" customHeight="1" thickTop="1">
      <c r="A28" s="1"/>
      <c r="B28" s="1"/>
      <c r="C28" s="1"/>
      <c r="D28" s="1"/>
      <c r="E28" s="20"/>
      <c r="F28" s="21"/>
      <c r="G28" s="14"/>
    </row>
    <row r="29" spans="1:7" ht="15.75">
      <c r="A29" s="3" t="s">
        <v>15</v>
      </c>
      <c r="B29" s="1"/>
      <c r="C29" s="1"/>
      <c r="D29" s="1"/>
      <c r="E29" s="20"/>
      <c r="F29" s="21">
        <f>+F21-F27</f>
        <v>56453149</v>
      </c>
      <c r="G29" s="14">
        <v>52474501</v>
      </c>
    </row>
    <row r="30" spans="1:7" ht="15.75" thickBot="1">
      <c r="A30" s="1"/>
      <c r="B30" s="1"/>
      <c r="C30" s="1"/>
      <c r="D30" s="1"/>
      <c r="E30" s="20"/>
      <c r="F30" s="36">
        <f>+F13+F29</f>
        <v>85021705</v>
      </c>
      <c r="G30" s="15">
        <f>+G13+G29</f>
        <v>82555782</v>
      </c>
    </row>
    <row r="31" spans="1:7" ht="7.5" customHeight="1" thickTop="1">
      <c r="A31" s="1"/>
      <c r="B31" s="1"/>
      <c r="C31" s="1"/>
      <c r="D31" s="1"/>
      <c r="E31" s="20"/>
      <c r="F31" s="21"/>
      <c r="G31" s="14"/>
    </row>
    <row r="32" spans="1:7" ht="15.75">
      <c r="A32" s="3" t="s">
        <v>16</v>
      </c>
      <c r="B32" s="1"/>
      <c r="C32" s="1"/>
      <c r="D32" s="1"/>
      <c r="E32" s="20"/>
      <c r="F32" s="21"/>
      <c r="G32" s="14"/>
    </row>
    <row r="33" spans="1:7" ht="15">
      <c r="A33" s="1" t="s">
        <v>17</v>
      </c>
      <c r="B33" s="1"/>
      <c r="C33" s="1"/>
      <c r="D33" s="1"/>
      <c r="E33" s="20"/>
      <c r="F33" s="21">
        <v>43672700</v>
      </c>
      <c r="G33" s="14">
        <v>43611700</v>
      </c>
    </row>
    <row r="34" spans="1:7" ht="15">
      <c r="A34" s="1" t="s">
        <v>18</v>
      </c>
      <c r="B34" s="1"/>
      <c r="C34" s="1"/>
      <c r="D34" s="1"/>
      <c r="E34" s="20"/>
      <c r="F34" s="22">
        <v>39051922</v>
      </c>
      <c r="G34" s="22">
        <f>36236772-372863+405050</f>
        <v>36268959</v>
      </c>
    </row>
    <row r="35" spans="1:7" ht="15">
      <c r="A35" s="1" t="s">
        <v>19</v>
      </c>
      <c r="B35" s="1"/>
      <c r="C35" s="1"/>
      <c r="D35" s="1"/>
      <c r="E35" s="20"/>
      <c r="F35" s="21">
        <f>SUM(F33:F34)</f>
        <v>82724622</v>
      </c>
      <c r="G35" s="14">
        <f>SUM(G33:G34)</f>
        <v>79880659</v>
      </c>
    </row>
    <row r="36" spans="1:7" ht="15">
      <c r="A36" s="1"/>
      <c r="B36" s="1"/>
      <c r="C36" s="1"/>
      <c r="D36" s="1"/>
      <c r="E36" s="20"/>
      <c r="F36" s="21"/>
      <c r="G36" s="14"/>
    </row>
    <row r="37" spans="1:7" ht="15">
      <c r="A37" s="1" t="s">
        <v>20</v>
      </c>
      <c r="B37" s="1"/>
      <c r="C37" s="1"/>
      <c r="D37" s="1"/>
      <c r="E37" s="20"/>
      <c r="F37" s="21">
        <v>1102263</v>
      </c>
      <c r="G37" s="14">
        <f>1347050-405050+372863</f>
        <v>1314863</v>
      </c>
    </row>
    <row r="38" spans="1:7" ht="15">
      <c r="A38" s="1" t="s">
        <v>21</v>
      </c>
      <c r="B38" s="1"/>
      <c r="C38" s="1"/>
      <c r="D38" s="1"/>
      <c r="E38" s="20"/>
      <c r="F38" s="21">
        <v>1194820</v>
      </c>
      <c r="G38" s="14">
        <v>1360260</v>
      </c>
    </row>
    <row r="39" spans="1:7" ht="15.75" thickBot="1">
      <c r="A39" s="1"/>
      <c r="B39" s="1"/>
      <c r="C39" s="1"/>
      <c r="D39" s="1"/>
      <c r="E39" s="20"/>
      <c r="F39" s="36">
        <f>SUM(F35:F38)</f>
        <v>85021705</v>
      </c>
      <c r="G39" s="15">
        <f>SUM(G35:G38)</f>
        <v>82555782</v>
      </c>
    </row>
    <row r="40" spans="1:7" ht="7.5" customHeight="1" thickTop="1">
      <c r="A40" s="1"/>
      <c r="B40" s="1"/>
      <c r="C40" s="1"/>
      <c r="D40" s="1"/>
      <c r="E40" s="20"/>
      <c r="F40" s="21"/>
      <c r="G40" s="14"/>
    </row>
    <row r="41" spans="1:7" ht="15">
      <c r="A41" s="1" t="s">
        <v>22</v>
      </c>
      <c r="B41" s="1"/>
      <c r="C41" s="1"/>
      <c r="D41" s="1"/>
      <c r="E41" s="20"/>
      <c r="F41" s="38">
        <f>+F35/F33</f>
        <v>1.8941952753092892</v>
      </c>
      <c r="G41" s="19">
        <f>+G35/G33</f>
        <v>1.8316336900418924</v>
      </c>
    </row>
    <row r="42" spans="1:7" ht="15">
      <c r="A42" s="1"/>
      <c r="B42" s="1"/>
      <c r="C42" s="1"/>
      <c r="D42" s="1"/>
      <c r="E42" s="71"/>
      <c r="F42" s="22"/>
      <c r="G42" s="18"/>
    </row>
    <row r="43" spans="1:7" ht="15">
      <c r="A43" s="1"/>
      <c r="B43" s="1"/>
      <c r="C43" s="1"/>
      <c r="D43" s="1"/>
      <c r="E43" s="1"/>
      <c r="F43" s="4"/>
      <c r="G43" s="4"/>
    </row>
    <row r="44" spans="1:7" ht="15">
      <c r="A44" s="1" t="s">
        <v>270</v>
      </c>
      <c r="B44" s="1"/>
      <c r="C44" s="1"/>
      <c r="D44" s="1"/>
      <c r="E44" s="1"/>
      <c r="F44" s="4"/>
      <c r="G44" s="4"/>
    </row>
    <row r="45" spans="1:7" ht="15">
      <c r="A45" s="1" t="s">
        <v>271</v>
      </c>
      <c r="B45" s="1"/>
      <c r="C45" s="1"/>
      <c r="D45" s="1"/>
      <c r="E45" s="1"/>
      <c r="F45" s="4"/>
      <c r="G45" s="4"/>
    </row>
    <row r="46" spans="1:7" ht="15">
      <c r="A46" s="1"/>
      <c r="B46" s="1"/>
      <c r="C46" s="1"/>
      <c r="D46" s="1"/>
      <c r="E46" s="1"/>
      <c r="F46" s="4"/>
      <c r="G46" s="4"/>
    </row>
    <row r="47" spans="6:7" ht="12.75">
      <c r="F47" s="5"/>
      <c r="G47" s="5"/>
    </row>
    <row r="48" spans="6:7" ht="12.75">
      <c r="F48" s="5"/>
      <c r="G48" s="5"/>
    </row>
    <row r="49" spans="6:7" ht="12.75">
      <c r="F49" s="5"/>
      <c r="G49" s="5"/>
    </row>
    <row r="50" spans="6:7" ht="12.75">
      <c r="F50" s="5"/>
      <c r="G50" s="5"/>
    </row>
    <row r="51" spans="6:7" ht="12.75">
      <c r="F51" s="5"/>
      <c r="G51" s="5"/>
    </row>
    <row r="52" spans="6:7" ht="12.75">
      <c r="F52" s="5"/>
      <c r="G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</sheetData>
  <mergeCells count="3">
    <mergeCell ref="A1:G1"/>
    <mergeCell ref="A2:G2"/>
    <mergeCell ref="A4:G4"/>
  </mergeCells>
  <printOptions horizontalCentered="1"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selection activeCell="A1" sqref="A1:F1"/>
    </sheetView>
  </sheetViews>
  <sheetFormatPr defaultColWidth="9.140625" defaultRowHeight="12.75"/>
  <cols>
    <col min="1" max="1" width="34.57421875" style="0" bestFit="1" customWidth="1"/>
    <col min="2" max="2" width="8.7109375" style="0" customWidth="1"/>
    <col min="3" max="6" width="12.7109375" style="0" customWidth="1"/>
  </cols>
  <sheetData>
    <row r="1" spans="1:6" ht="15.75">
      <c r="A1" s="112" t="s">
        <v>24</v>
      </c>
      <c r="B1" s="112"/>
      <c r="C1" s="112"/>
      <c r="D1" s="112"/>
      <c r="E1" s="112"/>
      <c r="F1" s="112"/>
    </row>
    <row r="2" spans="1:6" ht="15">
      <c r="A2" s="113" t="s">
        <v>25</v>
      </c>
      <c r="B2" s="113"/>
      <c r="C2" s="113"/>
      <c r="D2" s="113"/>
      <c r="E2" s="113"/>
      <c r="F2" s="113"/>
    </row>
    <row r="4" spans="1:6" ht="12.75">
      <c r="A4" s="116" t="s">
        <v>238</v>
      </c>
      <c r="B4" s="116"/>
      <c r="C4" s="116"/>
      <c r="D4" s="116"/>
      <c r="E4" s="116"/>
      <c r="F4" s="116"/>
    </row>
    <row r="5" spans="1:6" ht="12.75">
      <c r="A5" s="117" t="s">
        <v>26</v>
      </c>
      <c r="B5" s="117"/>
      <c r="C5" s="117"/>
      <c r="D5" s="117"/>
      <c r="E5" s="117"/>
      <c r="F5" s="117"/>
    </row>
    <row r="8" spans="3:6" ht="12.75">
      <c r="C8" s="117"/>
      <c r="D8" s="117"/>
      <c r="E8" s="117"/>
      <c r="F8" s="117"/>
    </row>
    <row r="10" spans="2:6" ht="12.75">
      <c r="B10" s="73"/>
      <c r="C10" s="114" t="s">
        <v>210</v>
      </c>
      <c r="D10" s="115"/>
      <c r="E10" s="114" t="s">
        <v>235</v>
      </c>
      <c r="F10" s="115"/>
    </row>
    <row r="11" spans="2:6" ht="12.75">
      <c r="B11" s="74"/>
      <c r="C11" s="81" t="s">
        <v>236</v>
      </c>
      <c r="D11" s="88" t="s">
        <v>237</v>
      </c>
      <c r="E11" s="81" t="s">
        <v>236</v>
      </c>
      <c r="F11" s="88" t="s">
        <v>237</v>
      </c>
    </row>
    <row r="12" spans="2:6" ht="12.75">
      <c r="B12" s="77" t="s">
        <v>205</v>
      </c>
      <c r="C12" s="11" t="s">
        <v>27</v>
      </c>
      <c r="D12" s="12" t="s">
        <v>27</v>
      </c>
      <c r="E12" s="11" t="s">
        <v>27</v>
      </c>
      <c r="F12" s="12" t="s">
        <v>27</v>
      </c>
    </row>
    <row r="13" spans="2:6" ht="12.75">
      <c r="B13" s="75"/>
      <c r="C13" s="9"/>
      <c r="D13" s="10"/>
      <c r="E13" s="9"/>
      <c r="F13" s="10"/>
    </row>
    <row r="14" spans="1:6" ht="12.75">
      <c r="A14" t="s">
        <v>28</v>
      </c>
      <c r="B14" s="79" t="s">
        <v>85</v>
      </c>
      <c r="C14" s="102">
        <v>11662</v>
      </c>
      <c r="D14" s="103">
        <v>17748</v>
      </c>
      <c r="E14" s="102">
        <f>26733+C14+13906</f>
        <v>52301</v>
      </c>
      <c r="F14" s="103">
        <f>53766+D14</f>
        <v>71514</v>
      </c>
    </row>
    <row r="15" spans="2:6" ht="12.75">
      <c r="B15" s="79"/>
      <c r="C15" s="102"/>
      <c r="D15" s="103"/>
      <c r="E15" s="102"/>
      <c r="F15" s="103"/>
    </row>
    <row r="16" spans="1:6" ht="12.75">
      <c r="A16" t="s">
        <v>29</v>
      </c>
      <c r="B16" s="79"/>
      <c r="C16" s="102">
        <v>209</v>
      </c>
      <c r="D16" s="103">
        <v>157</v>
      </c>
      <c r="E16" s="102">
        <f>+654+C16+186</f>
        <v>1049</v>
      </c>
      <c r="F16" s="103">
        <v>1075</v>
      </c>
    </row>
    <row r="17" spans="1:6" ht="12.75">
      <c r="A17" t="s">
        <v>30</v>
      </c>
      <c r="B17" s="79"/>
      <c r="C17" s="102">
        <v>5310</v>
      </c>
      <c r="D17" s="103">
        <v>-4745</v>
      </c>
      <c r="E17" s="102">
        <f>-4635+C17</f>
        <v>675</v>
      </c>
      <c r="F17" s="103">
        <v>-2057</v>
      </c>
    </row>
    <row r="18" spans="1:6" ht="12.75">
      <c r="A18" t="s">
        <v>31</v>
      </c>
      <c r="B18" s="79"/>
      <c r="C18" s="102">
        <v>-11573</v>
      </c>
      <c r="D18" s="103">
        <v>-5092</v>
      </c>
      <c r="E18" s="102">
        <f>-16851+C18</f>
        <v>-28424</v>
      </c>
      <c r="F18" s="103">
        <v>-37632</v>
      </c>
    </row>
    <row r="19" spans="1:6" ht="12.75">
      <c r="A19" t="s">
        <v>32</v>
      </c>
      <c r="B19" s="79"/>
      <c r="C19" s="102">
        <v>-549</v>
      </c>
      <c r="D19" s="103">
        <v>-732</v>
      </c>
      <c r="E19" s="102">
        <f>-2631+C19</f>
        <v>-3180</v>
      </c>
      <c r="F19" s="103">
        <v>-4231</v>
      </c>
    </row>
    <row r="20" spans="1:6" ht="12.75">
      <c r="A20" t="s">
        <v>33</v>
      </c>
      <c r="B20" s="79"/>
      <c r="C20" s="102">
        <v>-2293</v>
      </c>
      <c r="D20" s="103">
        <v>-2678</v>
      </c>
      <c r="E20" s="102">
        <f>-6870+C20</f>
        <v>-9163</v>
      </c>
      <c r="F20" s="103">
        <v>-9410</v>
      </c>
    </row>
    <row r="21" spans="1:6" ht="12.75">
      <c r="A21" t="s">
        <v>34</v>
      </c>
      <c r="B21" s="79"/>
      <c r="C21" s="102">
        <v>-588</v>
      </c>
      <c r="D21" s="103">
        <v>-630</v>
      </c>
      <c r="E21" s="102">
        <f>-1695+C21</f>
        <v>-2283</v>
      </c>
      <c r="F21" s="103">
        <v>-2458</v>
      </c>
    </row>
    <row r="22" spans="1:6" ht="12.75">
      <c r="A22" t="s">
        <v>35</v>
      </c>
      <c r="B22" s="79"/>
      <c r="C22" s="104">
        <v>-646</v>
      </c>
      <c r="D22" s="105">
        <v>-3414</v>
      </c>
      <c r="E22" s="104">
        <f>-4163+C22</f>
        <v>-4809</v>
      </c>
      <c r="F22" s="105">
        <v>-7605</v>
      </c>
    </row>
    <row r="23" spans="2:6" ht="12.75">
      <c r="B23" s="79"/>
      <c r="C23" s="102"/>
      <c r="D23" s="103"/>
      <c r="E23" s="102"/>
      <c r="F23" s="103"/>
    </row>
    <row r="24" spans="1:6" ht="12.75">
      <c r="A24" t="s">
        <v>36</v>
      </c>
      <c r="B24" s="79"/>
      <c r="C24" s="102">
        <f>SUM(C14:C22)</f>
        <v>1532</v>
      </c>
      <c r="D24" s="103">
        <f>SUM(D14:D22)</f>
        <v>614</v>
      </c>
      <c r="E24" s="102">
        <f>SUM(E14:E22)</f>
        <v>6166</v>
      </c>
      <c r="F24" s="103">
        <f>SUM(F14:F22)</f>
        <v>9196</v>
      </c>
    </row>
    <row r="25" spans="1:6" ht="12.75">
      <c r="A25" t="s">
        <v>37</v>
      </c>
      <c r="B25" s="79"/>
      <c r="C25" s="104">
        <v>490</v>
      </c>
      <c r="D25" s="105">
        <v>1933</v>
      </c>
      <c r="E25" s="104">
        <f>2540+C25</f>
        <v>3030</v>
      </c>
      <c r="F25" s="105">
        <v>4155</v>
      </c>
    </row>
    <row r="26" spans="2:6" ht="12.75">
      <c r="B26" s="79"/>
      <c r="C26" s="102"/>
      <c r="D26" s="103"/>
      <c r="E26" s="102"/>
      <c r="F26" s="103"/>
    </row>
    <row r="27" spans="1:6" ht="12.75">
      <c r="A27" t="s">
        <v>127</v>
      </c>
      <c r="B27" s="79" t="s">
        <v>86</v>
      </c>
      <c r="C27" s="102">
        <f>SUM(C24:C25)</f>
        <v>2022</v>
      </c>
      <c r="D27" s="103">
        <f>SUM(D24:D26)</f>
        <v>2547</v>
      </c>
      <c r="E27" s="102">
        <f>SUM(E24:E25)</f>
        <v>9196</v>
      </c>
      <c r="F27" s="103">
        <f>SUM(F24:F26)</f>
        <v>13351</v>
      </c>
    </row>
    <row r="28" spans="1:6" ht="12.75">
      <c r="A28" t="s">
        <v>14</v>
      </c>
      <c r="B28" s="79" t="s">
        <v>92</v>
      </c>
      <c r="C28" s="102">
        <v>34</v>
      </c>
      <c r="D28" s="103">
        <v>-1935</v>
      </c>
      <c r="E28" s="102">
        <f>-2180+C28</f>
        <v>-2146</v>
      </c>
      <c r="F28" s="103">
        <v>-4151</v>
      </c>
    </row>
    <row r="29" spans="2:6" ht="12.75">
      <c r="B29" s="79"/>
      <c r="C29" s="104"/>
      <c r="D29" s="105"/>
      <c r="E29" s="104"/>
      <c r="F29" s="105"/>
    </row>
    <row r="30" spans="1:6" ht="12.75">
      <c r="A30" t="s">
        <v>128</v>
      </c>
      <c r="B30" s="79"/>
      <c r="C30" s="102">
        <f>SUM(C27:C28)</f>
        <v>2056</v>
      </c>
      <c r="D30" s="103">
        <f>SUM(D27:D29)</f>
        <v>612</v>
      </c>
      <c r="E30" s="102">
        <f>SUM(E27:E29)</f>
        <v>7050</v>
      </c>
      <c r="F30" s="103">
        <f>SUM(F27:F28)</f>
        <v>9200</v>
      </c>
    </row>
    <row r="31" spans="1:6" ht="12.75">
      <c r="A31" t="s">
        <v>38</v>
      </c>
      <c r="B31" s="79"/>
      <c r="C31" s="102">
        <v>-26</v>
      </c>
      <c r="D31" s="103">
        <v>-82</v>
      </c>
      <c r="E31" s="102">
        <f>19+C31</f>
        <v>-7</v>
      </c>
      <c r="F31" s="103">
        <v>-244</v>
      </c>
    </row>
    <row r="32" spans="2:6" ht="12.75">
      <c r="B32" s="79"/>
      <c r="C32" s="104"/>
      <c r="D32" s="105"/>
      <c r="E32" s="104"/>
      <c r="F32" s="105"/>
    </row>
    <row r="33" spans="1:6" ht="13.5" thickBot="1">
      <c r="A33" t="s">
        <v>39</v>
      </c>
      <c r="B33" s="79"/>
      <c r="C33" s="106">
        <f>SUM(C30:C32)</f>
        <v>2030</v>
      </c>
      <c r="D33" s="107">
        <f>SUM(D30:D32)</f>
        <v>530</v>
      </c>
      <c r="E33" s="106">
        <f>SUM(E30:E31)</f>
        <v>7043</v>
      </c>
      <c r="F33" s="107">
        <f>SUM(F30:F32)</f>
        <v>8956</v>
      </c>
    </row>
    <row r="34" spans="2:6" ht="13.5" thickTop="1">
      <c r="B34" s="79"/>
      <c r="C34" s="39"/>
      <c r="D34" s="40"/>
      <c r="E34" s="39"/>
      <c r="F34" s="40"/>
    </row>
    <row r="35" spans="1:6" ht="12.75">
      <c r="A35" t="s">
        <v>213</v>
      </c>
      <c r="B35" s="79"/>
      <c r="C35" s="43"/>
      <c r="D35" s="57"/>
      <c r="E35" s="43"/>
      <c r="F35" s="44"/>
    </row>
    <row r="36" spans="1:6" ht="12.75">
      <c r="A36" s="78" t="s">
        <v>207</v>
      </c>
      <c r="B36" s="80" t="s">
        <v>208</v>
      </c>
      <c r="C36" s="43">
        <f>+(C33/43617.784)*100</f>
        <v>4.654064956624115</v>
      </c>
      <c r="D36" s="57">
        <f>+(D33/43617.784)*100</f>
        <v>1.2151007029609757</v>
      </c>
      <c r="E36" s="43">
        <f>+(E33/43617.784)*100</f>
        <v>16.147083492366324</v>
      </c>
      <c r="F36" s="44">
        <f>+(F33/43617.784)*100</f>
        <v>20.532909237204713</v>
      </c>
    </row>
    <row r="37" spans="1:6" ht="12.75">
      <c r="A37" s="78" t="s">
        <v>206</v>
      </c>
      <c r="B37" s="80" t="s">
        <v>209</v>
      </c>
      <c r="C37" s="43">
        <f>+(C33/47144.784)*100</f>
        <v>4.305884612813158</v>
      </c>
      <c r="D37" s="89" t="s">
        <v>278</v>
      </c>
      <c r="E37" s="43">
        <f>+(E33/47144.784)*100</f>
        <v>14.939086368494126</v>
      </c>
      <c r="F37" s="90" t="s">
        <v>278</v>
      </c>
    </row>
    <row r="38" spans="1:6" ht="12.75">
      <c r="A38" s="78"/>
      <c r="B38" s="76"/>
      <c r="C38" s="41"/>
      <c r="D38" s="42"/>
      <c r="E38" s="41"/>
      <c r="F38" s="42"/>
    </row>
    <row r="40" ht="12.75">
      <c r="A40" t="s">
        <v>40</v>
      </c>
    </row>
    <row r="41" ht="12.75">
      <c r="A41" t="s">
        <v>41</v>
      </c>
    </row>
  </sheetData>
  <mergeCells count="8">
    <mergeCell ref="C10:D10"/>
    <mergeCell ref="E10:F10"/>
    <mergeCell ref="A1:F1"/>
    <mergeCell ref="A2:F2"/>
    <mergeCell ref="A4:F4"/>
    <mergeCell ref="C8:D8"/>
    <mergeCell ref="E8:F8"/>
    <mergeCell ref="A5:F5"/>
  </mergeCells>
  <printOptions horizontalCentered="1"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0">
      <selection activeCell="A47" sqref="A47"/>
    </sheetView>
  </sheetViews>
  <sheetFormatPr defaultColWidth="9.140625" defaultRowHeight="12.75"/>
  <cols>
    <col min="1" max="1" width="29.00390625" style="0" customWidth="1"/>
    <col min="2" max="2" width="4.8515625" style="0" customWidth="1"/>
    <col min="3" max="3" width="11.28125" style="94" bestFit="1" customWidth="1"/>
    <col min="4" max="4" width="10.8515625" style="94" customWidth="1"/>
    <col min="5" max="5" width="11.57421875" style="94" bestFit="1" customWidth="1"/>
    <col min="6" max="6" width="10.28125" style="94" bestFit="1" customWidth="1"/>
    <col min="7" max="7" width="12.421875" style="94" bestFit="1" customWidth="1"/>
    <col min="8" max="8" width="11.28125" style="94" bestFit="1" customWidth="1"/>
    <col min="9" max="9" width="10.7109375" style="0" customWidth="1"/>
  </cols>
  <sheetData>
    <row r="1" spans="1:10" ht="15.75">
      <c r="A1" s="112" t="s">
        <v>24</v>
      </c>
      <c r="B1" s="112"/>
      <c r="C1" s="112"/>
      <c r="D1" s="112"/>
      <c r="E1" s="112"/>
      <c r="F1" s="112"/>
      <c r="G1" s="112"/>
      <c r="H1" s="112"/>
      <c r="I1" s="46"/>
      <c r="J1" s="46"/>
    </row>
    <row r="2" spans="1:10" ht="15">
      <c r="A2" s="113" t="s">
        <v>25</v>
      </c>
      <c r="B2" s="113"/>
      <c r="C2" s="113"/>
      <c r="D2" s="113"/>
      <c r="E2" s="113"/>
      <c r="F2" s="113"/>
      <c r="G2" s="113"/>
      <c r="H2" s="113"/>
      <c r="I2" s="47"/>
      <c r="J2" s="47"/>
    </row>
    <row r="4" spans="1:8" ht="12.75">
      <c r="A4" s="119" t="s">
        <v>211</v>
      </c>
      <c r="B4" s="119"/>
      <c r="C4" s="119"/>
      <c r="D4" s="119"/>
      <c r="E4" s="119"/>
      <c r="F4" s="119"/>
      <c r="G4" s="119"/>
      <c r="H4" s="119"/>
    </row>
    <row r="5" spans="1:8" ht="12.75">
      <c r="A5" s="116" t="s">
        <v>239</v>
      </c>
      <c r="B5" s="116"/>
      <c r="C5" s="116"/>
      <c r="D5" s="116"/>
      <c r="E5" s="116"/>
      <c r="F5" s="116"/>
      <c r="G5" s="116"/>
      <c r="H5" s="116"/>
    </row>
    <row r="6" spans="1:8" ht="12.75">
      <c r="A6" s="117" t="s">
        <v>212</v>
      </c>
      <c r="B6" s="117"/>
      <c r="C6" s="117"/>
      <c r="D6" s="117"/>
      <c r="E6" s="117"/>
      <c r="F6" s="117"/>
      <c r="G6" s="117"/>
      <c r="H6" s="117"/>
    </row>
    <row r="9" spans="3:7" ht="12.75">
      <c r="C9" s="118" t="s">
        <v>178</v>
      </c>
      <c r="D9" s="118"/>
      <c r="E9" s="118"/>
      <c r="F9" s="118"/>
      <c r="G9" s="94" t="s">
        <v>51</v>
      </c>
    </row>
    <row r="10" spans="3:6" ht="12.75">
      <c r="C10" s="93"/>
      <c r="D10" s="93"/>
      <c r="E10" s="93"/>
      <c r="F10" s="93"/>
    </row>
    <row r="11" ht="12.75">
      <c r="F11" s="93" t="s">
        <v>42</v>
      </c>
    </row>
    <row r="12" spans="3:8" ht="12.75">
      <c r="C12" s="93" t="s">
        <v>42</v>
      </c>
      <c r="D12" s="93" t="s">
        <v>42</v>
      </c>
      <c r="E12" s="93" t="s">
        <v>43</v>
      </c>
      <c r="F12" s="93" t="s">
        <v>44</v>
      </c>
      <c r="G12" s="93" t="s">
        <v>48</v>
      </c>
      <c r="H12" s="93"/>
    </row>
    <row r="13" spans="2:8" ht="12.75">
      <c r="B13" t="s">
        <v>200</v>
      </c>
      <c r="C13" s="92" t="s">
        <v>47</v>
      </c>
      <c r="D13" s="92" t="s">
        <v>46</v>
      </c>
      <c r="E13" s="92" t="s">
        <v>45</v>
      </c>
      <c r="F13" s="92" t="s">
        <v>45</v>
      </c>
      <c r="G13" s="92" t="s">
        <v>49</v>
      </c>
      <c r="H13" s="92" t="s">
        <v>50</v>
      </c>
    </row>
    <row r="14" spans="2:8" ht="12.75">
      <c r="B14" s="82"/>
      <c r="C14" s="95" t="s">
        <v>2</v>
      </c>
      <c r="D14" s="95" t="s">
        <v>2</v>
      </c>
      <c r="E14" s="95" t="s">
        <v>2</v>
      </c>
      <c r="F14" s="96" t="s">
        <v>2</v>
      </c>
      <c r="G14" s="95" t="s">
        <v>2</v>
      </c>
      <c r="H14" s="95" t="s">
        <v>2</v>
      </c>
    </row>
    <row r="15" spans="2:8" ht="12.75">
      <c r="B15" s="59"/>
      <c r="C15" s="92"/>
      <c r="D15" s="92"/>
      <c r="E15" s="92"/>
      <c r="F15" s="97"/>
      <c r="G15" s="92"/>
      <c r="H15" s="92"/>
    </row>
    <row r="16" spans="1:9" ht="12.75">
      <c r="A16" t="s">
        <v>279</v>
      </c>
      <c r="B16" s="59"/>
      <c r="C16" s="92">
        <v>39647000</v>
      </c>
      <c r="D16" s="92">
        <v>4343713</v>
      </c>
      <c r="E16" s="92">
        <v>1438685</v>
      </c>
      <c r="F16" s="97">
        <v>352000</v>
      </c>
      <c r="G16" s="92">
        <v>29770723</v>
      </c>
      <c r="H16" s="92">
        <f>SUM(C16:G16)</f>
        <v>75552121</v>
      </c>
      <c r="I16" s="5"/>
    </row>
    <row r="17" spans="2:9" ht="4.5" customHeight="1">
      <c r="B17" s="59"/>
      <c r="C17" s="92"/>
      <c r="D17" s="92"/>
      <c r="E17" s="92"/>
      <c r="F17" s="97"/>
      <c r="G17" s="92"/>
      <c r="H17" s="92"/>
      <c r="I17" s="5"/>
    </row>
    <row r="18" spans="1:9" ht="12.75">
      <c r="A18" t="s">
        <v>280</v>
      </c>
      <c r="B18" s="59"/>
      <c r="C18" s="92">
        <v>0</v>
      </c>
      <c r="D18" s="92">
        <v>0</v>
      </c>
      <c r="E18" s="92">
        <v>-210726</v>
      </c>
      <c r="F18" s="97">
        <v>0</v>
      </c>
      <c r="G18" s="92">
        <v>0</v>
      </c>
      <c r="H18" s="92">
        <f>SUM(E18:G18)</f>
        <v>-210726</v>
      </c>
      <c r="I18" s="5"/>
    </row>
    <row r="19" spans="2:9" ht="4.5" customHeight="1">
      <c r="B19" s="59"/>
      <c r="C19" s="95"/>
      <c r="D19" s="95"/>
      <c r="E19" s="95"/>
      <c r="F19" s="96"/>
      <c r="G19" s="95"/>
      <c r="H19" s="95"/>
      <c r="I19" s="5"/>
    </row>
    <row r="20" spans="1:9" ht="12.75">
      <c r="A20" t="s">
        <v>55</v>
      </c>
      <c r="B20" s="59"/>
      <c r="C20" s="92">
        <f aca="true" t="shared" si="0" ref="C20:H20">SUM(C16:C19)</f>
        <v>39647000</v>
      </c>
      <c r="D20" s="92">
        <f t="shared" si="0"/>
        <v>4343713</v>
      </c>
      <c r="E20" s="92">
        <f t="shared" si="0"/>
        <v>1227959</v>
      </c>
      <c r="F20" s="92">
        <f t="shared" si="0"/>
        <v>352000</v>
      </c>
      <c r="G20" s="92">
        <f t="shared" si="0"/>
        <v>29770723</v>
      </c>
      <c r="H20" s="92">
        <f t="shared" si="0"/>
        <v>75341395</v>
      </c>
      <c r="I20" s="5"/>
    </row>
    <row r="21" spans="2:9" ht="4.5" customHeight="1">
      <c r="B21" s="59"/>
      <c r="C21" s="92"/>
      <c r="D21" s="92"/>
      <c r="E21" s="92"/>
      <c r="F21" s="97"/>
      <c r="G21" s="92"/>
      <c r="H21" s="92"/>
      <c r="I21" s="5"/>
    </row>
    <row r="22" spans="1:9" ht="12.75">
      <c r="A22" t="s">
        <v>318</v>
      </c>
      <c r="B22" s="59"/>
      <c r="C22" s="92">
        <v>0</v>
      </c>
      <c r="D22" s="92">
        <v>0</v>
      </c>
      <c r="E22" s="92">
        <v>-162137</v>
      </c>
      <c r="F22" s="97">
        <v>0</v>
      </c>
      <c r="G22" s="92">
        <v>0</v>
      </c>
      <c r="H22" s="92">
        <f>SUM(E22:G22)</f>
        <v>-162137</v>
      </c>
      <c r="I22" s="64"/>
    </row>
    <row r="23" spans="2:9" ht="4.5" customHeight="1">
      <c r="B23" s="59"/>
      <c r="C23" s="92"/>
      <c r="D23" s="92"/>
      <c r="E23" s="92"/>
      <c r="F23" s="97"/>
      <c r="G23" s="92"/>
      <c r="H23" s="92"/>
      <c r="I23" s="64"/>
    </row>
    <row r="24" spans="1:9" ht="12.75">
      <c r="A24" t="s">
        <v>281</v>
      </c>
      <c r="B24" s="59"/>
      <c r="C24" s="92"/>
      <c r="D24" s="92"/>
      <c r="E24" s="92"/>
      <c r="F24" s="97"/>
      <c r="G24" s="92"/>
      <c r="H24" s="92"/>
      <c r="I24" s="64"/>
    </row>
    <row r="25" spans="1:9" ht="12.75">
      <c r="A25" t="s">
        <v>282</v>
      </c>
      <c r="B25" s="59"/>
      <c r="C25" s="92">
        <v>0</v>
      </c>
      <c r="D25" s="92">
        <v>0</v>
      </c>
      <c r="E25" s="92">
        <v>-197662</v>
      </c>
      <c r="F25" s="97">
        <v>0</v>
      </c>
      <c r="G25" s="92">
        <v>0</v>
      </c>
      <c r="H25" s="92">
        <f>SUM(E25:G25)</f>
        <v>-197662</v>
      </c>
      <c r="I25" s="64"/>
    </row>
    <row r="26" spans="2:9" ht="4.5" customHeight="1">
      <c r="B26" s="59"/>
      <c r="C26" s="92"/>
      <c r="D26" s="92"/>
      <c r="E26" s="92"/>
      <c r="F26" s="97"/>
      <c r="G26" s="92"/>
      <c r="H26" s="92"/>
      <c r="I26" s="64"/>
    </row>
    <row r="27" spans="1:9" ht="12.75">
      <c r="A27" t="s">
        <v>283</v>
      </c>
      <c r="C27" s="94">
        <v>0</v>
      </c>
      <c r="D27" s="94">
        <v>0</v>
      </c>
      <c r="E27" s="94">
        <v>0</v>
      </c>
      <c r="F27" s="94">
        <v>0</v>
      </c>
      <c r="G27" s="94">
        <v>8955938</v>
      </c>
      <c r="H27" s="92">
        <f>SUM(E27:G27)</f>
        <v>8955938</v>
      </c>
      <c r="I27" s="64"/>
    </row>
    <row r="28" ht="4.5" customHeight="1">
      <c r="I28" s="64"/>
    </row>
    <row r="29" spans="1:9" ht="12.75">
      <c r="A29" t="s">
        <v>284</v>
      </c>
      <c r="C29" s="94">
        <v>3964700</v>
      </c>
      <c r="D29" s="94">
        <v>-3964700</v>
      </c>
      <c r="E29" s="94">
        <v>0</v>
      </c>
      <c r="F29" s="94">
        <v>0</v>
      </c>
      <c r="G29" s="94">
        <v>0</v>
      </c>
      <c r="H29" s="92">
        <v>0</v>
      </c>
      <c r="I29" s="64"/>
    </row>
    <row r="30" ht="4.5" customHeight="1">
      <c r="I30" s="64"/>
    </row>
    <row r="31" spans="1:9" ht="12.75">
      <c r="A31" t="s">
        <v>285</v>
      </c>
      <c r="C31" s="94">
        <v>0</v>
      </c>
      <c r="D31" s="94">
        <v>-92175</v>
      </c>
      <c r="E31" s="94">
        <v>0</v>
      </c>
      <c r="F31" s="94">
        <v>0</v>
      </c>
      <c r="G31" s="94">
        <v>0</v>
      </c>
      <c r="H31" s="92">
        <f>SUM(C31:G31)</f>
        <v>-92175</v>
      </c>
      <c r="I31" s="64"/>
    </row>
    <row r="32" spans="1:9" ht="12.75">
      <c r="A32" t="s">
        <v>286</v>
      </c>
      <c r="I32" s="64"/>
    </row>
    <row r="33" ht="4.5" customHeight="1">
      <c r="I33" s="64"/>
    </row>
    <row r="34" spans="1:9" ht="12.75">
      <c r="A34" t="s">
        <v>183</v>
      </c>
      <c r="C34" s="94">
        <v>0</v>
      </c>
      <c r="D34" s="94">
        <v>0</v>
      </c>
      <c r="E34" s="94">
        <v>0</v>
      </c>
      <c r="F34" s="94">
        <v>0</v>
      </c>
      <c r="G34" s="94">
        <v>-3964700</v>
      </c>
      <c r="H34" s="92">
        <f>SUM(E34:G34)</f>
        <v>-3964700</v>
      </c>
      <c r="I34" s="64"/>
    </row>
    <row r="35" ht="4.5" customHeight="1">
      <c r="I35" s="64"/>
    </row>
    <row r="36" spans="1:9" ht="13.5" thickBot="1">
      <c r="A36" t="s">
        <v>287</v>
      </c>
      <c r="C36" s="98">
        <f aca="true" t="shared" si="1" ref="C36:H36">SUM(C20:C35)</f>
        <v>43611700</v>
      </c>
      <c r="D36" s="98">
        <f t="shared" si="1"/>
        <v>286838</v>
      </c>
      <c r="E36" s="98">
        <f t="shared" si="1"/>
        <v>868160</v>
      </c>
      <c r="F36" s="98">
        <f t="shared" si="1"/>
        <v>352000</v>
      </c>
      <c r="G36" s="98">
        <f t="shared" si="1"/>
        <v>34761961</v>
      </c>
      <c r="H36" s="98">
        <f t="shared" si="1"/>
        <v>79880659</v>
      </c>
      <c r="I36" s="5"/>
    </row>
    <row r="37" ht="13.5" thickTop="1">
      <c r="I37" s="5"/>
    </row>
    <row r="38" spans="1:8" ht="12.75">
      <c r="A38" t="s">
        <v>54</v>
      </c>
      <c r="C38" s="94">
        <v>43611700</v>
      </c>
      <c r="D38" s="94">
        <v>286838</v>
      </c>
      <c r="E38" s="94">
        <v>1241023</v>
      </c>
      <c r="F38" s="94">
        <v>352000</v>
      </c>
      <c r="G38" s="94">
        <v>34761961</v>
      </c>
      <c r="H38" s="99">
        <f>SUM(C38:G38)</f>
        <v>80253522</v>
      </c>
    </row>
    <row r="39" ht="4.5" customHeight="1">
      <c r="H39" s="99"/>
    </row>
    <row r="40" spans="1:8" ht="12.75">
      <c r="A40" t="s">
        <v>280</v>
      </c>
      <c r="B40" s="7" t="s">
        <v>60</v>
      </c>
      <c r="C40" s="94">
        <v>0</v>
      </c>
      <c r="D40" s="94">
        <v>0</v>
      </c>
      <c r="E40" s="94">
        <f>-405050+202156-169969</f>
        <v>-372863</v>
      </c>
      <c r="F40" s="94">
        <v>0</v>
      </c>
      <c r="G40" s="94">
        <v>0</v>
      </c>
      <c r="H40" s="99">
        <f>SUM(C40:G40)</f>
        <v>-372863</v>
      </c>
    </row>
    <row r="41" spans="3:8" ht="4.5" customHeight="1">
      <c r="C41" s="100"/>
      <c r="D41" s="100"/>
      <c r="E41" s="100"/>
      <c r="F41" s="100"/>
      <c r="G41" s="100"/>
      <c r="H41" s="100"/>
    </row>
    <row r="42" spans="1:8" ht="12.75">
      <c r="A42" t="s">
        <v>55</v>
      </c>
      <c r="C42" s="94">
        <f aca="true" t="shared" si="2" ref="C42:H42">SUM(C38:C41)</f>
        <v>43611700</v>
      </c>
      <c r="D42" s="94">
        <f t="shared" si="2"/>
        <v>286838</v>
      </c>
      <c r="E42" s="94">
        <f t="shared" si="2"/>
        <v>868160</v>
      </c>
      <c r="F42" s="94">
        <f t="shared" si="2"/>
        <v>352000</v>
      </c>
      <c r="G42" s="94">
        <f t="shared" si="2"/>
        <v>34761961</v>
      </c>
      <c r="H42" s="94">
        <f t="shared" si="2"/>
        <v>79880659</v>
      </c>
    </row>
    <row r="43" spans="3:9" ht="4.5" customHeight="1">
      <c r="C43" s="101"/>
      <c r="D43" s="101"/>
      <c r="E43" s="101"/>
      <c r="F43" s="101"/>
      <c r="G43" s="101"/>
      <c r="H43" s="101"/>
      <c r="I43" s="45"/>
    </row>
    <row r="44" spans="1:9" ht="12.75">
      <c r="A44" t="s">
        <v>264</v>
      </c>
      <c r="C44" s="101">
        <v>61000</v>
      </c>
      <c r="D44" s="101">
        <v>27450</v>
      </c>
      <c r="E44" s="101">
        <v>0</v>
      </c>
      <c r="F44" s="101">
        <v>0</v>
      </c>
      <c r="G44" s="101">
        <v>0</v>
      </c>
      <c r="H44" s="101">
        <f>SUM(C44:G44)</f>
        <v>88450</v>
      </c>
      <c r="I44" s="45"/>
    </row>
    <row r="45" spans="3:9" ht="4.5" customHeight="1">
      <c r="C45" s="101"/>
      <c r="D45" s="101"/>
      <c r="E45" s="101"/>
      <c r="F45" s="101"/>
      <c r="G45" s="101"/>
      <c r="H45" s="101"/>
      <c r="I45" s="45"/>
    </row>
    <row r="46" spans="1:8" ht="12.75">
      <c r="A46" t="s">
        <v>318</v>
      </c>
      <c r="C46" s="94">
        <v>0</v>
      </c>
      <c r="D46" s="94">
        <v>0</v>
      </c>
      <c r="E46" s="94">
        <v>-38903</v>
      </c>
      <c r="F46" s="94">
        <v>0</v>
      </c>
      <c r="G46" s="94">
        <v>0</v>
      </c>
      <c r="H46" s="101">
        <f>SUM(C46:G46)</f>
        <v>-38903</v>
      </c>
    </row>
    <row r="47" ht="4.5" customHeight="1">
      <c r="H47" s="101"/>
    </row>
    <row r="48" spans="1:8" ht="12.75">
      <c r="A48" t="s">
        <v>288</v>
      </c>
      <c r="H48" s="99"/>
    </row>
    <row r="49" spans="1:8" ht="12.75">
      <c r="A49" t="s">
        <v>282</v>
      </c>
      <c r="C49" s="94">
        <v>0</v>
      </c>
      <c r="D49" s="94">
        <v>0</v>
      </c>
      <c r="E49" s="94">
        <v>112029</v>
      </c>
      <c r="F49" s="94">
        <v>0</v>
      </c>
      <c r="G49" s="94">
        <v>0</v>
      </c>
      <c r="H49" s="101">
        <f>SUM(C49:G49)</f>
        <v>112029</v>
      </c>
    </row>
    <row r="50" ht="4.5" customHeight="1">
      <c r="H50" s="99"/>
    </row>
    <row r="51" spans="1:8" ht="12.75">
      <c r="A51" t="s">
        <v>283</v>
      </c>
      <c r="C51" s="94">
        <v>0</v>
      </c>
      <c r="D51" s="94">
        <v>0</v>
      </c>
      <c r="E51" s="94">
        <v>0</v>
      </c>
      <c r="F51" s="94">
        <v>0</v>
      </c>
      <c r="G51" s="94">
        <v>7043557</v>
      </c>
      <c r="H51" s="94">
        <f>SUM(C51:G51)</f>
        <v>7043557</v>
      </c>
    </row>
    <row r="52" ht="4.5" customHeight="1"/>
    <row r="53" spans="1:8" ht="12.75">
      <c r="A53" t="s">
        <v>183</v>
      </c>
      <c r="G53" s="94">
        <v>-4361170</v>
      </c>
      <c r="H53" s="94">
        <f>SUM(C53:G53)</f>
        <v>-4361170</v>
      </c>
    </row>
    <row r="55" spans="1:8" ht="13.5" thickBot="1">
      <c r="A55" t="s">
        <v>263</v>
      </c>
      <c r="C55" s="98">
        <f aca="true" t="shared" si="3" ref="C55:H55">SUM(C42:C54)</f>
        <v>43672700</v>
      </c>
      <c r="D55" s="98">
        <f t="shared" si="3"/>
        <v>314288</v>
      </c>
      <c r="E55" s="98">
        <f t="shared" si="3"/>
        <v>941286</v>
      </c>
      <c r="F55" s="98">
        <f t="shared" si="3"/>
        <v>352000</v>
      </c>
      <c r="G55" s="98">
        <f t="shared" si="3"/>
        <v>37444348</v>
      </c>
      <c r="H55" s="98">
        <f t="shared" si="3"/>
        <v>82724622</v>
      </c>
    </row>
    <row r="56" spans="3:8" ht="13.5" thickTop="1">
      <c r="C56" s="101"/>
      <c r="D56" s="101"/>
      <c r="E56" s="101"/>
      <c r="F56" s="101"/>
      <c r="G56" s="101"/>
      <c r="H56" s="101"/>
    </row>
    <row r="57" spans="3:8" ht="12.75">
      <c r="C57" s="101"/>
      <c r="D57" s="101"/>
      <c r="E57" s="101"/>
      <c r="F57" s="101"/>
      <c r="G57" s="101"/>
      <c r="H57" s="101"/>
    </row>
    <row r="59" ht="12.75">
      <c r="A59" t="s">
        <v>52</v>
      </c>
    </row>
    <row r="60" ht="12.75">
      <c r="A60" t="s">
        <v>53</v>
      </c>
    </row>
  </sheetData>
  <mergeCells count="6">
    <mergeCell ref="C9:F9"/>
    <mergeCell ref="A1:H1"/>
    <mergeCell ref="A2:H2"/>
    <mergeCell ref="A4:H4"/>
    <mergeCell ref="A5:H5"/>
    <mergeCell ref="A6:H6"/>
  </mergeCells>
  <printOptions horizontalCentered="1"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A1" sqref="A1:I1"/>
    </sheetView>
  </sheetViews>
  <sheetFormatPr defaultColWidth="9.140625" defaultRowHeight="12.75"/>
  <cols>
    <col min="7" max="7" width="14.8515625" style="0" bestFit="1" customWidth="1"/>
    <col min="8" max="8" width="5.7109375" style="0" customWidth="1"/>
    <col min="9" max="9" width="14.8515625" style="0" bestFit="1" customWidth="1"/>
  </cols>
  <sheetData>
    <row r="1" spans="1:9" ht="15.75">
      <c r="A1" s="112" t="s">
        <v>24</v>
      </c>
      <c r="B1" s="112"/>
      <c r="C1" s="112"/>
      <c r="D1" s="112"/>
      <c r="E1" s="112"/>
      <c r="F1" s="112"/>
      <c r="G1" s="112"/>
      <c r="H1" s="112"/>
      <c r="I1" s="112"/>
    </row>
    <row r="2" spans="1:9" ht="15">
      <c r="A2" s="113" t="s">
        <v>25</v>
      </c>
      <c r="B2" s="113"/>
      <c r="C2" s="113"/>
      <c r="D2" s="113"/>
      <c r="E2" s="113"/>
      <c r="F2" s="113"/>
      <c r="G2" s="113"/>
      <c r="H2" s="113"/>
      <c r="I2" s="113"/>
    </row>
    <row r="3" spans="1:10" ht="1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.75">
      <c r="A4" s="112" t="s">
        <v>148</v>
      </c>
      <c r="B4" s="112"/>
      <c r="C4" s="112"/>
      <c r="D4" s="112"/>
      <c r="E4" s="112"/>
      <c r="F4" s="112"/>
      <c r="G4" s="112"/>
      <c r="H4" s="112"/>
      <c r="I4" s="112"/>
      <c r="J4" s="2"/>
    </row>
    <row r="5" spans="1:10" ht="15.75">
      <c r="A5" s="112" t="s">
        <v>240</v>
      </c>
      <c r="B5" s="112"/>
      <c r="C5" s="112"/>
      <c r="D5" s="112"/>
      <c r="E5" s="112"/>
      <c r="F5" s="112"/>
      <c r="G5" s="112"/>
      <c r="H5" s="112"/>
      <c r="I5" s="112"/>
      <c r="J5" s="2"/>
    </row>
    <row r="6" spans="1:10" ht="15.75" customHeight="1">
      <c r="A6" s="120" t="s">
        <v>212</v>
      </c>
      <c r="B6" s="120"/>
      <c r="C6" s="120"/>
      <c r="D6" s="120"/>
      <c r="E6" s="120"/>
      <c r="F6" s="120"/>
      <c r="G6" s="120"/>
      <c r="H6" s="120"/>
      <c r="I6" s="120"/>
      <c r="J6" s="2"/>
    </row>
    <row r="8" spans="7:9" ht="12.75">
      <c r="G8" s="7" t="s">
        <v>289</v>
      </c>
      <c r="I8" s="7" t="s">
        <v>289</v>
      </c>
    </row>
    <row r="9" spans="7:9" ht="12.75">
      <c r="G9" s="83" t="s">
        <v>242</v>
      </c>
      <c r="I9" s="83" t="s">
        <v>230</v>
      </c>
    </row>
    <row r="10" spans="7:9" ht="12.75">
      <c r="G10" s="7" t="s">
        <v>2</v>
      </c>
      <c r="H10" s="8"/>
      <c r="I10" s="59"/>
    </row>
    <row r="11" spans="7:9" ht="12.75">
      <c r="G11" s="94"/>
      <c r="H11" s="94"/>
      <c r="I11" s="101"/>
    </row>
    <row r="12" spans="1:9" ht="12.75">
      <c r="A12" t="s">
        <v>129</v>
      </c>
      <c r="G12" s="94">
        <v>14098253</v>
      </c>
      <c r="H12" s="94"/>
      <c r="I12" s="101">
        <v>3880366</v>
      </c>
    </row>
    <row r="13" spans="7:9" ht="12.75">
      <c r="G13" s="94"/>
      <c r="H13" s="94"/>
      <c r="I13" s="101"/>
    </row>
    <row r="14" spans="1:9" ht="12.75">
      <c r="A14" t="s">
        <v>150</v>
      </c>
      <c r="G14" s="94">
        <v>2186668</v>
      </c>
      <c r="H14" s="94"/>
      <c r="I14" s="101">
        <v>73490</v>
      </c>
    </row>
    <row r="15" spans="7:9" ht="12.75">
      <c r="G15" s="94"/>
      <c r="H15" s="94"/>
      <c r="I15" s="101"/>
    </row>
    <row r="16" spans="1:9" ht="12.75">
      <c r="A16" t="s">
        <v>151</v>
      </c>
      <c r="G16" s="94">
        <v>-4444920</v>
      </c>
      <c r="H16" s="94"/>
      <c r="I16" s="101">
        <v>-3154300</v>
      </c>
    </row>
    <row r="17" spans="7:9" ht="12.75">
      <c r="G17" s="100"/>
      <c r="H17" s="94"/>
      <c r="I17" s="100"/>
    </row>
    <row r="18" spans="1:9" ht="12.75">
      <c r="A18" t="s">
        <v>152</v>
      </c>
      <c r="G18" s="101">
        <f>SUM(G12:G17)</f>
        <v>11840001</v>
      </c>
      <c r="H18" s="94"/>
      <c r="I18" s="101">
        <f>SUM(I12:I17)</f>
        <v>799556</v>
      </c>
    </row>
    <row r="19" spans="7:9" ht="12.75">
      <c r="G19" s="94"/>
      <c r="H19" s="94"/>
      <c r="I19" s="101"/>
    </row>
    <row r="20" spans="1:9" ht="12.75">
      <c r="A20" t="s">
        <v>153</v>
      </c>
      <c r="G20" s="101">
        <v>19383840</v>
      </c>
      <c r="H20" s="94"/>
      <c r="I20" s="101">
        <v>18584284</v>
      </c>
    </row>
    <row r="21" spans="7:9" ht="12.75">
      <c r="G21" s="94"/>
      <c r="H21" s="94"/>
      <c r="I21" s="101"/>
    </row>
    <row r="22" spans="1:9" ht="13.5" thickBot="1">
      <c r="A22" t="s">
        <v>154</v>
      </c>
      <c r="G22" s="98">
        <f>SUM(G18:G21)</f>
        <v>31223841</v>
      </c>
      <c r="H22" s="94"/>
      <c r="I22" s="98">
        <f>SUM(I18:I21)</f>
        <v>19383840</v>
      </c>
    </row>
    <row r="23" spans="7:9" ht="13.5" thickTop="1">
      <c r="G23" s="101"/>
      <c r="H23" s="94"/>
      <c r="I23" s="101"/>
    </row>
    <row r="24" spans="7:9" ht="12.75">
      <c r="G24" s="101"/>
      <c r="H24" s="94"/>
      <c r="I24" s="101"/>
    </row>
    <row r="25" spans="1:9" ht="12.75">
      <c r="A25" t="s">
        <v>146</v>
      </c>
      <c r="G25" s="101"/>
      <c r="H25" s="94"/>
      <c r="I25" s="101"/>
    </row>
    <row r="26" spans="7:9" ht="12.75">
      <c r="G26" s="101"/>
      <c r="H26" s="94"/>
      <c r="I26" s="101"/>
    </row>
    <row r="27" spans="1:9" ht="12.75">
      <c r="A27" t="s">
        <v>290</v>
      </c>
      <c r="G27" s="101"/>
      <c r="H27" s="94"/>
      <c r="I27" s="101"/>
    </row>
    <row r="28" spans="1:9" ht="12.75">
      <c r="A28" t="s">
        <v>155</v>
      </c>
      <c r="G28" s="108">
        <v>31273841</v>
      </c>
      <c r="H28" s="94"/>
      <c r="I28" s="108">
        <v>19433840</v>
      </c>
    </row>
    <row r="29" spans="1:9" ht="12.75">
      <c r="A29" t="s">
        <v>156</v>
      </c>
      <c r="G29" s="108">
        <v>-50000</v>
      </c>
      <c r="H29" s="94"/>
      <c r="I29" s="108">
        <v>-50000</v>
      </c>
    </row>
    <row r="30" spans="7:9" ht="13.5" thickBot="1">
      <c r="G30" s="109">
        <f>SUM(G28:G29)</f>
        <v>31223841</v>
      </c>
      <c r="H30" s="94"/>
      <c r="I30" s="109">
        <f>SUM(I28:I29)</f>
        <v>19383840</v>
      </c>
    </row>
    <row r="31" ht="13.5" thickTop="1"/>
    <row r="32" ht="12.75">
      <c r="A32" t="s">
        <v>56</v>
      </c>
    </row>
    <row r="33" ht="12.75">
      <c r="A33" t="s">
        <v>57</v>
      </c>
    </row>
  </sheetData>
  <mergeCells count="6">
    <mergeCell ref="A1:I1"/>
    <mergeCell ref="A4:I4"/>
    <mergeCell ref="A5:I5"/>
    <mergeCell ref="A6:I6"/>
    <mergeCell ref="A2:I2"/>
    <mergeCell ref="A3:J3"/>
  </mergeCells>
  <printOptions horizontalCentered="1"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34"/>
  <sheetViews>
    <sheetView tabSelected="1" workbookViewId="0" topLeftCell="A145">
      <selection activeCell="B157" sqref="B157"/>
    </sheetView>
  </sheetViews>
  <sheetFormatPr defaultColWidth="9.140625" defaultRowHeight="12.75"/>
  <cols>
    <col min="1" max="1" width="4.28125" style="0" customWidth="1"/>
    <col min="2" max="2" width="8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7.7109375" style="0" customWidth="1"/>
    <col min="8" max="8" width="14.421875" style="0" customWidth="1"/>
    <col min="9" max="10" width="15.7109375" style="0" customWidth="1"/>
  </cols>
  <sheetData>
    <row r="1" spans="1:10" ht="15.75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30"/>
    </row>
    <row r="2" spans="1:10" ht="15">
      <c r="A2" s="113" t="s">
        <v>25</v>
      </c>
      <c r="B2" s="113"/>
      <c r="C2" s="113"/>
      <c r="D2" s="113"/>
      <c r="E2" s="113"/>
      <c r="F2" s="113"/>
      <c r="G2" s="113"/>
      <c r="H2" s="113"/>
      <c r="I2" s="113"/>
      <c r="J2" s="30"/>
    </row>
    <row r="3" spans="1:10" ht="1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5">
      <c r="A4" s="29" t="s">
        <v>233</v>
      </c>
      <c r="B4" s="30"/>
      <c r="C4" s="30"/>
      <c r="D4" s="30"/>
      <c r="E4" s="30"/>
      <c r="F4" s="30"/>
      <c r="G4" s="30"/>
      <c r="H4" s="30"/>
      <c r="I4" s="30"/>
      <c r="J4" s="30"/>
    </row>
    <row r="5" spans="1:1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29" t="s">
        <v>214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2.75">
      <c r="A8" s="33" t="s">
        <v>58</v>
      </c>
      <c r="B8" s="33" t="s">
        <v>59</v>
      </c>
      <c r="C8" s="33"/>
      <c r="D8" s="33"/>
      <c r="E8" s="33"/>
      <c r="F8" s="33"/>
      <c r="G8" s="32"/>
      <c r="H8" s="31"/>
      <c r="I8" s="31"/>
      <c r="J8" s="31"/>
      <c r="K8" s="31"/>
    </row>
    <row r="9" spans="1:11" ht="7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.75">
      <c r="A10" s="31"/>
      <c r="B10" s="31" t="s">
        <v>133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2.75">
      <c r="A11" s="31"/>
      <c r="B11" s="31" t="s">
        <v>134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2.75">
      <c r="A12" s="31"/>
      <c r="B12" s="31" t="s">
        <v>215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2.75">
      <c r="A13" s="31"/>
      <c r="B13" s="31" t="s">
        <v>216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2.75">
      <c r="A15" s="31"/>
      <c r="B15" s="31" t="s">
        <v>135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2.75">
      <c r="A16" s="31"/>
      <c r="B16" s="31" t="s">
        <v>136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2.75">
      <c r="A17" s="31"/>
      <c r="B17" s="31" t="s">
        <v>179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2.75">
      <c r="A18" s="31"/>
      <c r="B18" s="31" t="s">
        <v>180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2.75">
      <c r="A20" s="33" t="s">
        <v>60</v>
      </c>
      <c r="B20" s="33" t="s">
        <v>157</v>
      </c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7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2.75">
      <c r="A22" s="31"/>
      <c r="B22" s="31" t="s">
        <v>158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2.75">
      <c r="A23" s="31"/>
      <c r="B23" s="31" t="s">
        <v>274</v>
      </c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2.75">
      <c r="A24" s="31"/>
      <c r="B24" s="31" t="s">
        <v>159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2.75">
      <c r="A25" s="31"/>
      <c r="B25" s="31" t="s">
        <v>160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2.75">
      <c r="A26" s="31"/>
      <c r="B26" s="31" t="s">
        <v>161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31"/>
      <c r="B28" s="31"/>
      <c r="C28" s="31"/>
      <c r="D28" s="31"/>
      <c r="E28" s="31" t="s">
        <v>162</v>
      </c>
      <c r="F28" s="31"/>
      <c r="G28" s="31" t="s">
        <v>167</v>
      </c>
      <c r="H28" s="31"/>
      <c r="I28" s="34" t="s">
        <v>163</v>
      </c>
      <c r="J28" s="31"/>
      <c r="K28" s="31"/>
    </row>
    <row r="29" spans="1:11" ht="12.75">
      <c r="A29" s="31"/>
      <c r="B29" s="31"/>
      <c r="C29" s="31"/>
      <c r="D29" s="31"/>
      <c r="E29" s="61" t="s">
        <v>230</v>
      </c>
      <c r="F29" s="62"/>
      <c r="G29" s="31" t="s">
        <v>168</v>
      </c>
      <c r="H29" s="31"/>
      <c r="I29" s="34" t="s">
        <v>164</v>
      </c>
      <c r="J29" s="67"/>
      <c r="K29" s="31"/>
    </row>
    <row r="30" spans="1:11" ht="1.5" customHeight="1">
      <c r="A30" s="31"/>
      <c r="B30" s="31"/>
      <c r="C30" s="31"/>
      <c r="D30" s="31"/>
      <c r="E30" s="60" t="s">
        <v>166</v>
      </c>
      <c r="F30" s="62"/>
      <c r="G30" s="31" t="s">
        <v>169</v>
      </c>
      <c r="H30" s="31"/>
      <c r="I30" s="31" t="s">
        <v>316</v>
      </c>
      <c r="J30" s="67"/>
      <c r="K30" s="31"/>
    </row>
    <row r="31" spans="1:11" ht="12.75">
      <c r="A31" s="31"/>
      <c r="B31" s="31" t="s">
        <v>18</v>
      </c>
      <c r="C31" s="31"/>
      <c r="D31" s="31"/>
      <c r="E31" s="50">
        <v>36641822</v>
      </c>
      <c r="F31" s="31"/>
      <c r="G31" s="53">
        <v>-372863</v>
      </c>
      <c r="H31" s="31"/>
      <c r="I31" s="56">
        <f>+E31+G31</f>
        <v>36268959</v>
      </c>
      <c r="J31" s="67"/>
      <c r="K31" s="31"/>
    </row>
    <row r="32" spans="1:11" ht="12.75">
      <c r="A32" s="31"/>
      <c r="B32" s="31" t="s">
        <v>165</v>
      </c>
      <c r="C32" s="31"/>
      <c r="D32" s="31"/>
      <c r="E32" s="50">
        <v>942000</v>
      </c>
      <c r="F32" s="31"/>
      <c r="G32" s="53">
        <v>372863</v>
      </c>
      <c r="H32" s="31"/>
      <c r="I32" s="56">
        <f>+E32+G32</f>
        <v>1314863</v>
      </c>
      <c r="J32" s="31"/>
      <c r="K32" s="31"/>
    </row>
    <row r="33" spans="1:1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2.75">
      <c r="A34" s="33" t="s">
        <v>61</v>
      </c>
      <c r="B34" s="33" t="s">
        <v>137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7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2.75">
      <c r="A36" s="31"/>
      <c r="B36" s="31" t="s">
        <v>138</v>
      </c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2.75">
      <c r="A37" s="31"/>
      <c r="B37" s="31" t="s">
        <v>139</v>
      </c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2.75">
      <c r="A39" s="33" t="s">
        <v>65</v>
      </c>
      <c r="B39" s="33" t="s">
        <v>62</v>
      </c>
      <c r="C39" s="33"/>
      <c r="D39" s="33"/>
      <c r="E39" s="33"/>
      <c r="F39" s="31"/>
      <c r="G39" s="31"/>
      <c r="H39" s="31"/>
      <c r="I39" s="31"/>
      <c r="J39" s="31"/>
      <c r="K39" s="31"/>
    </row>
    <row r="40" spans="1:11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2.75">
      <c r="A41" s="31"/>
      <c r="B41" s="31" t="s">
        <v>63</v>
      </c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2.75">
      <c r="A42" s="31"/>
      <c r="B42" s="31" t="s">
        <v>64</v>
      </c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2.75">
      <c r="A44" s="33" t="s">
        <v>66</v>
      </c>
      <c r="B44" s="33" t="s">
        <v>140</v>
      </c>
      <c r="C44" s="33"/>
      <c r="D44" s="31"/>
      <c r="E44" s="31"/>
      <c r="F44" s="31"/>
      <c r="G44" s="31"/>
      <c r="H44" s="31"/>
      <c r="I44" s="31"/>
      <c r="J44" s="31"/>
      <c r="K44" s="31"/>
    </row>
    <row r="45" spans="1:11" ht="7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2.75">
      <c r="A46" s="31"/>
      <c r="B46" s="31" t="s">
        <v>141</v>
      </c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2.75">
      <c r="A47" s="31"/>
      <c r="B47" s="31" t="s">
        <v>291</v>
      </c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51" spans="1:11" ht="15.75">
      <c r="A51" s="112" t="s">
        <v>24</v>
      </c>
      <c r="B51" s="112"/>
      <c r="C51" s="112"/>
      <c r="D51" s="112"/>
      <c r="E51" s="112"/>
      <c r="F51" s="112"/>
      <c r="G51" s="112"/>
      <c r="H51" s="112"/>
      <c r="I51" s="112"/>
      <c r="J51" s="31"/>
      <c r="K51" s="31"/>
    </row>
    <row r="52" spans="1:11" ht="15">
      <c r="A52" s="113" t="s">
        <v>25</v>
      </c>
      <c r="B52" s="113"/>
      <c r="C52" s="113"/>
      <c r="D52" s="113"/>
      <c r="E52" s="113"/>
      <c r="F52" s="113"/>
      <c r="G52" s="113"/>
      <c r="H52" s="113"/>
      <c r="I52" s="113"/>
      <c r="J52" s="31"/>
      <c r="K52" s="31"/>
    </row>
    <row r="53" spans="1:11" ht="15">
      <c r="A53" s="30"/>
      <c r="B53" s="30"/>
      <c r="C53" s="30"/>
      <c r="D53" s="30"/>
      <c r="E53" s="30"/>
      <c r="F53" s="30"/>
      <c r="G53" s="30"/>
      <c r="H53" s="30"/>
      <c r="I53" s="30"/>
      <c r="J53" s="31"/>
      <c r="K53" s="31"/>
    </row>
    <row r="54" spans="1:11" ht="15">
      <c r="A54" s="29" t="str">
        <f>+A4</f>
        <v>NOTES TO THE FINAL FINANCIAL REPORT -  31 JULY 2003</v>
      </c>
      <c r="B54" s="30"/>
      <c r="C54" s="30"/>
      <c r="D54" s="30"/>
      <c r="E54" s="30"/>
      <c r="F54" s="30"/>
      <c r="G54" s="30"/>
      <c r="H54" s="30"/>
      <c r="I54" s="30"/>
      <c r="J54" s="31"/>
      <c r="K54" s="31"/>
    </row>
    <row r="55" spans="1:1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2.75">
      <c r="A56" s="33" t="s">
        <v>67</v>
      </c>
      <c r="B56" s="33" t="s">
        <v>142</v>
      </c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7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2.75">
      <c r="A58" s="31"/>
      <c r="B58" s="31" t="s">
        <v>217</v>
      </c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2.75">
      <c r="A59" s="31"/>
      <c r="B59" s="31" t="s">
        <v>218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2.75">
      <c r="A61" s="33" t="s">
        <v>69</v>
      </c>
      <c r="B61" s="33" t="s">
        <v>68</v>
      </c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7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2.75">
      <c r="A63" s="31"/>
      <c r="B63" s="31" t="s">
        <v>292</v>
      </c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2.75">
      <c r="A64" s="31"/>
      <c r="B64" s="31" t="s">
        <v>304</v>
      </c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12.75">
      <c r="A65" s="31"/>
      <c r="B65" s="31" t="s">
        <v>251</v>
      </c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2.75">
      <c r="A67" s="31"/>
      <c r="B67" s="31" t="s">
        <v>252</v>
      </c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2.75">
      <c r="A68" s="31"/>
      <c r="B68" s="31" t="s">
        <v>293</v>
      </c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2.75">
      <c r="A69" s="31"/>
      <c r="B69" s="61" t="s">
        <v>242</v>
      </c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2.75">
      <c r="A71" s="33" t="s">
        <v>75</v>
      </c>
      <c r="B71" s="33" t="s">
        <v>143</v>
      </c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7.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5" customHeight="1">
      <c r="A73" s="31"/>
      <c r="B73" s="31" t="s">
        <v>253</v>
      </c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2.75">
      <c r="A75" s="33" t="s">
        <v>77</v>
      </c>
      <c r="B75" s="33" t="s">
        <v>70</v>
      </c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7.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2.75">
      <c r="A77" s="31"/>
      <c r="B77" s="31" t="s">
        <v>71</v>
      </c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2.75">
      <c r="A78" s="31"/>
      <c r="B78" s="31" t="s">
        <v>72</v>
      </c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7.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2.75">
      <c r="A80" s="31"/>
      <c r="B80" s="31" t="s">
        <v>73</v>
      </c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2.75">
      <c r="A81" s="31"/>
      <c r="B81" s="31" t="s">
        <v>74</v>
      </c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2.75">
      <c r="A83" s="33" t="s">
        <v>80</v>
      </c>
      <c r="B83" s="33" t="s">
        <v>76</v>
      </c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7.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2.75">
      <c r="A85" s="31"/>
      <c r="B85" s="31" t="s">
        <v>184</v>
      </c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2.75">
      <c r="A86" s="31"/>
      <c r="B86" s="31" t="s">
        <v>185</v>
      </c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2.75">
      <c r="A87" s="31"/>
      <c r="B87" s="31" t="s">
        <v>186</v>
      </c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2.75">
      <c r="A88" s="31"/>
      <c r="B88" s="31" t="s">
        <v>187</v>
      </c>
      <c r="C88" s="31"/>
      <c r="D88" s="31"/>
      <c r="E88" s="31" t="s">
        <v>190</v>
      </c>
      <c r="F88" s="31"/>
      <c r="G88" s="31"/>
      <c r="H88" s="31"/>
      <c r="I88" s="31"/>
      <c r="J88" s="31"/>
      <c r="K88" s="31"/>
    </row>
    <row r="89" spans="1:11" ht="12.75">
      <c r="A89" s="31"/>
      <c r="B89" s="31" t="s">
        <v>188</v>
      </c>
      <c r="C89" s="31"/>
      <c r="D89" s="31"/>
      <c r="E89" s="31" t="s">
        <v>191</v>
      </c>
      <c r="F89" s="31"/>
      <c r="G89" s="31"/>
      <c r="H89" s="31"/>
      <c r="I89" s="31"/>
      <c r="J89" s="31"/>
      <c r="K89" s="31"/>
    </row>
    <row r="90" spans="1:11" ht="12.75">
      <c r="A90" s="31"/>
      <c r="B90" s="31"/>
      <c r="C90" s="31"/>
      <c r="D90" s="31"/>
      <c r="E90" s="31" t="s">
        <v>232</v>
      </c>
      <c r="F90" s="31"/>
      <c r="G90" s="31"/>
      <c r="H90" s="31"/>
      <c r="I90" s="31"/>
      <c r="J90" s="31"/>
      <c r="K90" s="31"/>
    </row>
    <row r="91" spans="1:11" ht="12.75">
      <c r="A91" s="31"/>
      <c r="B91" s="31"/>
      <c r="C91" s="31"/>
      <c r="D91" s="31"/>
      <c r="E91" s="31" t="s">
        <v>192</v>
      </c>
      <c r="F91" s="31"/>
      <c r="G91" s="31"/>
      <c r="H91" s="31"/>
      <c r="I91" s="31"/>
      <c r="J91" s="31"/>
      <c r="K91" s="31"/>
    </row>
    <row r="92" spans="1:11" ht="12.75">
      <c r="A92" s="31"/>
      <c r="B92" s="31" t="s">
        <v>189</v>
      </c>
      <c r="C92" s="31"/>
      <c r="D92" s="31"/>
      <c r="E92" s="31" t="s">
        <v>193</v>
      </c>
      <c r="F92" s="31"/>
      <c r="G92" s="31"/>
      <c r="H92" s="31"/>
      <c r="I92" s="31"/>
      <c r="J92" s="31"/>
      <c r="K92" s="31"/>
    </row>
    <row r="93" spans="1:11" ht="12.75">
      <c r="A93" s="31"/>
      <c r="B93" s="31" t="s">
        <v>198</v>
      </c>
      <c r="C93" s="31"/>
      <c r="D93" s="31"/>
      <c r="E93" s="31" t="s">
        <v>199</v>
      </c>
      <c r="F93" s="31"/>
      <c r="G93" s="31"/>
      <c r="H93" s="31"/>
      <c r="I93" s="31"/>
      <c r="J93" s="31"/>
      <c r="K93" s="31"/>
    </row>
    <row r="94" spans="1:11" ht="12.75">
      <c r="A94" s="31"/>
      <c r="B94" s="31" t="s">
        <v>194</v>
      </c>
      <c r="C94" s="31"/>
      <c r="D94" s="31"/>
      <c r="E94" s="31" t="s">
        <v>195</v>
      </c>
      <c r="F94" s="31"/>
      <c r="G94" s="31"/>
      <c r="H94" s="31"/>
      <c r="I94" s="31"/>
      <c r="J94" s="31"/>
      <c r="K94" s="31"/>
    </row>
    <row r="95" spans="1:11" ht="12.75">
      <c r="A95" s="31"/>
      <c r="B95" s="31" t="s">
        <v>197</v>
      </c>
      <c r="C95" s="31"/>
      <c r="D95" s="31"/>
      <c r="E95" s="31" t="s">
        <v>196</v>
      </c>
      <c r="F95" s="31"/>
      <c r="G95" s="31"/>
      <c r="H95" s="31"/>
      <c r="I95" s="31"/>
      <c r="J95" s="31"/>
      <c r="K95" s="31"/>
    </row>
    <row r="96" spans="1:11" ht="15">
      <c r="A96" s="31"/>
      <c r="B96" s="31"/>
      <c r="C96" s="31"/>
      <c r="D96" s="31"/>
      <c r="E96" s="31"/>
      <c r="F96" s="31"/>
      <c r="G96" s="31"/>
      <c r="H96" s="31"/>
      <c r="I96" s="31"/>
      <c r="J96" s="47"/>
      <c r="K96" s="31"/>
    </row>
    <row r="99" spans="1:11" ht="15.75">
      <c r="A99" s="112" t="s">
        <v>24</v>
      </c>
      <c r="B99" s="112"/>
      <c r="C99" s="112"/>
      <c r="D99" s="112"/>
      <c r="E99" s="112"/>
      <c r="F99" s="112"/>
      <c r="G99" s="112"/>
      <c r="H99" s="112"/>
      <c r="I99" s="112"/>
      <c r="J99" s="31"/>
      <c r="K99" s="31"/>
    </row>
    <row r="100" spans="1:11" ht="15">
      <c r="A100" s="113" t="s">
        <v>25</v>
      </c>
      <c r="B100" s="113"/>
      <c r="C100" s="113"/>
      <c r="D100" s="113"/>
      <c r="E100" s="113"/>
      <c r="F100" s="113"/>
      <c r="G100" s="113"/>
      <c r="H100" s="113"/>
      <c r="I100" s="113"/>
      <c r="J100" s="31"/>
      <c r="K100" s="31"/>
    </row>
    <row r="101" spans="1:11" ht="15">
      <c r="A101" s="30"/>
      <c r="B101" s="30"/>
      <c r="C101" s="30"/>
      <c r="D101" s="30"/>
      <c r="E101" s="30"/>
      <c r="F101" s="30"/>
      <c r="G101" s="30"/>
      <c r="H101" s="30"/>
      <c r="I101" s="30"/>
      <c r="J101" s="31"/>
      <c r="K101" s="31"/>
    </row>
    <row r="102" spans="1:11" ht="15">
      <c r="A102" s="29" t="str">
        <f>+A4</f>
        <v>NOTES TO THE FINAL FINANCIAL REPORT -  31 JULY 2003</v>
      </c>
      <c r="B102" s="30"/>
      <c r="C102" s="30"/>
      <c r="D102" s="30"/>
      <c r="E102" s="30"/>
      <c r="F102" s="30"/>
      <c r="G102" s="30"/>
      <c r="H102" s="30"/>
      <c r="I102" s="30"/>
      <c r="J102" s="31"/>
      <c r="K102" s="31"/>
    </row>
    <row r="103" spans="1:11" ht="15">
      <c r="A103" s="29"/>
      <c r="B103" s="30"/>
      <c r="C103" s="30"/>
      <c r="D103" s="30"/>
      <c r="E103" s="30"/>
      <c r="F103" s="30"/>
      <c r="G103" s="30"/>
      <c r="H103" s="30"/>
      <c r="I103" s="30"/>
      <c r="J103" s="31"/>
      <c r="K103" s="31"/>
    </row>
    <row r="104" spans="1:11" ht="12.75">
      <c r="A104" s="33" t="s">
        <v>83</v>
      </c>
      <c r="B104" s="33" t="s">
        <v>78</v>
      </c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7.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2.75">
      <c r="A106" s="31"/>
      <c r="B106" s="31" t="s">
        <v>79</v>
      </c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2.75">
      <c r="A107" s="31"/>
      <c r="B107" s="31" t="s">
        <v>224</v>
      </c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2.75">
      <c r="A108" s="31"/>
      <c r="B108" s="31" t="s">
        <v>225</v>
      </c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2.75">
      <c r="A110" s="33" t="s">
        <v>170</v>
      </c>
      <c r="B110" s="33" t="s">
        <v>82</v>
      </c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7.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12.75">
      <c r="A112" s="31"/>
      <c r="B112" s="31" t="s">
        <v>81</v>
      </c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ht="15">
      <c r="A114" s="33" t="s">
        <v>171</v>
      </c>
      <c r="B114" s="33" t="s">
        <v>226</v>
      </c>
      <c r="C114" s="30"/>
      <c r="D114" s="30"/>
      <c r="E114" s="30"/>
      <c r="F114" s="30"/>
      <c r="G114" s="30"/>
      <c r="H114" s="30"/>
      <c r="I114" s="30"/>
      <c r="J114" s="31"/>
      <c r="K114" s="31"/>
    </row>
    <row r="115" spans="1:11" ht="7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ht="15">
      <c r="A116" s="31"/>
      <c r="B116" s="31" t="s">
        <v>227</v>
      </c>
      <c r="C116" s="30"/>
      <c r="D116" s="30"/>
      <c r="E116" s="30"/>
      <c r="F116" s="30"/>
      <c r="G116" s="30"/>
      <c r="H116" s="30"/>
      <c r="I116" s="30"/>
      <c r="J116" s="31"/>
      <c r="K116" s="31"/>
    </row>
    <row r="117" spans="1:11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ht="12.75">
      <c r="A118" s="33" t="s">
        <v>172</v>
      </c>
      <c r="B118" s="33" t="s">
        <v>173</v>
      </c>
      <c r="C118" s="31"/>
      <c r="D118" s="31"/>
      <c r="E118" s="31"/>
      <c r="F118" s="31"/>
      <c r="G118" s="31"/>
      <c r="H118" s="31"/>
      <c r="I118" s="65"/>
      <c r="J118" s="31"/>
      <c r="K118" s="31"/>
    </row>
    <row r="119" spans="1:11" ht="12.75">
      <c r="A119" s="33"/>
      <c r="B119" s="33"/>
      <c r="C119" s="31"/>
      <c r="D119" s="31"/>
      <c r="E119" s="31"/>
      <c r="F119" s="31"/>
      <c r="G119" s="31"/>
      <c r="H119" s="34" t="s">
        <v>231</v>
      </c>
      <c r="I119" s="34" t="s">
        <v>241</v>
      </c>
      <c r="J119" s="31"/>
      <c r="K119" s="31"/>
    </row>
    <row r="120" spans="1:11" ht="12.75">
      <c r="A120" s="33"/>
      <c r="B120" s="33"/>
      <c r="C120" s="31"/>
      <c r="D120" s="31"/>
      <c r="E120" s="31"/>
      <c r="F120" s="31"/>
      <c r="G120" s="31"/>
      <c r="H120" s="85" t="s">
        <v>242</v>
      </c>
      <c r="I120" s="85" t="s">
        <v>242</v>
      </c>
      <c r="J120" s="31"/>
      <c r="K120" s="31"/>
    </row>
    <row r="121" spans="1:11" ht="12.75">
      <c r="A121" s="33"/>
      <c r="B121" s="33"/>
      <c r="C121" s="31"/>
      <c r="D121" s="31"/>
      <c r="E121" s="31"/>
      <c r="F121" s="31"/>
      <c r="G121" s="31"/>
      <c r="H121" s="86" t="s">
        <v>2</v>
      </c>
      <c r="I121" s="86" t="s">
        <v>2</v>
      </c>
      <c r="J121" s="31"/>
      <c r="K121" s="31"/>
    </row>
    <row r="122" spans="1:11" ht="7.5" customHeight="1">
      <c r="A122" s="31"/>
      <c r="B122" s="31"/>
      <c r="C122" s="31"/>
      <c r="D122" s="31"/>
      <c r="E122" s="31"/>
      <c r="F122" s="31"/>
      <c r="G122" s="31"/>
      <c r="H122" s="31"/>
      <c r="I122" s="65"/>
      <c r="J122" s="31"/>
      <c r="K122" s="31"/>
    </row>
    <row r="123" spans="1:11" ht="12.75">
      <c r="A123" s="31"/>
      <c r="B123" s="31" t="s">
        <v>174</v>
      </c>
      <c r="C123" s="31"/>
      <c r="D123" s="31"/>
      <c r="E123" s="31"/>
      <c r="F123" s="31"/>
      <c r="G123" s="31"/>
      <c r="H123" s="50">
        <v>0</v>
      </c>
      <c r="I123" s="63">
        <v>6940</v>
      </c>
      <c r="J123" s="31"/>
      <c r="K123" s="31"/>
    </row>
    <row r="124" spans="1:11" ht="12.75">
      <c r="A124" s="31"/>
      <c r="B124" s="31" t="s">
        <v>223</v>
      </c>
      <c r="C124" s="31"/>
      <c r="D124" s="31"/>
      <c r="E124" s="31"/>
      <c r="F124" s="31"/>
      <c r="G124" s="31"/>
      <c r="H124" s="50"/>
      <c r="I124" s="63"/>
      <c r="J124" s="31"/>
      <c r="K124" s="31"/>
    </row>
    <row r="125" spans="1:11" ht="7.5" customHeight="1">
      <c r="A125" s="31"/>
      <c r="B125" s="31"/>
      <c r="C125" s="31"/>
      <c r="D125" s="31"/>
      <c r="E125" s="31"/>
      <c r="F125" s="31"/>
      <c r="G125" s="31"/>
      <c r="H125" s="50"/>
      <c r="I125" s="63"/>
      <c r="J125" s="31"/>
      <c r="K125" s="31"/>
    </row>
    <row r="126" spans="1:11" ht="12.75">
      <c r="A126" s="31"/>
      <c r="B126" s="31" t="s">
        <v>181</v>
      </c>
      <c r="C126" s="31"/>
      <c r="D126" s="31"/>
      <c r="E126" s="31"/>
      <c r="F126" s="31"/>
      <c r="G126" s="31"/>
      <c r="H126" s="50"/>
      <c r="I126" s="63"/>
      <c r="J126" s="31"/>
      <c r="K126" s="31"/>
    </row>
    <row r="127" spans="1:11" ht="12.75">
      <c r="A127" s="31"/>
      <c r="B127" s="31" t="s">
        <v>182</v>
      </c>
      <c r="C127" s="31"/>
      <c r="D127" s="31"/>
      <c r="E127" s="31"/>
      <c r="F127" s="31"/>
      <c r="G127" s="31"/>
      <c r="H127" s="50">
        <v>4630</v>
      </c>
      <c r="I127" s="63">
        <v>53100</v>
      </c>
      <c r="J127" s="31"/>
      <c r="K127" s="31"/>
    </row>
    <row r="128" spans="1:11" ht="13.5" thickBot="1">
      <c r="A128" s="31"/>
      <c r="B128" s="31" t="s">
        <v>175</v>
      </c>
      <c r="C128" s="31"/>
      <c r="D128" s="31"/>
      <c r="E128" s="31"/>
      <c r="F128" s="31"/>
      <c r="G128" s="31"/>
      <c r="H128" s="87"/>
      <c r="I128" s="84"/>
      <c r="J128" s="31"/>
      <c r="K128" s="31"/>
    </row>
    <row r="129" spans="1:11" ht="13.5" thickTop="1">
      <c r="A129" s="31"/>
      <c r="B129" s="31"/>
      <c r="C129" s="31"/>
      <c r="D129" s="31"/>
      <c r="E129" s="31"/>
      <c r="F129" s="31"/>
      <c r="G129" s="31"/>
      <c r="H129" s="31"/>
      <c r="I129" s="65"/>
      <c r="J129" s="31"/>
      <c r="K129" s="31"/>
    </row>
    <row r="130" spans="1:11" ht="12.75">
      <c r="A130" s="31"/>
      <c r="B130" s="31"/>
      <c r="C130" s="31"/>
      <c r="D130" s="31"/>
      <c r="E130" s="31"/>
      <c r="F130" s="31"/>
      <c r="G130" s="31"/>
      <c r="H130" s="31"/>
      <c r="I130" s="65"/>
      <c r="J130" s="31"/>
      <c r="K130" s="31"/>
    </row>
    <row r="131" spans="1:11" ht="12.75">
      <c r="A131" s="31"/>
      <c r="B131" s="31" t="s">
        <v>176</v>
      </c>
      <c r="C131" s="31"/>
      <c r="D131" s="31"/>
      <c r="E131" s="31"/>
      <c r="F131" s="31"/>
      <c r="G131" s="31"/>
      <c r="H131" s="31"/>
      <c r="I131" s="65"/>
      <c r="J131" s="31"/>
      <c r="K131" s="31"/>
    </row>
    <row r="132" spans="1:11" ht="12.75">
      <c r="A132" s="31"/>
      <c r="B132" s="31" t="s">
        <v>228</v>
      </c>
      <c r="C132" s="31"/>
      <c r="D132" s="31"/>
      <c r="E132" s="31"/>
      <c r="F132" s="31"/>
      <c r="G132" s="31"/>
      <c r="H132" s="31"/>
      <c r="I132" s="65"/>
      <c r="J132" s="31"/>
      <c r="K132" s="31"/>
    </row>
    <row r="133" spans="1:11" ht="12.75">
      <c r="A133" s="31"/>
      <c r="B133" s="31" t="s">
        <v>177</v>
      </c>
      <c r="C133" s="31"/>
      <c r="D133" s="31"/>
      <c r="E133" s="31"/>
      <c r="F133" s="31"/>
      <c r="G133" s="31"/>
      <c r="H133" s="31"/>
      <c r="I133" s="65"/>
      <c r="J133" s="31"/>
      <c r="K133" s="31"/>
    </row>
    <row r="134" spans="1:11" ht="12.75">
      <c r="A134" s="31"/>
      <c r="B134" s="31"/>
      <c r="C134" s="31"/>
      <c r="D134" s="31"/>
      <c r="E134" s="31"/>
      <c r="F134" s="31"/>
      <c r="G134" s="31"/>
      <c r="H134" s="31"/>
      <c r="I134" s="65"/>
      <c r="J134" s="31"/>
      <c r="K134" s="31"/>
    </row>
    <row r="135" spans="1:11" ht="12.75">
      <c r="A135" s="31"/>
      <c r="B135" s="31"/>
      <c r="C135" s="31"/>
      <c r="D135" s="31"/>
      <c r="E135" s="31"/>
      <c r="F135" s="31"/>
      <c r="G135" s="31"/>
      <c r="H135" s="31"/>
      <c r="I135" s="65"/>
      <c r="J135" s="31"/>
      <c r="K135" s="31"/>
    </row>
    <row r="136" spans="1:11" ht="12.75">
      <c r="A136" s="31"/>
      <c r="B136" s="31"/>
      <c r="C136" s="31"/>
      <c r="D136" s="31"/>
      <c r="E136" s="31"/>
      <c r="F136" s="31"/>
      <c r="G136" s="31"/>
      <c r="H136" s="31"/>
      <c r="I136" s="65"/>
      <c r="J136" s="31"/>
      <c r="K136" s="31"/>
    </row>
    <row r="137" spans="1:11" ht="12.75">
      <c r="A137" s="31"/>
      <c r="B137" s="31"/>
      <c r="C137" s="31"/>
      <c r="D137" s="31"/>
      <c r="E137" s="31"/>
      <c r="F137" s="31"/>
      <c r="G137" s="31"/>
      <c r="H137" s="31"/>
      <c r="I137" s="65"/>
      <c r="J137" s="31"/>
      <c r="K137" s="31"/>
    </row>
    <row r="138" spans="1:11" ht="12.75">
      <c r="A138" s="31"/>
      <c r="B138" s="31"/>
      <c r="C138" s="31"/>
      <c r="D138" s="31"/>
      <c r="E138" s="31"/>
      <c r="F138" s="31"/>
      <c r="G138" s="31"/>
      <c r="H138" s="31"/>
      <c r="I138" s="65"/>
      <c r="J138" s="31"/>
      <c r="K138" s="31"/>
    </row>
    <row r="139" spans="1:11" ht="12.75">
      <c r="A139" s="31"/>
      <c r="B139" s="31"/>
      <c r="C139" s="31"/>
      <c r="D139" s="31"/>
      <c r="E139" s="31"/>
      <c r="F139" s="31"/>
      <c r="G139" s="31"/>
      <c r="H139" s="31"/>
      <c r="I139" s="65"/>
      <c r="J139" s="31"/>
      <c r="K139" s="31"/>
    </row>
    <row r="140" spans="1:11" ht="12.75">
      <c r="A140" s="31"/>
      <c r="B140" s="31"/>
      <c r="C140" s="31"/>
      <c r="D140" s="31"/>
      <c r="E140" s="31"/>
      <c r="F140" s="31"/>
      <c r="G140" s="31"/>
      <c r="H140" s="31"/>
      <c r="I140" s="65"/>
      <c r="J140" s="31"/>
      <c r="K140" s="31"/>
    </row>
    <row r="141" spans="1:11" ht="12.75">
      <c r="A141" s="31"/>
      <c r="B141" s="31"/>
      <c r="C141" s="31"/>
      <c r="D141" s="31"/>
      <c r="E141" s="31"/>
      <c r="F141" s="31"/>
      <c r="G141" s="31"/>
      <c r="H141" s="31"/>
      <c r="I141" s="65"/>
      <c r="J141" s="31"/>
      <c r="K141" s="31"/>
    </row>
    <row r="142" spans="1:11" ht="12.75">
      <c r="A142" s="31"/>
      <c r="B142" s="31"/>
      <c r="C142" s="31"/>
      <c r="D142" s="31"/>
      <c r="E142" s="31"/>
      <c r="F142" s="31"/>
      <c r="G142" s="31"/>
      <c r="H142" s="31"/>
      <c r="I142" s="65"/>
      <c r="J142" s="31"/>
      <c r="K142" s="31"/>
    </row>
    <row r="143" spans="1:11" ht="12.75">
      <c r="A143" s="31"/>
      <c r="B143" s="31"/>
      <c r="C143" s="31"/>
      <c r="D143" s="31"/>
      <c r="E143" s="31"/>
      <c r="F143" s="31"/>
      <c r="G143" s="31"/>
      <c r="H143" s="31"/>
      <c r="I143" s="65"/>
      <c r="J143" s="31"/>
      <c r="K143" s="31"/>
    </row>
    <row r="144" spans="1:11" ht="12.75">
      <c r="A144" s="31"/>
      <c r="B144" s="31"/>
      <c r="C144" s="31"/>
      <c r="D144" s="31"/>
      <c r="E144" s="31"/>
      <c r="F144" s="31"/>
      <c r="G144" s="31"/>
      <c r="H144" s="31"/>
      <c r="I144" s="65"/>
      <c r="J144" s="31"/>
      <c r="K144" s="31"/>
    </row>
    <row r="145" spans="1:11" ht="12.75">
      <c r="A145" s="31"/>
      <c r="B145" s="31"/>
      <c r="C145" s="31"/>
      <c r="D145" s="31"/>
      <c r="E145" s="31"/>
      <c r="F145" s="31"/>
      <c r="G145" s="31"/>
      <c r="H145" s="31"/>
      <c r="I145" s="65"/>
      <c r="J145" s="31"/>
      <c r="K145" s="31"/>
    </row>
    <row r="146" spans="1:11" ht="15.75">
      <c r="A146" s="112" t="s">
        <v>24</v>
      </c>
      <c r="B146" s="112"/>
      <c r="C146" s="112"/>
      <c r="D146" s="112"/>
      <c r="E146" s="112"/>
      <c r="F146" s="112"/>
      <c r="G146" s="112"/>
      <c r="H146" s="112"/>
      <c r="I146" s="112"/>
      <c r="J146" s="31"/>
      <c r="K146" s="31"/>
    </row>
    <row r="147" spans="1:11" ht="15">
      <c r="A147" s="113" t="s">
        <v>25</v>
      </c>
      <c r="B147" s="113"/>
      <c r="C147" s="113"/>
      <c r="D147" s="113"/>
      <c r="E147" s="113"/>
      <c r="F147" s="113"/>
      <c r="G147" s="113"/>
      <c r="H147" s="113"/>
      <c r="I147" s="113"/>
      <c r="J147" s="31"/>
      <c r="K147" s="31"/>
    </row>
    <row r="148" spans="1:11" ht="15">
      <c r="A148" s="6"/>
      <c r="B148" s="6"/>
      <c r="C148" s="6"/>
      <c r="D148" s="6"/>
      <c r="E148" s="6"/>
      <c r="F148" s="6"/>
      <c r="G148" s="6"/>
      <c r="H148" s="6"/>
      <c r="I148" s="6"/>
      <c r="J148" s="31"/>
      <c r="K148" s="31"/>
    </row>
    <row r="149" spans="1:11" ht="12.75">
      <c r="A149" s="29" t="s">
        <v>84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ht="12.75">
      <c r="A150" s="31"/>
      <c r="B150" s="31"/>
      <c r="C150" s="31"/>
      <c r="D150" s="31"/>
      <c r="E150" s="31"/>
      <c r="F150" s="31"/>
      <c r="G150" s="31"/>
      <c r="H150" s="31"/>
      <c r="I150" s="65"/>
      <c r="J150" s="31"/>
      <c r="K150" s="31"/>
    </row>
    <row r="151" spans="1:11" ht="15">
      <c r="A151" s="33" t="s">
        <v>85</v>
      </c>
      <c r="B151" s="33" t="s">
        <v>87</v>
      </c>
      <c r="C151" s="31"/>
      <c r="D151" s="31"/>
      <c r="E151" s="31"/>
      <c r="F151" s="31"/>
      <c r="G151" s="31"/>
      <c r="H151" s="31"/>
      <c r="I151" s="31"/>
      <c r="J151" s="6"/>
      <c r="K151" s="31"/>
    </row>
    <row r="152" spans="1:11" ht="12.75">
      <c r="A152" s="33"/>
      <c r="B152" s="33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ht="12.75">
      <c r="A153" s="33"/>
      <c r="B153" s="31" t="s">
        <v>258</v>
      </c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ht="12.75">
      <c r="A154" s="33"/>
      <c r="B154" s="31" t="s">
        <v>259</v>
      </c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1:11" ht="12.75">
      <c r="A155" s="33"/>
      <c r="B155" s="31" t="s">
        <v>275</v>
      </c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1:11" ht="12.75">
      <c r="A156" s="33"/>
      <c r="B156" s="31" t="s">
        <v>325</v>
      </c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1:11" ht="12.75">
      <c r="A157" s="33"/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1:11" ht="12.75">
      <c r="A158" s="33" t="s">
        <v>86</v>
      </c>
      <c r="B158" s="33" t="s">
        <v>88</v>
      </c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1" ht="12.75">
      <c r="A159" s="33"/>
      <c r="B159" s="33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1:11" ht="12.75">
      <c r="A160" s="33"/>
      <c r="B160" s="33"/>
      <c r="C160" s="31"/>
      <c r="D160" s="31"/>
      <c r="E160" s="31"/>
      <c r="F160" s="31"/>
      <c r="G160" s="48" t="s">
        <v>130</v>
      </c>
      <c r="H160" s="31"/>
      <c r="I160" s="48" t="s">
        <v>131</v>
      </c>
      <c r="J160" s="31"/>
      <c r="K160" s="31"/>
    </row>
    <row r="161" spans="1:11" ht="12.75">
      <c r="A161" s="33"/>
      <c r="B161" s="33"/>
      <c r="C161" s="31"/>
      <c r="D161" s="31"/>
      <c r="E161" s="31"/>
      <c r="F161" s="31"/>
      <c r="G161" s="48" t="s">
        <v>96</v>
      </c>
      <c r="H161" s="31"/>
      <c r="I161" s="48" t="s">
        <v>96</v>
      </c>
      <c r="J161" s="31"/>
      <c r="K161" s="31"/>
    </row>
    <row r="162" spans="1:11" ht="12.75">
      <c r="A162" s="33"/>
      <c r="B162" s="33"/>
      <c r="C162" s="31"/>
      <c r="D162" s="31"/>
      <c r="E162" s="31"/>
      <c r="F162" s="31"/>
      <c r="G162" s="34" t="s">
        <v>243</v>
      </c>
      <c r="H162" s="31"/>
      <c r="I162" s="34" t="s">
        <v>219</v>
      </c>
      <c r="J162" s="31"/>
      <c r="K162" s="31"/>
    </row>
    <row r="163" spans="1:11" ht="12.75">
      <c r="A163" s="33"/>
      <c r="B163" s="33"/>
      <c r="C163" s="31"/>
      <c r="D163" s="31"/>
      <c r="E163" s="31"/>
      <c r="F163" s="31"/>
      <c r="G163" s="51" t="s">
        <v>27</v>
      </c>
      <c r="H163" s="31"/>
      <c r="I163" s="51" t="s">
        <v>27</v>
      </c>
      <c r="J163" s="31"/>
      <c r="K163" s="31"/>
    </row>
    <row r="164" spans="1:11" ht="12.75">
      <c r="A164" s="33"/>
      <c r="B164" s="33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1:11" ht="13.5" thickBot="1">
      <c r="A165" s="33"/>
      <c r="B165" s="31" t="s">
        <v>28</v>
      </c>
      <c r="C165" s="31"/>
      <c r="D165" s="31"/>
      <c r="E165" s="31"/>
      <c r="F165" s="31"/>
      <c r="G165" s="55">
        <v>11662</v>
      </c>
      <c r="H165" s="50"/>
      <c r="I165" s="55">
        <v>13906</v>
      </c>
      <c r="J165" s="31"/>
      <c r="K165" s="31"/>
    </row>
    <row r="166" spans="1:11" ht="13.5" thickTop="1">
      <c r="A166" s="33"/>
      <c r="B166" s="31"/>
      <c r="C166" s="31"/>
      <c r="D166" s="31"/>
      <c r="E166" s="31"/>
      <c r="F166" s="31"/>
      <c r="G166" s="58"/>
      <c r="H166" s="50"/>
      <c r="I166" s="58"/>
      <c r="J166" s="31"/>
      <c r="K166" s="31"/>
    </row>
    <row r="167" spans="1:11" ht="12.75">
      <c r="A167" s="33"/>
      <c r="B167" s="31" t="s">
        <v>149</v>
      </c>
      <c r="C167" s="31"/>
      <c r="D167" s="31"/>
      <c r="E167" s="31"/>
      <c r="F167" s="31"/>
      <c r="G167" s="56"/>
      <c r="H167" s="50"/>
      <c r="I167" s="56"/>
      <c r="J167" s="31"/>
      <c r="K167" s="31"/>
    </row>
    <row r="168" spans="1:11" ht="13.5" thickBot="1">
      <c r="A168" s="33"/>
      <c r="B168" s="31" t="s">
        <v>147</v>
      </c>
      <c r="C168" s="31"/>
      <c r="D168" s="31"/>
      <c r="E168" s="31"/>
      <c r="F168" s="31"/>
      <c r="G168" s="55">
        <v>2022</v>
      </c>
      <c r="H168" s="50"/>
      <c r="I168" s="55">
        <v>2644</v>
      </c>
      <c r="J168" s="31"/>
      <c r="K168" s="31"/>
    </row>
    <row r="169" spans="1:11" ht="13.5" thickTop="1">
      <c r="A169" s="33"/>
      <c r="B169" s="31"/>
      <c r="C169" s="31"/>
      <c r="D169" s="31"/>
      <c r="E169" s="31"/>
      <c r="F169" s="31"/>
      <c r="G169" s="58"/>
      <c r="H169" s="50"/>
      <c r="I169" s="58"/>
      <c r="J169" s="31"/>
      <c r="K169" s="31"/>
    </row>
    <row r="170" spans="1:11" ht="12.75">
      <c r="A170" s="33"/>
      <c r="B170" s="31"/>
      <c r="C170" s="31"/>
      <c r="D170" s="31"/>
      <c r="E170" s="31"/>
      <c r="F170" s="31"/>
      <c r="G170" s="52"/>
      <c r="H170" s="50"/>
      <c r="I170" s="52"/>
      <c r="J170" s="31"/>
      <c r="K170" s="31"/>
    </row>
    <row r="171" spans="1:11" ht="12.75">
      <c r="A171" s="33"/>
      <c r="B171" s="31" t="s">
        <v>260</v>
      </c>
      <c r="C171" s="31"/>
      <c r="D171" s="31"/>
      <c r="E171" s="31"/>
      <c r="F171" s="31"/>
      <c r="G171" s="52"/>
      <c r="H171" s="50"/>
      <c r="I171" s="52"/>
      <c r="J171" s="31"/>
      <c r="K171" s="31"/>
    </row>
    <row r="172" spans="1:11" ht="12.75">
      <c r="A172" s="33"/>
      <c r="B172" s="31" t="s">
        <v>261</v>
      </c>
      <c r="C172" s="31"/>
      <c r="D172" s="31"/>
      <c r="E172" s="31"/>
      <c r="F172" s="31"/>
      <c r="G172" s="52"/>
      <c r="H172" s="50"/>
      <c r="I172" s="52"/>
      <c r="J172" s="31"/>
      <c r="K172" s="31"/>
    </row>
    <row r="173" spans="1:11" ht="12.75">
      <c r="A173" s="33"/>
      <c r="B173" s="31" t="s">
        <v>276</v>
      </c>
      <c r="C173" s="31"/>
      <c r="D173" s="31"/>
      <c r="E173" s="31"/>
      <c r="F173" s="31"/>
      <c r="G173" s="52"/>
      <c r="H173" s="50"/>
      <c r="I173" s="52"/>
      <c r="J173" s="31"/>
      <c r="K173" s="31"/>
    </row>
    <row r="174" spans="1:11" ht="12.75">
      <c r="A174" s="33"/>
      <c r="B174" s="31" t="s">
        <v>262</v>
      </c>
      <c r="C174" s="31"/>
      <c r="D174" s="31"/>
      <c r="E174" s="31"/>
      <c r="F174" s="31"/>
      <c r="G174" s="52"/>
      <c r="H174" s="50"/>
      <c r="I174" s="52"/>
      <c r="J174" s="31"/>
      <c r="K174" s="31"/>
    </row>
    <row r="175" spans="1:11" ht="12.75">
      <c r="A175" s="33"/>
      <c r="B175" s="31" t="s">
        <v>319</v>
      </c>
      <c r="C175" s="31"/>
      <c r="D175" s="31"/>
      <c r="E175" s="31"/>
      <c r="F175" s="31"/>
      <c r="G175" s="52"/>
      <c r="H175" s="50"/>
      <c r="I175" s="52"/>
      <c r="J175" s="31"/>
      <c r="K175" s="31"/>
    </row>
    <row r="176" spans="1:11" ht="12.75">
      <c r="A176" s="33"/>
      <c r="B176" s="33"/>
      <c r="C176" s="31"/>
      <c r="D176" s="31"/>
      <c r="E176" s="31"/>
      <c r="F176" s="31"/>
      <c r="G176" s="50"/>
      <c r="H176" s="50"/>
      <c r="I176" s="50"/>
      <c r="J176" s="31"/>
      <c r="K176" s="31"/>
    </row>
    <row r="177" spans="1:11" ht="12.75">
      <c r="A177" s="33" t="s">
        <v>89</v>
      </c>
      <c r="B177" s="33" t="s">
        <v>254</v>
      </c>
      <c r="C177" s="31"/>
      <c r="D177" s="31"/>
      <c r="E177" s="31"/>
      <c r="F177" s="31"/>
      <c r="G177" s="50"/>
      <c r="H177" s="50"/>
      <c r="I177" s="50"/>
      <c r="J177" s="31"/>
      <c r="K177" s="31"/>
    </row>
    <row r="178" spans="1:11" ht="12.75">
      <c r="A178" s="31"/>
      <c r="B178" s="31"/>
      <c r="C178" s="31"/>
      <c r="D178" s="31"/>
      <c r="E178" s="31"/>
      <c r="F178" s="31"/>
      <c r="G178" s="50"/>
      <c r="H178" s="50"/>
      <c r="I178" s="50"/>
      <c r="J178" s="31"/>
      <c r="K178" s="31"/>
    </row>
    <row r="179" spans="1:11" ht="12.75">
      <c r="A179" s="31"/>
      <c r="B179" s="31" t="s">
        <v>320</v>
      </c>
      <c r="C179" s="31"/>
      <c r="D179" s="31"/>
      <c r="E179" s="31"/>
      <c r="F179" s="31"/>
      <c r="G179" s="50"/>
      <c r="H179" s="50"/>
      <c r="I179" s="50"/>
      <c r="J179" s="31"/>
      <c r="K179" s="31"/>
    </row>
    <row r="180" spans="1:11" ht="12.75">
      <c r="A180" s="31"/>
      <c r="B180" s="31" t="s">
        <v>321</v>
      </c>
      <c r="C180" s="31"/>
      <c r="D180" s="31"/>
      <c r="E180" s="31"/>
      <c r="F180" s="31"/>
      <c r="G180" s="50"/>
      <c r="H180" s="50"/>
      <c r="I180" s="50"/>
      <c r="J180" s="31"/>
      <c r="K180" s="31"/>
    </row>
    <row r="181" spans="1:11" ht="7.5" customHeight="1">
      <c r="A181" s="31"/>
      <c r="B181" s="31"/>
      <c r="C181" s="31"/>
      <c r="D181" s="31"/>
      <c r="E181" s="31"/>
      <c r="F181" s="31"/>
      <c r="G181" s="50"/>
      <c r="H181" s="50"/>
      <c r="I181" s="50"/>
      <c r="J181" s="31"/>
      <c r="K181" s="31"/>
    </row>
    <row r="182" spans="1:11" ht="12.75">
      <c r="A182" s="33" t="s">
        <v>90</v>
      </c>
      <c r="B182" s="33" t="s">
        <v>91</v>
      </c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1:11" ht="7.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1:11" ht="12.75">
      <c r="A184" s="31"/>
      <c r="B184" s="31" t="s">
        <v>220</v>
      </c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1:11" ht="12.75">
      <c r="A185" s="31"/>
      <c r="B185" s="31" t="s">
        <v>305</v>
      </c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1:11" ht="12.75">
      <c r="A186" s="66"/>
      <c r="B186" s="66"/>
      <c r="C186" s="67"/>
      <c r="D186" s="67"/>
      <c r="E186" s="67"/>
      <c r="F186" s="67"/>
      <c r="G186" s="67"/>
      <c r="H186" s="67"/>
      <c r="I186" s="67"/>
      <c r="J186" s="67"/>
      <c r="K186" s="31"/>
    </row>
    <row r="187" spans="1:11" ht="7.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31"/>
    </row>
    <row r="188" spans="1:11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31"/>
    </row>
    <row r="189" spans="1:11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31"/>
    </row>
    <row r="190" spans="1:11" ht="12.75">
      <c r="A190" s="67"/>
      <c r="B190" s="67"/>
      <c r="C190" s="67"/>
      <c r="D190" s="67"/>
      <c r="E190" s="67"/>
      <c r="F190" s="67"/>
      <c r="G190" s="123"/>
      <c r="H190" s="123"/>
      <c r="I190" s="123"/>
      <c r="J190" s="67"/>
      <c r="K190" s="31"/>
    </row>
    <row r="191" spans="1:11" ht="12.75">
      <c r="A191" s="67"/>
      <c r="B191" s="67"/>
      <c r="C191" s="67"/>
      <c r="D191" s="67"/>
      <c r="E191" s="67"/>
      <c r="F191" s="67"/>
      <c r="G191" s="68"/>
      <c r="H191" s="68"/>
      <c r="I191" s="68"/>
      <c r="J191" s="67"/>
      <c r="K191" s="31"/>
    </row>
    <row r="192" spans="1:11" ht="12.75">
      <c r="A192" s="67"/>
      <c r="B192" s="67"/>
      <c r="C192" s="67"/>
      <c r="D192" s="67"/>
      <c r="E192" s="67"/>
      <c r="F192" s="67"/>
      <c r="G192" s="68"/>
      <c r="H192" s="68"/>
      <c r="I192" s="68"/>
      <c r="J192" s="67"/>
      <c r="K192" s="31"/>
    </row>
    <row r="193" spans="1:11" ht="15.75">
      <c r="A193" s="112" t="s">
        <v>24</v>
      </c>
      <c r="B193" s="112"/>
      <c r="C193" s="112"/>
      <c r="D193" s="112"/>
      <c r="E193" s="112"/>
      <c r="F193" s="112"/>
      <c r="G193" s="112"/>
      <c r="H193" s="112"/>
      <c r="I193" s="112"/>
      <c r="J193" s="67"/>
      <c r="K193" s="31"/>
    </row>
    <row r="194" spans="1:11" ht="15">
      <c r="A194" s="113" t="s">
        <v>25</v>
      </c>
      <c r="B194" s="113"/>
      <c r="C194" s="113"/>
      <c r="D194" s="113"/>
      <c r="E194" s="113"/>
      <c r="F194" s="113"/>
      <c r="G194" s="113"/>
      <c r="H194" s="113"/>
      <c r="I194" s="113"/>
      <c r="J194" s="67"/>
      <c r="K194" s="31"/>
    </row>
    <row r="195" spans="1:11" ht="15">
      <c r="A195" s="6"/>
      <c r="B195" s="6"/>
      <c r="C195" s="6"/>
      <c r="D195" s="6"/>
      <c r="E195" s="6"/>
      <c r="F195" s="6"/>
      <c r="G195" s="6"/>
      <c r="H195" s="6"/>
      <c r="I195" s="6"/>
      <c r="J195" s="67"/>
      <c r="K195" s="31"/>
    </row>
    <row r="196" spans="1:11" ht="12.75">
      <c r="A196" s="29" t="s">
        <v>84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2.75">
      <c r="A197" s="29"/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2.75">
      <c r="A198" s="33" t="s">
        <v>92</v>
      </c>
      <c r="B198" s="33" t="s">
        <v>14</v>
      </c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7.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2.75">
      <c r="A200" s="31"/>
      <c r="B200" s="31" t="s">
        <v>93</v>
      </c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1:11" ht="7.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1:11" ht="12.75">
      <c r="A202" s="31"/>
      <c r="B202" s="31"/>
      <c r="C202" s="31"/>
      <c r="D202" s="31"/>
      <c r="E202" s="31"/>
      <c r="F202" s="31"/>
      <c r="G202" s="122" t="s">
        <v>94</v>
      </c>
      <c r="H202" s="122"/>
      <c r="I202" s="122"/>
      <c r="J202" s="31"/>
      <c r="K202" s="31"/>
    </row>
    <row r="203" spans="1:11" ht="12.75">
      <c r="A203" s="31"/>
      <c r="B203" s="31"/>
      <c r="C203" s="31"/>
      <c r="D203" s="31"/>
      <c r="E203" s="31"/>
      <c r="F203" s="31"/>
      <c r="G203" s="34" t="s">
        <v>95</v>
      </c>
      <c r="H203" s="34"/>
      <c r="I203" s="34" t="s">
        <v>97</v>
      </c>
      <c r="J203" s="31"/>
      <c r="K203" s="31"/>
    </row>
    <row r="204" spans="1:11" ht="12.75">
      <c r="A204" s="31"/>
      <c r="B204" s="31"/>
      <c r="C204" s="31"/>
      <c r="D204" s="31"/>
      <c r="E204" s="31"/>
      <c r="F204" s="31"/>
      <c r="G204" s="34" t="s">
        <v>96</v>
      </c>
      <c r="H204" s="34"/>
      <c r="I204" s="34" t="s">
        <v>96</v>
      </c>
      <c r="J204" s="31"/>
      <c r="K204" s="31"/>
    </row>
    <row r="205" spans="1:11" ht="12.75">
      <c r="A205" s="31"/>
      <c r="B205" s="31"/>
      <c r="C205" s="31"/>
      <c r="D205" s="31"/>
      <c r="E205" s="31"/>
      <c r="F205" s="31"/>
      <c r="G205" s="34" t="s">
        <v>244</v>
      </c>
      <c r="H205" s="34"/>
      <c r="I205" s="34" t="s">
        <v>244</v>
      </c>
      <c r="J205" s="31"/>
      <c r="K205" s="31"/>
    </row>
    <row r="206" spans="1:11" ht="12.75">
      <c r="A206" s="31"/>
      <c r="B206" s="31"/>
      <c r="C206" s="31"/>
      <c r="D206" s="31"/>
      <c r="E206" s="31"/>
      <c r="F206" s="31"/>
      <c r="G206" s="51" t="s">
        <v>27</v>
      </c>
      <c r="H206" s="31"/>
      <c r="I206" s="51" t="s">
        <v>27</v>
      </c>
      <c r="J206" s="31"/>
      <c r="K206" s="31"/>
    </row>
    <row r="207" spans="1:11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1:11" ht="12.75">
      <c r="A208" s="31"/>
      <c r="B208" s="31" t="s">
        <v>98</v>
      </c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1:11" ht="12.75">
      <c r="A209" s="31"/>
      <c r="B209" s="35" t="s">
        <v>99</v>
      </c>
      <c r="C209" s="31"/>
      <c r="D209" s="31"/>
      <c r="E209" s="31"/>
      <c r="F209" s="31"/>
      <c r="G209" s="53">
        <v>-171</v>
      </c>
      <c r="H209" s="31"/>
      <c r="I209" s="53">
        <f>724+210+535+G209</f>
        <v>1298</v>
      </c>
      <c r="J209" s="31"/>
      <c r="K209" s="31"/>
    </row>
    <row r="210" spans="1:11" ht="12.75">
      <c r="A210" s="31"/>
      <c r="B210" s="31" t="s">
        <v>100</v>
      </c>
      <c r="C210" s="31"/>
      <c r="D210" s="31"/>
      <c r="E210" s="31"/>
      <c r="F210" s="31"/>
      <c r="G210" s="53">
        <v>137</v>
      </c>
      <c r="H210" s="31"/>
      <c r="I210" s="53">
        <f>345+107+259+G210</f>
        <v>848</v>
      </c>
      <c r="J210" s="31"/>
      <c r="K210" s="31"/>
    </row>
    <row r="211" spans="1:11" ht="13.5" thickBot="1">
      <c r="A211" s="31"/>
      <c r="B211" s="31"/>
      <c r="C211" s="31"/>
      <c r="D211" s="31"/>
      <c r="E211" s="31"/>
      <c r="F211" s="31"/>
      <c r="G211" s="54">
        <f>SUM(G209:G210)</f>
        <v>-34</v>
      </c>
      <c r="H211" s="31"/>
      <c r="I211" s="54">
        <f>SUM(I209:I210)</f>
        <v>2146</v>
      </c>
      <c r="J211" s="31"/>
      <c r="K211" s="31"/>
    </row>
    <row r="212" spans="1:11" ht="13.5" thickTop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1:11" ht="12.75">
      <c r="A213" s="31"/>
      <c r="B213" s="31" t="s">
        <v>268</v>
      </c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1:11" ht="12.75">
      <c r="A214" s="31"/>
      <c r="B214" s="31" t="s">
        <v>266</v>
      </c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1:11" ht="12.75">
      <c r="A215" s="31"/>
      <c r="B215" s="31" t="s">
        <v>267</v>
      </c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1:11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1:11" ht="12.75">
      <c r="A217" s="33" t="s">
        <v>101</v>
      </c>
      <c r="B217" s="33" t="s">
        <v>102</v>
      </c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1:11" ht="7.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1:11" ht="12.75">
      <c r="A219" s="31"/>
      <c r="B219" s="31" t="s">
        <v>144</v>
      </c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1:11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1:11" ht="12.75">
      <c r="A221" s="33" t="s">
        <v>103</v>
      </c>
      <c r="B221" s="33" t="s">
        <v>104</v>
      </c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1:11" ht="7.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1:11" ht="12.75">
      <c r="A223" s="31"/>
      <c r="B223" s="31" t="s">
        <v>105</v>
      </c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1:11" ht="12.75">
      <c r="A224" s="31"/>
      <c r="B224" s="31" t="s">
        <v>132</v>
      </c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1:11" ht="12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1:11" ht="12.75">
      <c r="A226" s="33" t="s">
        <v>106</v>
      </c>
      <c r="B226" s="33" t="s">
        <v>107</v>
      </c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1:11" ht="7.5" customHeight="1">
      <c r="A227" s="33"/>
      <c r="B227" s="33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1:11" ht="12.75">
      <c r="A228" s="31"/>
      <c r="B228" s="31" t="s">
        <v>108</v>
      </c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1:11" ht="12.75">
      <c r="A229" s="31"/>
      <c r="B229" s="31" t="s">
        <v>272</v>
      </c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1:11" ht="12.75">
      <c r="A230" s="31"/>
      <c r="B230" s="31" t="s">
        <v>221</v>
      </c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1:11" ht="12.75">
      <c r="A231" s="31"/>
      <c r="B231" s="31" t="s">
        <v>273</v>
      </c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1:11" ht="12.75">
      <c r="A232" s="31"/>
      <c r="B232" s="31" t="s">
        <v>248</v>
      </c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1:11" ht="4.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1:11" ht="12.75">
      <c r="A234" s="31"/>
      <c r="B234" s="31" t="s">
        <v>249</v>
      </c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1:11" ht="12.75">
      <c r="A235" s="31"/>
      <c r="B235" s="31" t="s">
        <v>265</v>
      </c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1:11" ht="12.75">
      <c r="A236" s="31"/>
      <c r="B236" s="31" t="s">
        <v>250</v>
      </c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1:11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1:11" ht="12.75">
      <c r="A238" s="33" t="s">
        <v>109</v>
      </c>
      <c r="B238" s="33" t="s">
        <v>111</v>
      </c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1:11" ht="7.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1:11" ht="12.75">
      <c r="A240" s="31"/>
      <c r="B240" s="31" t="s">
        <v>245</v>
      </c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1:11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3" spans="1:11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1:11" ht="15.75">
      <c r="A244" s="112" t="s">
        <v>24</v>
      </c>
      <c r="B244" s="112"/>
      <c r="C244" s="112"/>
      <c r="D244" s="112"/>
      <c r="E244" s="112"/>
      <c r="F244" s="112"/>
      <c r="G244" s="112"/>
      <c r="H244" s="112"/>
      <c r="I244" s="112"/>
      <c r="J244" s="31"/>
      <c r="K244" s="31"/>
    </row>
    <row r="245" spans="1:11" ht="15">
      <c r="A245" s="113" t="s">
        <v>25</v>
      </c>
      <c r="B245" s="113"/>
      <c r="C245" s="113"/>
      <c r="D245" s="113"/>
      <c r="E245" s="113"/>
      <c r="F245" s="113"/>
      <c r="G245" s="113"/>
      <c r="H245" s="113"/>
      <c r="I245" s="113"/>
      <c r="J245" s="31"/>
      <c r="K245" s="31"/>
    </row>
    <row r="246" spans="1:11" ht="7.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1:11" ht="12.75">
      <c r="A247" s="29" t="s">
        <v>84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1:11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1:11" ht="12.75">
      <c r="A249" s="33" t="s">
        <v>110</v>
      </c>
      <c r="B249" s="33" t="s">
        <v>113</v>
      </c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1:11" ht="4.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1:11" ht="12.75">
      <c r="A251" s="31"/>
      <c r="B251" s="31" t="s">
        <v>246</v>
      </c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1:11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1:11" ht="12.75">
      <c r="A253" s="33" t="s">
        <v>112</v>
      </c>
      <c r="B253" s="33" t="s">
        <v>115</v>
      </c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1:11" ht="4.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1:11" ht="12.75">
      <c r="A255" s="31"/>
      <c r="B255" s="31" t="s">
        <v>116</v>
      </c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1:11" ht="12.75">
      <c r="A256" s="31"/>
      <c r="B256" s="31" t="s">
        <v>117</v>
      </c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1:11" ht="12.75">
      <c r="A257" s="31"/>
      <c r="B257" s="31" t="s">
        <v>312</v>
      </c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1:11" ht="12.75">
      <c r="A258" s="31"/>
      <c r="B258" s="31" t="s">
        <v>311</v>
      </c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1:11" ht="4.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1:11" ht="12.75">
      <c r="A260" s="31"/>
      <c r="B260" s="31" t="s">
        <v>322</v>
      </c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1:11" ht="12.75">
      <c r="A261" s="31"/>
      <c r="B261" s="31" t="s">
        <v>306</v>
      </c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1:11" ht="12.75">
      <c r="A262" s="31"/>
      <c r="B262" s="31" t="s">
        <v>307</v>
      </c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1:11" ht="12.75">
      <c r="A263" s="31"/>
      <c r="B263" s="31" t="s">
        <v>308</v>
      </c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1:11" ht="12.75">
      <c r="A264" s="31"/>
      <c r="B264" s="31" t="s">
        <v>309</v>
      </c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1:11" ht="4.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1:11" ht="12.75">
      <c r="A266" s="31"/>
      <c r="B266" s="31" t="s">
        <v>310</v>
      </c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1:11" ht="12.75">
      <c r="A267" s="31"/>
      <c r="B267" s="31" t="s">
        <v>323</v>
      </c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1:11" ht="12.75">
      <c r="A268" s="31"/>
      <c r="B268" s="31" t="s">
        <v>313</v>
      </c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1:11" ht="12.75">
      <c r="A269" s="31"/>
      <c r="B269" s="31" t="s">
        <v>315</v>
      </c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1:11" ht="12.75">
      <c r="A270" s="31"/>
      <c r="B270" s="31" t="s">
        <v>314</v>
      </c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1:11" ht="12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1:11" ht="12.75">
      <c r="A272" s="33" t="s">
        <v>114</v>
      </c>
      <c r="B272" s="33" t="s">
        <v>119</v>
      </c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1:11" ht="7.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1:11" ht="12.75">
      <c r="A274" s="31"/>
      <c r="B274" s="31" t="s">
        <v>255</v>
      </c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1:11" ht="12.75">
      <c r="A275" s="31"/>
      <c r="B275" s="31" t="s">
        <v>256</v>
      </c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1:11" ht="12.75">
      <c r="A276" s="31"/>
      <c r="B276" s="31" t="s">
        <v>247</v>
      </c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1:11" ht="12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1:11" ht="12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1:11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1:11" ht="15.75">
      <c r="A280" s="112" t="s">
        <v>24</v>
      </c>
      <c r="B280" s="112"/>
      <c r="C280" s="112"/>
      <c r="D280" s="112"/>
      <c r="E280" s="112"/>
      <c r="F280" s="112"/>
      <c r="G280" s="112"/>
      <c r="H280" s="112"/>
      <c r="I280" s="112"/>
      <c r="J280" s="31"/>
      <c r="K280" s="31"/>
    </row>
    <row r="281" spans="1:11" ht="15">
      <c r="A281" s="113" t="s">
        <v>25</v>
      </c>
      <c r="B281" s="113"/>
      <c r="C281" s="113"/>
      <c r="D281" s="113"/>
      <c r="E281" s="113"/>
      <c r="F281" s="113"/>
      <c r="G281" s="113"/>
      <c r="H281" s="113"/>
      <c r="I281" s="113"/>
      <c r="J281" s="31"/>
      <c r="K281" s="31"/>
    </row>
    <row r="282" spans="1:11" ht="12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1:11" ht="12.75">
      <c r="A283" s="29" t="s">
        <v>84</v>
      </c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1:11" ht="12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1:11" ht="12.75">
      <c r="A285" s="33" t="s">
        <v>118</v>
      </c>
      <c r="B285" s="33" t="s">
        <v>120</v>
      </c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1:11" ht="7.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1:11" ht="12.75" customHeight="1">
      <c r="A287" s="31"/>
      <c r="B287" s="29" t="s">
        <v>222</v>
      </c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1:11" ht="12.75" customHeight="1">
      <c r="A288" s="31"/>
      <c r="B288" s="31" t="s">
        <v>229</v>
      </c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1:11" ht="12.75" customHeight="1">
      <c r="A289" s="31"/>
      <c r="B289" s="31" t="s">
        <v>277</v>
      </c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1:11" ht="12.75" customHeight="1">
      <c r="A290" s="31"/>
      <c r="B290" s="31" t="s">
        <v>294</v>
      </c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1:11" ht="4.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1:11" ht="12.75">
      <c r="A292" s="31"/>
      <c r="B292" s="29" t="s">
        <v>257</v>
      </c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1:11" ht="12.75">
      <c r="A293" s="31"/>
      <c r="B293" s="31" t="s">
        <v>295</v>
      </c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1:11" ht="12.75">
      <c r="A294" s="31"/>
      <c r="B294" s="31" t="s">
        <v>296</v>
      </c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1:11" ht="12.75">
      <c r="A295" s="31"/>
      <c r="B295" s="31" t="s">
        <v>297</v>
      </c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1:11" ht="12.75">
      <c r="A296" s="31"/>
      <c r="B296" s="31" t="s">
        <v>317</v>
      </c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1:11" ht="12.75">
      <c r="A297" s="31"/>
      <c r="B297" s="31" t="s">
        <v>298</v>
      </c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1:11" ht="4.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1:11" ht="12.75">
      <c r="A299" s="31"/>
      <c r="B299" s="31"/>
      <c r="C299" s="31"/>
      <c r="D299" s="31"/>
      <c r="E299" s="31"/>
      <c r="F299" s="31"/>
      <c r="G299" s="51" t="s">
        <v>2</v>
      </c>
      <c r="H299" s="31"/>
      <c r="I299" s="31"/>
      <c r="J299" s="31"/>
      <c r="K299" s="31"/>
    </row>
    <row r="300" spans="1:11" ht="12.75">
      <c r="A300" s="31"/>
      <c r="B300" s="31"/>
      <c r="C300" s="31"/>
      <c r="D300" s="31"/>
      <c r="E300" s="31"/>
      <c r="F300" s="31"/>
      <c r="G300" s="111"/>
      <c r="H300" s="31"/>
      <c r="I300" s="31"/>
      <c r="J300" s="31"/>
      <c r="K300" s="31"/>
    </row>
    <row r="301" spans="1:11" ht="13.5" thickBot="1">
      <c r="A301" s="31"/>
      <c r="B301" s="31" t="s">
        <v>299</v>
      </c>
      <c r="C301" s="31"/>
      <c r="D301" s="31"/>
      <c r="E301" s="31"/>
      <c r="F301" s="31"/>
      <c r="G301" s="110">
        <v>7043557</v>
      </c>
      <c r="H301" s="31"/>
      <c r="I301" s="31"/>
      <c r="J301" s="31"/>
      <c r="K301" s="31"/>
    </row>
    <row r="302" spans="1:11" ht="13.5" thickTop="1">
      <c r="A302" s="31"/>
      <c r="B302" s="31"/>
      <c r="C302" s="31"/>
      <c r="D302" s="31"/>
      <c r="E302" s="31"/>
      <c r="F302" s="31"/>
      <c r="G302" s="50"/>
      <c r="H302" s="31"/>
      <c r="I302" s="31"/>
      <c r="J302" s="31"/>
      <c r="K302" s="31"/>
    </row>
    <row r="303" spans="1:11" ht="12.75">
      <c r="A303" s="31"/>
      <c r="B303" s="31" t="s">
        <v>300</v>
      </c>
      <c r="C303" s="31"/>
      <c r="D303" s="31"/>
      <c r="E303" s="31"/>
      <c r="F303" s="31"/>
      <c r="G303" s="50">
        <v>43617784</v>
      </c>
      <c r="H303" s="31"/>
      <c r="I303" s="31"/>
      <c r="J303" s="31"/>
      <c r="K303" s="31"/>
    </row>
    <row r="304" spans="1:11" ht="4.5" customHeight="1">
      <c r="A304" s="31"/>
      <c r="B304" s="31"/>
      <c r="C304" s="31"/>
      <c r="D304" s="31"/>
      <c r="E304" s="31"/>
      <c r="F304" s="31"/>
      <c r="G304" s="50"/>
      <c r="H304" s="31"/>
      <c r="I304" s="31"/>
      <c r="J304" s="31"/>
      <c r="K304" s="31"/>
    </row>
    <row r="305" spans="1:11" ht="12.75">
      <c r="A305" s="31"/>
      <c r="B305" s="31" t="s">
        <v>301</v>
      </c>
      <c r="C305" s="31"/>
      <c r="D305" s="31"/>
      <c r="E305" s="31"/>
      <c r="F305" s="31"/>
      <c r="G305" s="50">
        <v>3527000</v>
      </c>
      <c r="H305" s="31"/>
      <c r="I305" s="31"/>
      <c r="J305" s="31"/>
      <c r="K305" s="31"/>
    </row>
    <row r="306" spans="1:11" ht="4.5" customHeight="1">
      <c r="A306" s="31"/>
      <c r="B306" s="31"/>
      <c r="C306" s="31"/>
      <c r="D306" s="31"/>
      <c r="E306" s="31"/>
      <c r="F306" s="31"/>
      <c r="G306" s="50"/>
      <c r="H306" s="31"/>
      <c r="I306" s="31"/>
      <c r="J306" s="31"/>
      <c r="K306" s="31"/>
    </row>
    <row r="307" spans="1:11" ht="12.75">
      <c r="A307" s="31"/>
      <c r="B307" s="31" t="s">
        <v>302</v>
      </c>
      <c r="C307" s="31"/>
      <c r="D307" s="31"/>
      <c r="E307" s="31"/>
      <c r="F307" s="31"/>
      <c r="G307" s="50"/>
      <c r="H307" s="31"/>
      <c r="I307" s="31"/>
      <c r="J307" s="31"/>
      <c r="K307" s="31"/>
    </row>
    <row r="308" spans="1:11" ht="13.5" thickBot="1">
      <c r="A308" s="31"/>
      <c r="B308" s="31" t="s">
        <v>303</v>
      </c>
      <c r="C308" s="31"/>
      <c r="D308" s="31"/>
      <c r="E308" s="31"/>
      <c r="F308" s="31"/>
      <c r="G308" s="91">
        <f>SUM(G303:G307)</f>
        <v>47144784</v>
      </c>
      <c r="H308" s="31"/>
      <c r="I308" s="31"/>
      <c r="J308" s="31"/>
      <c r="K308" s="31"/>
    </row>
    <row r="309" spans="1:11" ht="13.5" thickTop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1:11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1:11" ht="12.75">
      <c r="A311" s="31" t="s">
        <v>121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1:11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1:11" ht="12.75">
      <c r="A313" s="31" t="s">
        <v>122</v>
      </c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1:11" ht="12.75">
      <c r="A314" s="31" t="s">
        <v>123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1:11" ht="12.75">
      <c r="A315" s="31" t="s">
        <v>124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1:11" ht="12.75">
      <c r="A316" s="31" t="s">
        <v>125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1:11" ht="12.75">
      <c r="A317" s="31" t="s">
        <v>269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1:11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1:11" ht="12.75">
      <c r="A319" s="31" t="s">
        <v>126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1:11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1:11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1:11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1:11" ht="12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1:11" ht="12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1:11" ht="12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1:11" ht="12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1:11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1:11" ht="12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1:11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1:11" ht="12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1:11" ht="12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1:11" ht="12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1:11" ht="12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1:11" ht="12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1:11" ht="12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1:11" ht="12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1:11" ht="12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1:11" ht="12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1:11" ht="12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1:11" ht="12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1:11" ht="12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1:11" ht="12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1:11" ht="12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1:11" ht="12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1:11" ht="12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1:11" ht="12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1:11" ht="12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1:11" ht="12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1:11" ht="12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1:11" ht="12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1:11" ht="12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1:11" ht="12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1:11" ht="12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1:11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1:11" ht="12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1:11" ht="12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1:11" ht="12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1:11" ht="12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1:11" ht="12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1:11" ht="12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1:11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1:11" ht="12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1:11" ht="12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1:11" ht="12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1:11" ht="12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1:11" ht="12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1:11" ht="12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1:11" ht="12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1:11" ht="12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1:11" ht="12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1:11" ht="12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1:11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1:11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1:11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1:11" ht="12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1:11" ht="12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1:11" ht="12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1:11" ht="12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1:11" ht="12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1:11" ht="12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1:11" ht="12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1:11" ht="12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1:11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1:11" ht="12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1:11" ht="12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1:11" ht="12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1:11" ht="12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1:11" ht="12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1:11" ht="12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1:11" ht="12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1:11" ht="12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1:11" ht="12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1:11" ht="12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1:11" ht="12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1:11" ht="12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1:11" ht="12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1:11" ht="12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1:11" ht="12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1:11" ht="12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1:11" ht="12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1:11" ht="12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1:11" ht="12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1:11" ht="12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1:11" ht="12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1:11" ht="12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1:11" ht="12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1:11" ht="12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1:11" ht="12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1:11" ht="12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1:11" ht="12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1:11" ht="12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1:11" ht="12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1:11" ht="12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1:11" ht="12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1:11" ht="12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1:11" ht="12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1:11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1:11" ht="12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1:11" ht="12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1:11" ht="12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1:11" ht="12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1:11" ht="12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1:11" ht="12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1:11" ht="12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1:11" ht="12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1:11" ht="12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1:11" ht="12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1:11" ht="12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1:11" ht="12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1:11" ht="12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1:11" ht="12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1:11" ht="12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1:11" ht="12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1:11" ht="12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1:11" ht="12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1:11" ht="12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1:11" ht="12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1:11" ht="12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1:11" ht="12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1:11" ht="12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1:11" ht="12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1:11" ht="12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1:11" ht="12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1:11" ht="12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1:11" ht="12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1:11" ht="12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1:11" ht="12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1:11" ht="12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1:11" ht="12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1:11" ht="12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1:11" ht="12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1:11" ht="12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1:11" ht="12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1:11" ht="12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1:11" ht="12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1:11" ht="12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1:11" ht="12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1:11" ht="12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1:11" ht="12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1:11" ht="12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1:11" ht="12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1:11" ht="12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1:11" ht="12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1:11" ht="12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1:11" ht="12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1:11" ht="12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1:11" ht="12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1:11" ht="12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1:11" ht="12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1:11" ht="12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1:11" ht="12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1:11" ht="12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1:11" ht="12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1:11" ht="12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1:11" ht="12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1:11" ht="12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1:11" ht="12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1:11" ht="12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1:11" ht="12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1:11" ht="12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1:11" ht="12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1:11" ht="12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1:11" ht="12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1:11" ht="12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1:11" ht="12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1:11" ht="12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1:11" ht="12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1:11" ht="12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1:11" ht="12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1:11" ht="12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1:11" ht="12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1:11" ht="12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1:11" ht="12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1:11" ht="12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1:11" ht="12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1:11" ht="12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1:11" ht="12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1:11" ht="12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1:11" ht="12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1:11" ht="12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1:11" ht="12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1:11" ht="12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1:11" ht="12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1:11" ht="12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1:11" ht="12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1:11" ht="12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1:11" ht="12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1:11" ht="12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1:11" ht="12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1:11" ht="12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1:11" ht="12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1:11" ht="12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1:11" ht="12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1:11" ht="12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1:11" ht="12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1:11" ht="12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1:11" ht="12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1:11" ht="12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1:11" ht="12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1:11" ht="12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1:11" ht="12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1:11" ht="12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1:11" ht="12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  <row r="524" spans="1:11" ht="12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</row>
    <row r="525" spans="1:11" ht="12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</row>
    <row r="526" spans="1:11" ht="12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</row>
    <row r="527" spans="1:11" ht="12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</row>
    <row r="528" spans="1:11" ht="12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</row>
    <row r="529" spans="1:11" ht="12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</row>
    <row r="530" spans="1:11" ht="12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</row>
    <row r="531" spans="1:11" ht="12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</row>
    <row r="532" spans="1:11" ht="12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</row>
    <row r="533" spans="1:11" ht="12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</row>
    <row r="534" spans="1:11" ht="12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</row>
    <row r="535" spans="1:11" ht="12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</row>
    <row r="536" spans="1:11" ht="12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</row>
    <row r="537" spans="1:11" ht="12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</row>
    <row r="538" spans="1:11" ht="12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</row>
    <row r="539" spans="1:11" ht="12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</row>
    <row r="540" spans="1:11" ht="12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</row>
    <row r="541" spans="1:11" ht="12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</row>
    <row r="542" spans="1:11" ht="12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</row>
    <row r="543" spans="1:11" ht="12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</row>
    <row r="544" spans="1:11" ht="12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</row>
    <row r="545" spans="1:11" ht="12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</row>
    <row r="546" spans="1:11" ht="12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</row>
    <row r="547" spans="1:11" ht="12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</row>
    <row r="548" spans="1:11" ht="12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</row>
    <row r="549" spans="1:11" ht="12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</row>
    <row r="550" spans="1:11" ht="12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</row>
    <row r="551" spans="1:11" ht="12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</row>
    <row r="552" spans="1:11" ht="12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</row>
    <row r="553" spans="1:11" ht="12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</row>
    <row r="554" spans="1:11" ht="12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</row>
    <row r="555" spans="1:11" ht="12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</row>
    <row r="556" spans="1:11" ht="12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</row>
    <row r="557" spans="1:11" ht="12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</row>
    <row r="558" spans="1:11" ht="12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</row>
    <row r="559" spans="1:11" ht="12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</row>
    <row r="560" spans="1:11" ht="12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</row>
    <row r="561" spans="1:11" ht="12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</row>
    <row r="562" spans="1:11" ht="12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</row>
    <row r="563" spans="1:11" ht="12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</row>
    <row r="564" spans="1:11" ht="12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</row>
    <row r="565" spans="1:11" ht="12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</row>
    <row r="566" spans="1:11" ht="12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</row>
    <row r="567" spans="1:11" ht="12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</row>
    <row r="568" spans="1:11" ht="12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</row>
    <row r="569" spans="1:11" ht="12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</row>
    <row r="570" spans="1:11" ht="12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</row>
    <row r="571" spans="1:11" ht="12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</row>
    <row r="572" spans="1:11" ht="12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</row>
    <row r="573" spans="1:11" ht="12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</row>
    <row r="574" spans="1:11" ht="12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</row>
    <row r="575" spans="1:11" ht="12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</row>
    <row r="576" spans="1:11" ht="12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</row>
    <row r="577" spans="1:11" ht="12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</row>
    <row r="578" spans="1:11" ht="12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</row>
    <row r="579" spans="1:11" ht="12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</row>
    <row r="580" spans="1:11" ht="12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</row>
    <row r="581" spans="1:11" ht="12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</row>
    <row r="582" spans="1:11" ht="12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</row>
    <row r="583" spans="1:11" ht="12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</row>
    <row r="584" spans="1:11" ht="12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</row>
    <row r="585" spans="1:11" ht="12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</row>
    <row r="586" spans="1:11" ht="12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</row>
    <row r="587" spans="1:11" ht="12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</row>
    <row r="588" spans="1:11" ht="12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</row>
    <row r="589" spans="1:11" ht="12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</row>
    <row r="590" spans="1:11" ht="12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</row>
    <row r="591" spans="1:11" ht="12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</row>
    <row r="592" spans="1:11" ht="12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</row>
    <row r="593" spans="1:11" ht="12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</row>
    <row r="594" spans="1:11" ht="12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</row>
    <row r="595" spans="1:11" ht="12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</row>
    <row r="596" spans="1:11" ht="12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</row>
    <row r="597" spans="1:11" ht="12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</row>
    <row r="598" spans="1:11" ht="12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</row>
    <row r="599" spans="1:11" ht="12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</row>
    <row r="600" spans="1:11" ht="12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</row>
    <row r="601" spans="1:11" ht="12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</row>
    <row r="602" spans="1:11" ht="12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</row>
    <row r="603" spans="1:11" ht="12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</row>
    <row r="604" spans="1:11" ht="12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</row>
    <row r="605" spans="1:11" ht="12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</row>
    <row r="606" spans="1:11" ht="12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</row>
    <row r="607" spans="1:11" ht="12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</row>
    <row r="608" spans="1:11" ht="12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</row>
    <row r="609" spans="1:11" ht="12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</row>
    <row r="610" spans="1:11" ht="12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</row>
    <row r="611" spans="1:11" ht="12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</row>
    <row r="612" spans="1:11" ht="12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</row>
    <row r="613" spans="1:11" ht="12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</row>
    <row r="614" spans="1:11" ht="12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</row>
    <row r="615" spans="1:11" ht="12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</row>
    <row r="616" spans="1:11" ht="12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</row>
    <row r="617" spans="1:11" ht="12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</row>
    <row r="618" spans="1:11" ht="12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</row>
    <row r="619" spans="1:11" ht="12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</row>
    <row r="620" spans="1:11" ht="12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</row>
    <row r="621" spans="1:11" ht="12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</row>
    <row r="622" spans="1:11" ht="12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</row>
    <row r="623" spans="1:11" ht="12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</row>
    <row r="624" spans="1:11" ht="12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</row>
    <row r="625" spans="1:11" ht="12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</row>
    <row r="626" spans="1:11" ht="12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</row>
    <row r="627" spans="1:11" ht="12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</row>
    <row r="628" spans="1:11" ht="12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</row>
    <row r="629" spans="1:11" ht="12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</row>
    <row r="630" spans="1:11" ht="12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</row>
    <row r="631" spans="1:11" ht="12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</row>
    <row r="632" spans="1:11" ht="12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</row>
    <row r="633" spans="1:11" ht="12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</row>
    <row r="634" spans="1:11" ht="12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</row>
    <row r="635" spans="1:11" ht="12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</row>
    <row r="636" spans="1:11" ht="12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</row>
    <row r="637" spans="1:11" ht="12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</row>
    <row r="638" spans="1:11" ht="12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</row>
    <row r="639" spans="1:11" ht="12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</row>
    <row r="640" spans="1:11" ht="12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</row>
    <row r="641" spans="1:11" ht="12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</row>
    <row r="642" spans="1:11" ht="12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</row>
    <row r="643" spans="1:11" ht="12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</row>
    <row r="644" spans="1:11" ht="12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</row>
    <row r="645" spans="1:11" ht="12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</row>
    <row r="646" spans="1:11" ht="12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</row>
    <row r="647" spans="1:11" ht="12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</row>
    <row r="648" spans="1:11" ht="12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</row>
    <row r="649" spans="1:11" ht="12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</row>
    <row r="650" spans="1:11" ht="12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</row>
    <row r="651" spans="1:11" ht="12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</row>
    <row r="652" spans="1:11" ht="12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</row>
    <row r="653" spans="1:11" ht="12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</row>
    <row r="654" spans="1:11" ht="12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</row>
    <row r="655" spans="1:11" ht="12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</row>
    <row r="656" spans="1:11" ht="12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</row>
    <row r="657" spans="1:11" ht="12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</row>
    <row r="658" spans="1:11" ht="12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</row>
    <row r="659" spans="1:11" ht="12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</row>
    <row r="660" spans="1:11" ht="12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</row>
    <row r="661" spans="1:11" ht="12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</row>
    <row r="662" spans="1:11" ht="12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</row>
    <row r="663" spans="1:11" ht="12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</row>
    <row r="664" spans="1:11" ht="12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</row>
    <row r="665" spans="1:11" ht="12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</row>
    <row r="666" spans="1:11" ht="12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</row>
    <row r="667" spans="1:11" ht="12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</row>
    <row r="668" spans="1:11" ht="12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</row>
    <row r="669" spans="1:11" ht="12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</row>
    <row r="670" spans="1:11" ht="12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</row>
    <row r="671" spans="1:11" ht="12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</row>
    <row r="672" spans="1:11" ht="12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</row>
    <row r="673" spans="1:11" ht="12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</row>
    <row r="674" spans="1:11" ht="12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</row>
    <row r="675" spans="1:11" ht="12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</row>
    <row r="676" spans="1:11" ht="12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</row>
    <row r="677" spans="1:11" ht="12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</row>
    <row r="678" spans="1:11" ht="12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</row>
    <row r="679" spans="1:11" ht="12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</row>
    <row r="680" spans="1:11" ht="12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</row>
    <row r="681" spans="1:11" ht="12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</row>
    <row r="682" spans="1:11" ht="12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</row>
    <row r="683" spans="1:11" ht="12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</row>
    <row r="684" spans="1:11" ht="12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</row>
    <row r="685" spans="1:11" ht="12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</row>
    <row r="686" spans="1:11" ht="12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</row>
    <row r="687" spans="1:11" ht="12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</row>
    <row r="688" spans="1:11" ht="12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</row>
    <row r="689" spans="1:11" ht="12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</row>
    <row r="690" spans="1:11" ht="12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</row>
    <row r="691" spans="1:11" ht="12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</row>
    <row r="692" spans="1:11" ht="12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</row>
    <row r="693" spans="1:11" ht="12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</row>
    <row r="694" spans="1:11" ht="12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</row>
    <row r="695" spans="1:11" ht="12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</row>
    <row r="696" spans="1:11" ht="12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</row>
    <row r="697" spans="1:11" ht="12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</row>
    <row r="698" spans="1:11" ht="12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</row>
    <row r="699" spans="1:11" ht="12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</row>
    <row r="700" spans="1:11" ht="12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</row>
    <row r="701" spans="1:11" ht="12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</row>
    <row r="702" spans="1:11" ht="12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</row>
    <row r="703" spans="1:11" ht="12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</row>
    <row r="704" spans="1:11" ht="12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</row>
    <row r="705" spans="1:11" ht="12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</row>
    <row r="706" spans="1:11" ht="12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</row>
    <row r="707" spans="1:11" ht="12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</row>
    <row r="708" spans="1:11" ht="12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</row>
    <row r="709" spans="1:11" ht="12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</row>
    <row r="710" spans="1:11" ht="12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</row>
    <row r="711" spans="1:11" ht="12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</row>
    <row r="712" spans="1:11" ht="12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</row>
    <row r="713" spans="1:11" ht="12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</row>
    <row r="714" spans="1:11" ht="12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</row>
    <row r="715" spans="1:11" ht="12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</row>
    <row r="716" spans="1:11" ht="12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</row>
    <row r="717" spans="1:11" ht="12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</row>
    <row r="718" spans="1:11" ht="12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</row>
    <row r="719" spans="1:11" ht="12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</row>
    <row r="720" spans="1:11" ht="12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</row>
    <row r="721" spans="1:11" ht="12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</row>
    <row r="722" spans="1:11" ht="12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</row>
    <row r="723" spans="1:11" ht="12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</row>
    <row r="724" spans="1:11" ht="12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</row>
    <row r="725" spans="1:11" ht="12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</row>
    <row r="726" spans="1:11" ht="12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</row>
    <row r="727" spans="1:11" ht="12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</row>
    <row r="728" spans="1:11" ht="12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</row>
    <row r="729" spans="1:11" ht="12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</row>
    <row r="730" spans="1:11" ht="12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</row>
    <row r="731" spans="1:11" ht="12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</row>
    <row r="732" spans="1:11" ht="12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</row>
    <row r="733" spans="1:11" ht="12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</row>
    <row r="734" spans="1:11" ht="12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</row>
    <row r="735" spans="1:11" ht="12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</row>
    <row r="736" spans="1:11" ht="12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</row>
    <row r="737" spans="1:11" ht="12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</row>
    <row r="738" spans="1:11" ht="12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</row>
    <row r="739" spans="1:11" ht="12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</row>
    <row r="740" spans="1:11" ht="12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</row>
    <row r="741" spans="1:11" ht="12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</row>
    <row r="742" spans="1:11" ht="12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</row>
    <row r="743" spans="1:11" ht="12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</row>
    <row r="744" spans="1:11" ht="12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</row>
    <row r="745" spans="1:11" ht="12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</row>
    <row r="746" spans="1:11" ht="12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</row>
    <row r="747" spans="1:11" ht="12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  <row r="748" spans="1:11" ht="12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</row>
    <row r="749" spans="1:11" ht="12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</row>
    <row r="750" spans="1:11" ht="12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</row>
    <row r="751" spans="1:11" ht="12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</row>
    <row r="752" spans="1:11" ht="12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</row>
    <row r="753" spans="1:11" ht="12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</row>
    <row r="754" spans="1:11" ht="12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</row>
    <row r="755" spans="1:11" ht="12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</row>
    <row r="756" spans="1:11" ht="12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</row>
    <row r="757" spans="1:11" ht="12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</row>
    <row r="758" spans="1:11" ht="12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</row>
    <row r="759" spans="1:11" ht="12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</row>
    <row r="760" spans="1:11" ht="12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</row>
    <row r="761" spans="1:11" ht="12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</row>
    <row r="762" spans="1:11" ht="12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</row>
    <row r="763" spans="1:11" ht="12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</row>
    <row r="764" spans="1:11" ht="12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</row>
    <row r="765" spans="1:11" ht="12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</row>
    <row r="766" spans="1:11" ht="12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</row>
    <row r="767" spans="1:11" ht="12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</row>
    <row r="768" spans="1:11" ht="12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</row>
    <row r="769" spans="1:11" ht="12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</row>
    <row r="770" spans="1:11" ht="12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</row>
    <row r="771" spans="1:11" ht="12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</row>
    <row r="772" spans="1:11" ht="12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</row>
    <row r="773" spans="1:11" ht="12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</row>
    <row r="774" spans="1:11" ht="12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</row>
    <row r="775" spans="1:11" ht="12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</row>
    <row r="776" spans="1:11" ht="12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</row>
    <row r="777" spans="1:11" ht="12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</row>
    <row r="778" spans="1:11" ht="12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</row>
    <row r="779" spans="1:11" ht="12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</row>
    <row r="780" spans="1:11" ht="12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</row>
    <row r="781" spans="1:11" ht="12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</row>
    <row r="782" spans="1:11" ht="12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</row>
    <row r="783" spans="1:11" ht="12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</row>
    <row r="784" spans="1:11" ht="12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</row>
    <row r="785" spans="1:11" ht="12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</row>
    <row r="786" spans="1:11" ht="12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</row>
    <row r="787" spans="1:11" ht="12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</row>
    <row r="788" spans="1:11" ht="12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</row>
    <row r="789" spans="1:11" ht="12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</row>
    <row r="790" spans="1:11" ht="12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</row>
    <row r="791" spans="1:11" ht="12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</row>
    <row r="792" spans="1:11" ht="12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</row>
    <row r="793" spans="1:11" ht="12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</row>
    <row r="794" spans="1:11" ht="12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</row>
    <row r="795" spans="1:11" ht="12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</row>
    <row r="796" spans="1:11" ht="12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</row>
    <row r="797" spans="1:11" ht="12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</row>
    <row r="798" spans="1:11" ht="12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</row>
    <row r="799" spans="1:11" ht="12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</row>
    <row r="800" spans="1:11" ht="12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</row>
    <row r="801" spans="1:11" ht="12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</row>
    <row r="802" spans="1:11" ht="12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</row>
    <row r="803" spans="1:11" ht="12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</row>
    <row r="804" spans="1:11" ht="12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</row>
    <row r="805" spans="1:11" ht="12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</row>
    <row r="806" spans="1:11" ht="12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</row>
    <row r="807" spans="1:11" ht="12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</row>
    <row r="808" spans="1:11" ht="12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</row>
    <row r="809" spans="1:11" ht="12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</row>
    <row r="810" spans="1:11" ht="12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</row>
    <row r="811" spans="1:11" ht="12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</row>
    <row r="812" spans="1:11" ht="12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</row>
    <row r="813" spans="1:11" ht="12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</row>
    <row r="814" spans="1:11" ht="12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</row>
    <row r="815" spans="1:11" ht="12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</row>
    <row r="816" spans="1:11" ht="12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</row>
    <row r="817" spans="1:11" ht="12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</row>
    <row r="818" spans="1:11" ht="12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</row>
    <row r="819" spans="1:11" ht="12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</row>
    <row r="820" spans="1:11" ht="12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</row>
    <row r="821" spans="1:11" ht="12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</row>
    <row r="822" spans="1:11" ht="12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</row>
    <row r="823" spans="1:11" ht="12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</row>
    <row r="824" spans="1:11" ht="12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</row>
    <row r="825" spans="1:11" ht="12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</row>
    <row r="826" spans="1:11" ht="12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</row>
    <row r="827" spans="1:11" ht="12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</row>
    <row r="828" spans="1:11" ht="12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</row>
    <row r="829" spans="1:11" ht="12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</row>
    <row r="830" spans="1:11" ht="12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</row>
    <row r="831" spans="1:11" ht="12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</row>
    <row r="832" spans="1:11" ht="12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</row>
    <row r="833" spans="1:11" ht="12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</row>
    <row r="834" spans="1:11" ht="12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</row>
    <row r="835" spans="1:11" ht="12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</row>
    <row r="836" spans="1:11" ht="12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</row>
    <row r="837" spans="1:11" ht="12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</row>
    <row r="838" spans="1:11" ht="12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</row>
    <row r="839" spans="1:11" ht="12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</row>
    <row r="840" spans="1:11" ht="12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</row>
    <row r="841" spans="1:11" ht="12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</row>
    <row r="842" spans="1:11" ht="12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</row>
    <row r="843" spans="1:11" ht="12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</row>
    <row r="844" spans="1:11" ht="12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</row>
    <row r="845" spans="1:11" ht="12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</row>
    <row r="846" spans="1:11" ht="12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</row>
    <row r="847" spans="1:11" ht="12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</row>
    <row r="848" spans="1:11" ht="12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</row>
    <row r="849" spans="1:11" ht="12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</row>
    <row r="850" spans="1:11" ht="12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</row>
    <row r="851" spans="1:11" ht="12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</row>
    <row r="852" spans="1:11" ht="12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</row>
    <row r="853" spans="1:11" ht="12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</row>
    <row r="854" spans="1:11" ht="12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</row>
    <row r="855" spans="1:11" ht="12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</row>
    <row r="856" spans="1:11" ht="12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</row>
    <row r="857" spans="1:11" ht="12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</row>
    <row r="858" spans="1:11" ht="12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</row>
    <row r="859" spans="1:11" ht="12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</row>
    <row r="860" spans="1:11" ht="12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</row>
    <row r="861" spans="1:11" ht="12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</row>
    <row r="862" spans="1:11" ht="12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</row>
    <row r="863" spans="1:11" ht="12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</row>
    <row r="864" spans="1:11" ht="12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</row>
    <row r="865" spans="1:11" ht="12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</row>
    <row r="866" spans="1:11" ht="12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</row>
    <row r="867" spans="1:11" ht="12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</row>
    <row r="868" spans="1:11" ht="12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</row>
    <row r="869" spans="1:11" ht="12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</row>
    <row r="870" spans="1:11" ht="12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</row>
    <row r="871" spans="1:11" ht="12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</row>
    <row r="872" spans="1:11" ht="12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</row>
    <row r="873" spans="1:11" ht="12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</row>
    <row r="874" spans="1:11" ht="12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</row>
    <row r="875" spans="1:11" ht="12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</row>
    <row r="876" spans="1:11" ht="12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</row>
    <row r="877" spans="1:11" ht="12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</row>
    <row r="878" spans="1:11" ht="12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</row>
    <row r="879" spans="1:11" ht="12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</row>
    <row r="880" spans="1:11" ht="12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</row>
    <row r="881" spans="1:11" ht="12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</row>
    <row r="882" spans="1:11" ht="12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</row>
    <row r="883" spans="1:11" ht="12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</row>
    <row r="884" spans="1:11" ht="12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</row>
    <row r="885" spans="1:11" ht="12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</row>
    <row r="886" spans="1:11" ht="12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</row>
    <row r="887" spans="1:11" ht="12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</row>
    <row r="888" spans="1:11" ht="12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</row>
    <row r="889" spans="1:11" ht="12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</row>
    <row r="890" spans="1:11" ht="12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</row>
    <row r="891" spans="1:11" ht="12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</row>
    <row r="892" spans="1:11" ht="12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</row>
    <row r="893" spans="1:11" ht="12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</row>
    <row r="894" spans="1:11" ht="12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</row>
    <row r="895" spans="1:11" ht="12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</row>
    <row r="896" spans="1:11" ht="12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</row>
    <row r="897" spans="1:11" ht="12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</row>
    <row r="898" spans="1:11" ht="12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</row>
    <row r="899" spans="1:11" ht="12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</row>
    <row r="900" spans="1:11" ht="12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</row>
    <row r="901" spans="1:11" ht="12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</row>
    <row r="902" spans="1:11" ht="12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</row>
    <row r="903" spans="1:11" ht="12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</row>
    <row r="904" spans="1:11" ht="12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</row>
    <row r="905" spans="1:11" ht="12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</row>
    <row r="906" spans="1:11" ht="12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</row>
    <row r="907" spans="1:11" ht="12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</row>
    <row r="908" spans="1:11" ht="12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</row>
    <row r="909" spans="1:11" ht="12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</row>
    <row r="910" spans="1:11" ht="12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</row>
    <row r="911" spans="1:11" ht="12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</row>
    <row r="912" spans="1:11" ht="12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</row>
    <row r="913" spans="1:11" ht="12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</row>
    <row r="914" spans="1:11" ht="12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</row>
    <row r="915" spans="1:11" ht="12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</row>
    <row r="916" spans="1:11" ht="12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</row>
    <row r="917" spans="1:11" ht="12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</row>
    <row r="918" spans="1:11" ht="12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</row>
    <row r="919" spans="1:11" ht="12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</row>
    <row r="920" spans="1:11" ht="12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</row>
    <row r="921" spans="1:11" ht="12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</row>
    <row r="922" spans="1:11" ht="12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</row>
    <row r="923" spans="1:11" ht="12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</row>
    <row r="924" spans="1:11" ht="12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</row>
    <row r="925" spans="1:11" ht="12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</row>
    <row r="926" spans="1:11" ht="12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</row>
    <row r="927" spans="1:11" ht="12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</row>
    <row r="928" spans="1:11" ht="12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</row>
    <row r="929" spans="1:11" ht="12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</row>
    <row r="930" spans="1:11" ht="12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</row>
    <row r="931" spans="1:11" ht="12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</row>
    <row r="932" spans="1:11" ht="12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</row>
    <row r="933" spans="1:11" ht="12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</row>
    <row r="934" spans="1:11" ht="12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</row>
    <row r="935" spans="1:11" ht="12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</row>
    <row r="936" spans="1:11" ht="12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</row>
    <row r="937" spans="1:11" ht="12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</row>
    <row r="938" spans="1:11" ht="12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</row>
    <row r="939" spans="1:11" ht="12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</row>
    <row r="940" spans="1:11" ht="12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</row>
    <row r="941" spans="1:11" ht="12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</row>
    <row r="942" spans="1:11" ht="12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</row>
    <row r="943" spans="1:11" ht="12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</row>
    <row r="944" spans="1:11" ht="12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</row>
    <row r="945" spans="1:11" ht="12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</row>
    <row r="946" spans="1:11" ht="12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</row>
    <row r="947" spans="1:11" ht="12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</row>
    <row r="948" spans="1:11" ht="12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</row>
    <row r="949" spans="1:11" ht="12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</row>
    <row r="950" spans="1:11" ht="12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</row>
    <row r="951" spans="1:11" ht="12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</row>
    <row r="952" spans="1:11" ht="12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</row>
    <row r="953" spans="1:11" ht="12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</row>
    <row r="954" spans="1:11" ht="12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</row>
    <row r="955" spans="1:11" ht="12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</row>
    <row r="956" spans="1:11" ht="12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</row>
    <row r="957" spans="1:11" ht="12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</row>
    <row r="958" spans="1:11" ht="12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</row>
    <row r="959" spans="1:11" ht="12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</row>
    <row r="960" spans="1:11" ht="12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</row>
    <row r="961" spans="1:11" ht="12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</row>
    <row r="962" spans="1:11" ht="12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</row>
    <row r="963" spans="1:11" ht="12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</row>
    <row r="964" spans="1:11" ht="12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</row>
    <row r="965" spans="1:11" ht="12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</row>
    <row r="966" spans="1:11" ht="12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</row>
    <row r="967" spans="1:11" ht="12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</row>
    <row r="968" spans="1:11" ht="12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</row>
    <row r="969" spans="1:11" ht="12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</row>
    <row r="970" spans="1:11" ht="12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</row>
    <row r="971" spans="1:11" ht="12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</row>
    <row r="972" spans="1:11" ht="12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</row>
    <row r="973" spans="1:11" ht="12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</row>
    <row r="974" spans="1:11" ht="12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</row>
    <row r="975" spans="1:11" ht="12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</row>
    <row r="976" spans="1:11" ht="12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</row>
    <row r="977" spans="1:11" ht="12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</row>
    <row r="978" spans="1:11" ht="12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</row>
    <row r="979" spans="1:11" ht="12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</row>
    <row r="980" spans="1:11" ht="12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</row>
    <row r="981" spans="1:11" ht="12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</row>
    <row r="982" spans="1:11" ht="12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</row>
    <row r="983" spans="1:11" ht="12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</row>
    <row r="984" spans="1:11" ht="12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</row>
    <row r="985" spans="1:11" ht="12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</row>
    <row r="986" spans="1:11" ht="12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</row>
    <row r="987" spans="1:11" ht="12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</row>
    <row r="988" spans="1:11" ht="12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</row>
    <row r="989" spans="1:11" ht="12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</row>
    <row r="990" spans="1:11" ht="12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</row>
    <row r="991" spans="1:11" ht="12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</row>
    <row r="992" spans="1:11" ht="12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</row>
    <row r="993" spans="1:11" ht="12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</row>
    <row r="994" spans="1:11" ht="12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</row>
    <row r="995" spans="1:11" ht="12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</row>
    <row r="996" spans="1:11" ht="12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</row>
    <row r="997" spans="1:11" ht="12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</row>
    <row r="998" spans="1:11" ht="12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</row>
    <row r="999" spans="1:11" ht="12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</row>
    <row r="1000" spans="1:11" ht="12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</row>
    <row r="1001" spans="1:11" ht="12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</row>
    <row r="1002" spans="1:11" ht="12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</row>
    <row r="1003" spans="1:11" ht="12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</row>
    <row r="1004" spans="1:11" ht="12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</row>
    <row r="1005" spans="1:11" ht="12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</row>
    <row r="1006" spans="1:11" ht="12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</row>
    <row r="1007" spans="1:11" ht="12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</row>
    <row r="1008" spans="1:11" ht="12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</row>
    <row r="1009" spans="1:11" ht="12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</row>
    <row r="1010" spans="1:11" ht="12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</row>
    <row r="1011" spans="1:11" ht="12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</row>
    <row r="1012" spans="1:11" ht="12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</row>
    <row r="1013" spans="1:11" ht="12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</row>
    <row r="1014" spans="1:11" ht="12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</row>
    <row r="1015" spans="1:11" ht="12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</row>
    <row r="1016" spans="1:11" ht="12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</row>
    <row r="1017" spans="1:11" ht="12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</row>
    <row r="1018" spans="1:11" ht="12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</row>
    <row r="1019" spans="1:11" ht="12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</row>
    <row r="1020" spans="1:11" ht="12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</row>
    <row r="1021" spans="1:11" ht="12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</row>
    <row r="1022" spans="1:11" ht="12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</row>
    <row r="1023" spans="1:11" ht="12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</row>
    <row r="1024" spans="1:11" ht="12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</row>
    <row r="1025" spans="1:11" ht="12.7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</row>
    <row r="1026" spans="1:11" ht="12.7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</row>
    <row r="1027" spans="1:11" ht="12.7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</row>
    <row r="1028" spans="1:11" ht="12.7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</row>
    <row r="1029" spans="1:11" ht="12.7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</row>
    <row r="1030" spans="1:11" ht="12.7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</row>
    <row r="1031" spans="1:11" ht="12.7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</row>
    <row r="1032" spans="1:11" ht="12.7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</row>
    <row r="1033" spans="1:11" ht="12.7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</row>
    <row r="1034" spans="1:11" ht="12.7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</row>
    <row r="1035" spans="1:11" ht="12.7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</row>
    <row r="1036" spans="1:11" ht="12.7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</row>
    <row r="1037" spans="1:11" ht="12.7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</row>
    <row r="1038" spans="1:11" ht="12.7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</row>
    <row r="1039" spans="1:11" ht="12.7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</row>
    <row r="1040" spans="1:11" ht="12.7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</row>
    <row r="1041" spans="1:11" ht="12.7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</row>
    <row r="1042" spans="1:11" ht="12.7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</row>
    <row r="1043" spans="1:11" ht="12.7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</row>
    <row r="1044" spans="1:11" ht="12.7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</row>
    <row r="1045" spans="1:11" ht="12.7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</row>
    <row r="1046" spans="1:11" ht="12.7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</row>
    <row r="1047" spans="1:11" ht="12.7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</row>
    <row r="1048" spans="1:11" ht="12.7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</row>
    <row r="1049" spans="1:11" ht="12.7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</row>
    <row r="1050" spans="1:11" ht="12.7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</row>
    <row r="1051" spans="1:11" ht="12.7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</row>
    <row r="1052" spans="1:11" ht="12.7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</row>
    <row r="1053" spans="1:11" ht="12.7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</row>
    <row r="1054" spans="1:11" ht="12.7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</row>
    <row r="1055" spans="1:11" ht="12.7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</row>
    <row r="1056" spans="1:11" ht="12.7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</row>
    <row r="1057" spans="1:11" ht="12.7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</row>
    <row r="1058" spans="1:11" ht="12.7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</row>
    <row r="1059" spans="1:11" ht="12.7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</row>
    <row r="1060" spans="1:11" ht="12.7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</row>
    <row r="1061" spans="1:11" ht="12.7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</row>
    <row r="1062" spans="1:11" ht="12.7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</row>
    <row r="1063" spans="1:11" ht="12.7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</row>
    <row r="1064" spans="1:11" ht="12.7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</row>
    <row r="1065" spans="1:11" ht="12.7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</row>
    <row r="1066" spans="1:11" ht="12.7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</row>
    <row r="1067" spans="1:11" ht="12.7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</row>
    <row r="1068" spans="1:11" ht="12.7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</row>
    <row r="1069" spans="1:11" ht="12.7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</row>
    <row r="1070" spans="1:11" ht="12.7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</row>
    <row r="1071" spans="1:11" ht="12.7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</row>
    <row r="1072" spans="1:11" ht="12.7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</row>
    <row r="1073" spans="1:11" ht="12.7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</row>
    <row r="1074" spans="1:11" ht="12.7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</row>
    <row r="1075" spans="1:11" ht="12.7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</row>
    <row r="1076" spans="1:11" ht="12.7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</row>
    <row r="1077" spans="1:11" ht="12.7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</row>
    <row r="1078" spans="1:11" ht="12.7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</row>
    <row r="1079" spans="1:11" ht="12.7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</row>
    <row r="1080" spans="1:11" ht="12.7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</row>
    <row r="1081" spans="1:11" ht="12.7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</row>
    <row r="1082" spans="1:11" ht="12.7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</row>
    <row r="1083" spans="1:11" ht="12.7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</row>
    <row r="1084" spans="1:11" ht="12.7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</row>
    <row r="1085" spans="1:11" ht="12.7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</row>
    <row r="1086" spans="1:11" ht="12.7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</row>
    <row r="1087" spans="1:11" ht="12.7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</row>
    <row r="1088" spans="1:11" ht="12.7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</row>
    <row r="1089" spans="1:11" ht="12.7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</row>
    <row r="1090" spans="1:11" ht="12.7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</row>
    <row r="1091" spans="1:11" ht="12.7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</row>
    <row r="1092" spans="1:11" ht="12.7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</row>
    <row r="1093" spans="1:11" ht="12.7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</row>
    <row r="1094" spans="1:11" ht="12.7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</row>
    <row r="1095" spans="1:11" ht="12.7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</row>
    <row r="1096" spans="1:11" ht="12.7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</row>
    <row r="1097" spans="1:11" ht="12.7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</row>
    <row r="1098" spans="1:11" ht="12.7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</row>
    <row r="1099" spans="1:11" ht="12.7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</row>
    <row r="1100" spans="1:11" ht="12.7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</row>
    <row r="1101" spans="1:11" ht="12.7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</row>
    <row r="1102" spans="1:11" ht="12.7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</row>
    <row r="1103" spans="1:11" ht="12.7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</row>
    <row r="1104" spans="1:11" ht="12.7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</row>
    <row r="1105" spans="1:11" ht="12.7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</row>
    <row r="1106" spans="1:11" ht="12.7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</row>
    <row r="1107" spans="1:11" ht="12.7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</row>
    <row r="1108" spans="1:11" ht="12.7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</row>
    <row r="1109" spans="1:11" ht="12.7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</row>
    <row r="1110" spans="1:11" ht="12.7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</row>
    <row r="1111" spans="1:11" ht="12.7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</row>
    <row r="1112" spans="1:11" ht="12.7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</row>
    <row r="1113" spans="1:11" ht="12.7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</row>
    <row r="1114" spans="1:11" ht="12.7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</row>
    <row r="1115" spans="1:11" ht="12.7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</row>
    <row r="1116" spans="1:11" ht="12.7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</row>
    <row r="1117" spans="1:11" ht="12.7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</row>
    <row r="1118" spans="1:11" ht="12.7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</row>
    <row r="1119" spans="1:11" ht="12.7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</row>
    <row r="1120" spans="1:11" ht="12.7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</row>
    <row r="1121" spans="1:11" ht="12.7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</row>
    <row r="1122" spans="1:11" ht="12.7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</row>
    <row r="1123" spans="1:11" ht="12.7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</row>
    <row r="1124" spans="1:11" ht="12.7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</row>
    <row r="1125" spans="1:11" ht="12.7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</row>
    <row r="1126" spans="1:11" ht="12.7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</row>
    <row r="1127" spans="1:11" ht="12.7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</row>
    <row r="1128" spans="1:11" ht="12.7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</row>
    <row r="1129" spans="1:11" ht="12.7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</row>
    <row r="1130" spans="1:11" ht="12.7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</row>
    <row r="1131" spans="1:11" ht="12.7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</row>
    <row r="1132" spans="1:11" ht="12.7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</row>
    <row r="1133" spans="1:11" ht="12.7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</row>
    <row r="1134" spans="1:11" ht="12.7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</row>
    <row r="1135" spans="1:11" ht="12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</row>
    <row r="1136" spans="1:11" ht="12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</row>
    <row r="1137" spans="1:11" ht="12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</row>
    <row r="1138" spans="1:11" ht="12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</row>
    <row r="1139" spans="1:11" ht="12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</row>
    <row r="1140" spans="1:11" ht="12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</row>
    <row r="1141" spans="1:11" ht="12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</row>
    <row r="1142" spans="1:11" ht="12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</row>
    <row r="1143" spans="1:11" ht="12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</row>
    <row r="1144" spans="1:11" ht="12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</row>
    <row r="1145" spans="1:11" ht="12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</row>
    <row r="1146" spans="1:11" ht="12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</row>
    <row r="1147" spans="1:11" ht="12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</row>
    <row r="1148" spans="1:11" ht="12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</row>
    <row r="1149" spans="1:11" ht="12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</row>
    <row r="1150" spans="1:11" ht="12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</row>
    <row r="1151" spans="1:11" ht="12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</row>
    <row r="1152" spans="1:11" ht="12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</row>
    <row r="1153" spans="1:11" ht="12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</row>
    <row r="1154" spans="1:11" ht="12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</row>
    <row r="1155" spans="1:11" ht="12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</row>
    <row r="1156" spans="1:11" ht="12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</row>
    <row r="1157" spans="1:11" ht="12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</row>
    <row r="1158" spans="1:11" ht="12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</row>
    <row r="1159" spans="1:11" ht="12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</row>
    <row r="1160" spans="1:11" ht="12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</row>
    <row r="1161" spans="1:11" ht="12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</row>
    <row r="1162" spans="1:11" ht="12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</row>
    <row r="1163" spans="1:11" ht="12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</row>
    <row r="1164" spans="1:11" ht="12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</row>
    <row r="1165" spans="1:11" ht="12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</row>
    <row r="1166" spans="1:11" ht="12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</row>
    <row r="1167" spans="1:11" ht="12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</row>
    <row r="1168" spans="1:11" ht="12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</row>
    <row r="1169" spans="1:11" ht="12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</row>
    <row r="1170" spans="1:11" ht="12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</row>
    <row r="1171" spans="1:11" ht="12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</row>
    <row r="1172" spans="1:11" ht="12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</row>
    <row r="1173" spans="1:11" ht="12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</row>
    <row r="1174" spans="1:11" ht="12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</row>
    <row r="1175" spans="1:11" ht="12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</row>
    <row r="1176" spans="1:11" ht="12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</row>
    <row r="1177" spans="1:11" ht="12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</row>
    <row r="1178" spans="1:11" ht="12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</row>
    <row r="1179" spans="1:11" ht="12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</row>
    <row r="1180" spans="1:11" ht="12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</row>
    <row r="1181" spans="1:11" ht="12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</row>
    <row r="1182" spans="1:11" ht="12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</row>
    <row r="1183" spans="1:11" ht="12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</row>
    <row r="1184" spans="1:11" ht="12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</row>
    <row r="1185" spans="1:11" ht="12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</row>
    <row r="1186" spans="1:11" ht="12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</row>
    <row r="1187" spans="1:11" ht="12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</row>
    <row r="1188" spans="1:11" ht="12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</row>
    <row r="1189" spans="1:11" ht="12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</row>
    <row r="1190" spans="1:11" ht="12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</row>
    <row r="1191" spans="1:11" ht="12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</row>
    <row r="1192" spans="1:11" ht="12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</row>
    <row r="1193" spans="1:11" ht="12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</row>
    <row r="1194" spans="1:11" ht="12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</row>
    <row r="1195" spans="1:11" ht="12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</row>
    <row r="1196" spans="1:11" ht="12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</row>
    <row r="1197" spans="1:11" ht="12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</row>
    <row r="1198" spans="1:11" ht="12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</row>
    <row r="1199" spans="1:11" ht="12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</row>
    <row r="1200" spans="1:11" ht="12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</row>
    <row r="1201" spans="1:11" ht="12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</row>
    <row r="1202" spans="1:11" ht="12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</row>
    <row r="1203" spans="1:11" ht="12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</row>
    <row r="1204" spans="1:11" ht="12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</row>
    <row r="1205" spans="1:11" ht="12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</row>
    <row r="1206" spans="1:11" ht="12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</row>
    <row r="1207" spans="1:11" ht="12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</row>
    <row r="1208" spans="1:11" ht="12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</row>
    <row r="1209" spans="1:11" ht="12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</row>
    <row r="1210" spans="1:11" ht="12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</row>
    <row r="1211" spans="1:11" ht="12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</row>
    <row r="1212" spans="1:11" ht="12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</row>
    <row r="1213" spans="1:11" ht="12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</row>
    <row r="1214" spans="1:11" ht="12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</row>
    <row r="1215" spans="1:11" ht="12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</row>
    <row r="1216" spans="1:11" ht="12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</row>
    <row r="1217" spans="1:11" ht="12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</row>
    <row r="1218" spans="1:11" ht="12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</row>
    <row r="1219" spans="1:11" ht="12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</row>
    <row r="1220" spans="1:11" ht="12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</row>
    <row r="1221" spans="1:11" ht="12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</row>
    <row r="1222" spans="1:11" ht="12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</row>
    <row r="1223" spans="1:11" ht="12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</row>
    <row r="1224" spans="1:11" ht="12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</row>
    <row r="1225" spans="1:11" ht="12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</row>
    <row r="1226" spans="1:11" ht="12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</row>
    <row r="1227" spans="1:11" ht="12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</row>
    <row r="1228" spans="1:11" ht="12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</row>
    <row r="1229" spans="1:11" ht="12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</row>
    <row r="1230" spans="1:11" ht="12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</row>
    <row r="1231" spans="1:11" ht="12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</row>
    <row r="1232" spans="1:11" ht="12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</row>
    <row r="1233" spans="1:11" ht="12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</row>
    <row r="1234" spans="1:11" ht="12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</row>
    <row r="1235" spans="1:11" ht="12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</row>
    <row r="1236" spans="1:11" ht="12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</row>
    <row r="1237" spans="1:11" ht="12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</row>
    <row r="1238" spans="1:11" ht="12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</row>
    <row r="1239" spans="1:11" ht="12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</row>
    <row r="1240" spans="1:11" ht="12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</row>
    <row r="1241" spans="1:11" ht="12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</row>
    <row r="1242" spans="1:11" ht="12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</row>
    <row r="1243" spans="1:11" ht="12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</row>
    <row r="1244" spans="1:11" ht="12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</row>
    <row r="1245" spans="1:11" ht="12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</row>
    <row r="1246" spans="1:11" ht="12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</row>
    <row r="1247" spans="1:11" ht="12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</row>
    <row r="1248" spans="1:11" ht="12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</row>
    <row r="1249" spans="1:11" ht="12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</row>
    <row r="1250" spans="1:11" ht="12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</row>
    <row r="1251" spans="1:11" ht="12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</row>
    <row r="1252" spans="1:11" ht="12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</row>
    <row r="1253" spans="1:11" ht="12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</row>
    <row r="1254" spans="1:11" ht="12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</row>
    <row r="1255" spans="1:11" ht="12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</row>
    <row r="1256" spans="1:11" ht="12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</row>
    <row r="1257" spans="1:11" ht="12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</row>
    <row r="1258" spans="1:11" ht="12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</row>
    <row r="1259" spans="1:11" ht="12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</row>
    <row r="1260" spans="1:11" ht="12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</row>
    <row r="1261" spans="1:11" ht="12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</row>
    <row r="1262" spans="1:11" ht="12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</row>
    <row r="1263" spans="1:11" ht="12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</row>
    <row r="1264" spans="1:11" ht="12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</row>
    <row r="1265" spans="1:11" ht="12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</row>
    <row r="1266" spans="1:11" ht="12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</row>
    <row r="1267" spans="1:11" ht="12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</row>
    <row r="1268" spans="1:11" ht="12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</row>
    <row r="1269" spans="1:11" ht="12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</row>
    <row r="1270" spans="1:11" ht="12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</row>
    <row r="1271" spans="1:11" ht="12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</row>
    <row r="1272" spans="1:11" ht="12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</row>
    <row r="1273" spans="1:11" ht="12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</row>
    <row r="1274" spans="1:11" ht="12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</row>
    <row r="1275" spans="1:11" ht="12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</row>
    <row r="1276" spans="1:11" ht="12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</row>
    <row r="1277" spans="1:11" ht="12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</row>
    <row r="1278" spans="1:11" ht="12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</row>
    <row r="1279" spans="1:11" ht="12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</row>
    <row r="1280" spans="1:11" ht="12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</row>
    <row r="1281" spans="1:11" ht="12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</row>
    <row r="1282" spans="1:11" ht="12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</row>
    <row r="1283" spans="1:11" ht="12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</row>
    <row r="1284" spans="1:11" ht="12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</row>
    <row r="1285" spans="1:11" ht="12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</row>
    <row r="1286" spans="1:11" ht="12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</row>
    <row r="1287" spans="1:11" ht="12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</row>
    <row r="1288" spans="1:11" ht="12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</row>
    <row r="1289" spans="1:11" ht="12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</row>
    <row r="1290" spans="1:11" ht="12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</row>
    <row r="1291" spans="1:11" ht="12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</row>
    <row r="1292" spans="1:11" ht="12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</row>
    <row r="1293" spans="1:11" ht="12.7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</row>
    <row r="1294" spans="1:11" ht="12.7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</row>
    <row r="1295" spans="1:11" ht="12.7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</row>
    <row r="1296" spans="1:11" ht="12.7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</row>
    <row r="1297" spans="1:11" ht="12.7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</row>
    <row r="1298" spans="1:11" ht="12.7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</row>
    <row r="1299" spans="1:11" ht="12.7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</row>
    <row r="1300" spans="1:11" ht="12.7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</row>
    <row r="1301" spans="1:11" ht="12.7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</row>
    <row r="1302" spans="1:11" ht="12.7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</row>
    <row r="1303" spans="1:11" ht="12.7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</row>
    <row r="1304" spans="1:11" ht="12.7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</row>
    <row r="1305" spans="1:11" ht="12.7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</row>
    <row r="1306" spans="1:11" ht="12.7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</row>
    <row r="1307" spans="1:11" ht="12.7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</row>
    <row r="1308" spans="1:11" ht="12.7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</row>
    <row r="1309" spans="1:11" ht="12.7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</row>
    <row r="1310" spans="1:11" ht="12.7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</row>
    <row r="1311" spans="1:11" ht="12.7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</row>
    <row r="1312" spans="1:11" ht="12.7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</row>
    <row r="1313" spans="1:11" ht="12.7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</row>
    <row r="1314" spans="1:11" ht="12.7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</row>
    <row r="1315" spans="1:11" ht="12.7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</row>
    <row r="1316" spans="1:11" ht="12.7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</row>
    <row r="1317" spans="1:11" ht="12.7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</row>
    <row r="1318" spans="1:11" ht="12.7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</row>
    <row r="1319" spans="1:11" ht="12.7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</row>
    <row r="1320" spans="1:11" ht="12.7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</row>
    <row r="1321" spans="1:11" ht="12.7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</row>
    <row r="1322" spans="1:11" ht="12.7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</row>
    <row r="1323" spans="1:11" ht="12.7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</row>
    <row r="1324" spans="1:11" ht="12.7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</row>
    <row r="1325" spans="1:11" ht="12.7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</row>
    <row r="1326" spans="1:11" ht="12.7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</row>
    <row r="1327" spans="1:11" ht="12.7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</row>
    <row r="1328" spans="1:11" ht="12.7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</row>
    <row r="1329" spans="1:11" ht="12.7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</row>
    <row r="1330" spans="1:11" ht="12.7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</row>
    <row r="1331" spans="1:11" ht="12.7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</row>
    <row r="1332" spans="10:11" ht="12.75">
      <c r="J1332" s="31"/>
      <c r="K1332" s="31"/>
    </row>
    <row r="1333" spans="10:11" ht="12.75">
      <c r="J1333" s="31"/>
      <c r="K1333" s="31"/>
    </row>
    <row r="1334" spans="10:11" ht="12.75">
      <c r="J1334" s="31"/>
      <c r="K1334" s="31"/>
    </row>
  </sheetData>
  <mergeCells count="16">
    <mergeCell ref="A147:I147"/>
    <mergeCell ref="A244:I244"/>
    <mergeCell ref="A1:I1"/>
    <mergeCell ref="A2:I2"/>
    <mergeCell ref="A51:I51"/>
    <mergeCell ref="A52:I52"/>
    <mergeCell ref="A280:I280"/>
    <mergeCell ref="A281:I281"/>
    <mergeCell ref="A245:I245"/>
    <mergeCell ref="A99:I99"/>
    <mergeCell ref="A100:I100"/>
    <mergeCell ref="G202:I202"/>
    <mergeCell ref="G190:I190"/>
    <mergeCell ref="A193:I193"/>
    <mergeCell ref="A194:I194"/>
    <mergeCell ref="A146:I146"/>
  </mergeCells>
  <printOptions/>
  <pageMargins left="0.5" right="0" top="1" bottom="1" header="0.5" footer="0.5"/>
  <pageSetup horizontalDpi="600" verticalDpi="600" orientation="portrait" r:id="rId1"/>
  <rowBreaks count="6" manualBreakCount="6">
    <brk id="50" max="255" man="1"/>
    <brk id="98" max="255" man="1"/>
    <brk id="145" max="255" man="1"/>
    <brk id="192" max="255" man="1"/>
    <brk id="243" max="255" man="1"/>
    <brk id="2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alice.chong</cp:lastModifiedBy>
  <cp:lastPrinted>2003-09-26T06:40:53Z</cp:lastPrinted>
  <dcterms:created xsi:type="dcterms:W3CDTF">2002-11-11T22:59:56Z</dcterms:created>
  <dcterms:modified xsi:type="dcterms:W3CDTF">2003-09-26T06:41:03Z</dcterms:modified>
  <cp:category/>
  <cp:version/>
  <cp:contentType/>
  <cp:contentStatus/>
</cp:coreProperties>
</file>