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385" windowHeight="6120" activeTab="3"/>
  </bookViews>
  <sheets>
    <sheet name="PL" sheetId="1" r:id="rId1"/>
    <sheet name="BS" sheetId="2" r:id="rId2"/>
    <sheet name="equity " sheetId="3" r:id="rId3"/>
    <sheet name="CF" sheetId="4" r:id="rId4"/>
  </sheets>
  <definedNames>
    <definedName name="_xlnm.Print_Area" localSheetId="1">'BS'!$A$1:$G$69</definedName>
    <definedName name="_xlnm.Print_Area" localSheetId="3">'CF'!$A$1:$H$55</definedName>
    <definedName name="_xlnm.Print_Area" localSheetId="0">'PL'!$A$1:$G$46</definedName>
  </definedNames>
  <calcPr fullCalcOnLoad="1"/>
</workbook>
</file>

<file path=xl/sharedStrings.xml><?xml version="1.0" encoding="utf-8"?>
<sst xmlns="http://schemas.openxmlformats.org/spreadsheetml/2006/main" count="152" uniqueCount="114">
  <si>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</si>
  <si>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</si>
  <si>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</si>
  <si>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</si>
  <si>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</si>
  <si>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</si>
  <si>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</si>
  <si>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</si>
  <si>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</si>
  <si>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</si>
  <si>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</si>
  <si>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</si>
  <si>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</si>
  <si>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</si>
  <si>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</si>
  <si>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</si>
  <si>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</si>
  <si>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</si>
  <si>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</si>
  <si>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</si>
  <si>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</si>
  <si>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</si>
  <si>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</si>
  <si>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</si>
  <si>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</si>
  <si>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</si>
  <si>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</si>
  <si>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</si>
  <si>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</si>
  <si>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</si>
  <si>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</si>
  <si>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</si>
  <si>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</si>
  <si>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</si>
  <si>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</si>
  <si>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</si>
  <si>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</si>
  <si>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</si>
  <si>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</si>
  <si>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</si>
  <si>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</si>
  <si>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</si>
  <si>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</si>
  <si>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</si>
  <si>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</si>
  <si>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</si>
  <si>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</si>
  <si>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</si>
  <si>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</si>
  <si>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</si>
  <si>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</si>
  <si>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</si>
  <si>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</si>
  <si>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</si>
  <si>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</si>
  <si>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</si>
  <si>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</si>
  <si>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</si>
  <si>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</si>
  <si>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</si>
  <si>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</si>
  <si>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</si>
  <si>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</si>
  <si>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</si>
  <si>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</si>
  <si>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</si>
  <si>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</si>
  <si>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</si>
  <si>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</si>
  <si>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</si>
  <si>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</si>
  <si>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</si>
  <si>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</si>
  <si>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</si>
  <si>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Net increase in cash and cash equivalents</t>
  </si>
  <si>
    <t xml:space="preserve">Repayment of borrowings </t>
  </si>
  <si>
    <t xml:space="preserve">Proceeds from borrowings 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</si>
  <si>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</si>
  <si>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</si>
  <si>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</si>
  <si>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</si>
  <si>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</si>
  <si>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</si>
  <si>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</si>
  <si>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</si>
  <si>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</si>
  <si>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</si>
  <si>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</si>
  <si>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</si>
  <si>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 xml:space="preserve">Proceeds of property, plant and equipment </t>
  </si>
  <si>
    <t>Tax Recoverable</t>
  </si>
  <si>
    <t>Net assets per share (RM)</t>
  </si>
  <si>
    <t>As previously reported</t>
  </si>
  <si>
    <t>for the year ended 30th June 2007 )</t>
  </si>
  <si>
    <t>Effects of adopting:</t>
  </si>
  <si>
    <t>- FRS 116</t>
  </si>
  <si>
    <t>- FRS 140</t>
  </si>
  <si>
    <t>At 01.07.2007</t>
  </si>
  <si>
    <t>At 01.07.2006</t>
  </si>
  <si>
    <t>At 01.07.2006 (restated)</t>
  </si>
  <si>
    <t>Prepaid land lease payments</t>
  </si>
  <si>
    <t>(RESTATED)#</t>
  </si>
  <si>
    <t>Reporting Standards adopted by the Group with effect from 1 July 2007 (see Note 2)</t>
  </si>
  <si>
    <t xml:space="preserve"># Certain figures in 2007 have been restated for comparative purposes in accordance with the new and revised Financial </t>
  </si>
  <si>
    <t>30.06.2007</t>
  </si>
  <si>
    <t>31.12.2007</t>
  </si>
  <si>
    <t>Quarterly financial report for second financial quarter ended 31 December 2007</t>
  </si>
  <si>
    <t>CONDENSED CONSOLIDATED INCOME STATEMENTS FOR THE QUARTER ENDED 31 DECEMBER 2007</t>
  </si>
  <si>
    <t>CONDENSED CONSOLIDATED BALANCE SHEETS AS AT  31 DECEMBER 2007</t>
  </si>
  <si>
    <t>CONDENSED CONSOLIDATED CASH FLOW STATEMENT FOR THE QUARTER ENDED 31 DECEMBER 2007</t>
  </si>
  <si>
    <t>31.12.2006</t>
  </si>
  <si>
    <t>At 31.12.2006</t>
  </si>
  <si>
    <t>At 31.12.2007</t>
  </si>
  <si>
    <t>6 MONTHS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</si>
</sst>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_(* #,##0.000_);_(* \(#,##0.000\);_(* &quot;-&quot;???_);_(@_)"/>
    <numFmt numFmtId="178" formatCode="0.0%"/>
    <numFmt numFmtId="179" formatCode="_-* #,##0.0_-;\-* #,##0.0_-;_-* &quot;-&quot;?_-;_-@_-"/>
    <numFmt numFmtId="180" formatCode="_-* #,##0.000_-;\-* #,##0.000_-;_-* &quot;-&quot;???_-;_-@_-"/>
  </numFmts>
  <fonts count="10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4" fontId="0" fillId="0" borderId="1" xfId="15" applyNumberFormat="1" applyFont="1" applyFill="1" applyBorder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4" fontId="0" fillId="0" borderId="0" xfId="15" applyNumberForma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2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174" fontId="0" fillId="0" borderId="3" xfId="15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4" xfId="15" applyNumberFormat="1" applyFill="1" applyBorder="1" applyAlignment="1">
      <alignment/>
    </xf>
    <xf numFmtId="17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74" fontId="0" fillId="0" borderId="5" xfId="15" applyNumberFormat="1" applyFont="1" applyFill="1" applyBorder="1" applyAlignment="1">
      <alignment/>
    </xf>
    <xf numFmtId="174" fontId="0" fillId="0" borderId="6" xfId="15" applyNumberFormat="1" applyFont="1" applyFill="1" applyBorder="1" applyAlignment="1">
      <alignment/>
    </xf>
    <xf numFmtId="174" fontId="0" fillId="0" borderId="7" xfId="15" applyNumberFormat="1" applyFont="1" applyFill="1" applyBorder="1" applyAlignment="1">
      <alignment/>
    </xf>
    <xf numFmtId="174" fontId="0" fillId="0" borderId="8" xfId="15" applyNumberFormat="1" applyFont="1" applyFill="1" applyBorder="1" applyAlignment="1">
      <alignment/>
    </xf>
    <xf numFmtId="174" fontId="0" fillId="0" borderId="9" xfId="15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/>
    </xf>
    <xf numFmtId="43" fontId="0" fillId="0" borderId="9" xfId="15" applyNumberFormat="1" applyFont="1" applyFill="1" applyBorder="1" applyAlignment="1">
      <alignment/>
    </xf>
    <xf numFmtId="174" fontId="0" fillId="0" borderId="0" xfId="15" applyNumberForma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9" fontId="0" fillId="0" borderId="0" xfId="21" applyFont="1" applyFill="1" applyAlignment="1">
      <alignment/>
    </xf>
    <xf numFmtId="174" fontId="0" fillId="0" borderId="2" xfId="15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3" fontId="0" fillId="0" borderId="9" xfId="15" applyFont="1" applyFill="1" applyBorder="1" applyAlignment="1">
      <alignment/>
    </xf>
    <xf numFmtId="4" fontId="0" fillId="0" borderId="0" xfId="0" applyNumberFormat="1" applyFill="1" applyAlignment="1">
      <alignment/>
    </xf>
    <xf numFmtId="17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/>
    </xf>
    <xf numFmtId="174" fontId="0" fillId="0" borderId="0" xfId="15" applyNumberFormat="1" applyFill="1" applyAlignment="1">
      <alignment/>
    </xf>
    <xf numFmtId="0" fontId="0" fillId="0" borderId="0" xfId="0" applyFill="1" applyAlignment="1" quotePrefix="1">
      <alignment/>
    </xf>
    <xf numFmtId="0" fontId="4" fillId="0" borderId="0" xfId="0" applyFont="1" applyFill="1" applyBorder="1" applyAlignment="1">
      <alignment/>
    </xf>
    <xf numFmtId="174" fontId="0" fillId="0" borderId="2" xfId="15" applyNumberFormat="1" applyFill="1" applyBorder="1" applyAlignment="1">
      <alignment/>
    </xf>
    <xf numFmtId="174" fontId="0" fillId="0" borderId="8" xfId="15" applyNumberFormat="1" applyFill="1" applyBorder="1" applyAlignment="1">
      <alignment/>
    </xf>
    <xf numFmtId="174" fontId="0" fillId="0" borderId="9" xfId="15" applyNumberFormat="1" applyFill="1" applyBorder="1" applyAlignment="1">
      <alignment/>
    </xf>
    <xf numFmtId="0" fontId="6" fillId="0" borderId="0" xfId="0" applyFont="1" applyFill="1" applyAlignment="1">
      <alignment horizontal="center"/>
    </xf>
    <xf numFmtId="43" fontId="0" fillId="0" borderId="0" xfId="15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4" fontId="0" fillId="0" borderId="2" xfId="15" applyNumberFormat="1" applyFont="1" applyFill="1" applyBorder="1" applyAlignment="1">
      <alignment/>
    </xf>
    <xf numFmtId="174" fontId="0" fillId="0" borderId="3" xfId="15" applyNumberFormat="1" applyFont="1" applyFill="1" applyBorder="1" applyAlignment="1">
      <alignment/>
    </xf>
    <xf numFmtId="174" fontId="0" fillId="0" borderId="4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74" fontId="0" fillId="0" borderId="0" xfId="15" applyNumberFormat="1" applyFill="1" applyBorder="1" applyAlignment="1">
      <alignment/>
    </xf>
    <xf numFmtId="0" fontId="7" fillId="0" borderId="0" xfId="0" applyFont="1" applyFill="1" applyAlignment="1">
      <alignment horizontal="center"/>
    </xf>
    <xf numFmtId="43" fontId="0" fillId="0" borderId="0" xfId="15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7"/>
  <sheetViews>
    <sheetView workbookViewId="0" topLeftCell="A16">
      <selection activeCell="A9" sqref="A9"/>
    </sheetView>
  </sheetViews>
  <sheetFormatPr defaultColWidth="9.140625" defaultRowHeight="12.75"/>
  <cols>
    <col min="1" max="1" width="25.57421875" style="3" customWidth="1"/>
    <col min="2" max="2" width="5.57421875" style="3" customWidth="1"/>
    <col min="3" max="3" width="18.00390625" style="57" customWidth="1"/>
    <col min="4" max="4" width="16.421875" style="57" customWidth="1"/>
    <col min="5" max="5" width="6.57421875" style="3" customWidth="1"/>
    <col min="6" max="6" width="14.57421875" style="57" customWidth="1"/>
    <col min="7" max="7" width="16.421875" style="57" customWidth="1"/>
    <col min="8" max="16384" width="9.140625" style="3" customWidth="1"/>
  </cols>
  <sheetData>
    <row r="1" spans="2:15" ht="12.75">
      <c r="B1" s="6"/>
      <c r="C1" s="54"/>
      <c r="D1" s="54"/>
      <c r="E1" s="6"/>
      <c r="F1" s="54"/>
      <c r="G1" s="54"/>
      <c r="H1" s="6"/>
      <c r="I1" s="6"/>
      <c r="J1" s="6"/>
      <c r="K1" s="6"/>
      <c r="L1" s="6"/>
      <c r="M1" s="6"/>
      <c r="N1" s="6"/>
      <c r="O1" s="6"/>
    </row>
    <row r="2" spans="1:15" ht="19.5">
      <c r="A2" s="29"/>
      <c r="B2" s="29"/>
      <c r="C2" s="4"/>
      <c r="D2" s="65" t="s">
        <v>47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32"/>
      <c r="B3" s="32"/>
      <c r="C3" s="33"/>
      <c r="D3" s="7" t="s">
        <v>48</v>
      </c>
      <c r="E3" s="33"/>
      <c r="F3" s="33"/>
      <c r="G3" s="33"/>
      <c r="H3" s="33"/>
      <c r="I3" s="33"/>
      <c r="J3" s="33"/>
      <c r="K3" s="33"/>
      <c r="L3" s="33"/>
      <c r="M3" s="33"/>
      <c r="N3" s="6"/>
      <c r="O3" s="6"/>
    </row>
    <row r="4" spans="1:15" ht="12.75">
      <c r="A4" s="32"/>
      <c r="B4" s="32"/>
      <c r="C4" s="8"/>
      <c r="D4" s="8" t="s">
        <v>64</v>
      </c>
      <c r="E4" s="33"/>
      <c r="F4" s="33"/>
      <c r="G4" s="33"/>
      <c r="H4" s="33"/>
      <c r="I4" s="33"/>
      <c r="J4" s="33"/>
      <c r="K4" s="33"/>
      <c r="L4" s="33"/>
      <c r="M4" s="33"/>
      <c r="N4" s="6"/>
      <c r="O4" s="6"/>
    </row>
    <row r="5" spans="1:15" ht="12.75">
      <c r="A5" s="32"/>
      <c r="B5" s="32"/>
      <c r="C5" s="8"/>
      <c r="D5" s="8"/>
      <c r="E5" s="33"/>
      <c r="F5" s="33"/>
      <c r="G5" s="33"/>
      <c r="H5" s="33"/>
      <c r="I5" s="33"/>
      <c r="J5" s="33"/>
      <c r="K5" s="33"/>
      <c r="L5" s="33"/>
      <c r="M5" s="33"/>
      <c r="N5" s="6"/>
      <c r="O5" s="6"/>
    </row>
    <row r="6" spans="1:15" ht="12.75">
      <c r="A6" s="9" t="s">
        <v>106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6"/>
      <c r="O6" s="6"/>
    </row>
    <row r="7" spans="1:15" ht="12.75">
      <c r="A7" s="32" t="s">
        <v>49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6"/>
      <c r="O7" s="6"/>
    </row>
    <row r="8" spans="1:13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2.75">
      <c r="A9" s="32" t="s">
        <v>107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2.75">
      <c r="A11" s="32"/>
      <c r="B11" s="32"/>
      <c r="C11" s="33" t="s">
        <v>15</v>
      </c>
      <c r="D11" s="32"/>
      <c r="E11" s="32"/>
      <c r="F11" s="33" t="s">
        <v>71</v>
      </c>
      <c r="G11" s="32"/>
      <c r="H11" s="32"/>
      <c r="I11" s="32"/>
      <c r="J11" s="32"/>
      <c r="K11" s="32"/>
      <c r="L11" s="32"/>
      <c r="M11" s="32"/>
    </row>
    <row r="12" spans="1:13" ht="12.75">
      <c r="A12" s="32"/>
      <c r="B12" s="32"/>
      <c r="C12" s="33" t="s">
        <v>9</v>
      </c>
      <c r="D12" s="33" t="s">
        <v>12</v>
      </c>
      <c r="E12" s="32"/>
      <c r="F12" s="33" t="s">
        <v>9</v>
      </c>
      <c r="G12" s="33" t="s">
        <v>12</v>
      </c>
      <c r="H12" s="32"/>
      <c r="I12" s="32"/>
      <c r="J12" s="32"/>
      <c r="K12" s="32"/>
      <c r="L12" s="32"/>
      <c r="M12" s="32"/>
    </row>
    <row r="13" spans="1:13" ht="12.75">
      <c r="A13" s="32"/>
      <c r="B13" s="32"/>
      <c r="C13" s="33" t="s">
        <v>10</v>
      </c>
      <c r="D13" s="33" t="s">
        <v>13</v>
      </c>
      <c r="E13" s="32"/>
      <c r="F13" s="33" t="s">
        <v>10</v>
      </c>
      <c r="G13" s="33" t="s">
        <v>13</v>
      </c>
      <c r="H13" s="32"/>
      <c r="I13" s="32"/>
      <c r="J13" s="32"/>
      <c r="K13" s="32"/>
      <c r="L13" s="32"/>
      <c r="M13" s="32"/>
    </row>
    <row r="14" spans="1:13" ht="12.75">
      <c r="A14" s="32"/>
      <c r="B14" s="32"/>
      <c r="C14" s="33" t="s">
        <v>11</v>
      </c>
      <c r="D14" s="33" t="s">
        <v>14</v>
      </c>
      <c r="E14" s="32"/>
      <c r="F14" s="33" t="s">
        <v>16</v>
      </c>
      <c r="G14" s="33" t="s">
        <v>14</v>
      </c>
      <c r="H14" s="32"/>
      <c r="I14" s="32"/>
      <c r="J14" s="32"/>
      <c r="K14" s="32"/>
      <c r="L14" s="32"/>
      <c r="M14" s="32"/>
    </row>
    <row r="15" spans="1:13" ht="12.75">
      <c r="A15" s="32"/>
      <c r="B15" s="32"/>
      <c r="C15" s="33"/>
      <c r="D15" s="33" t="s">
        <v>11</v>
      </c>
      <c r="E15" s="32"/>
      <c r="F15" s="33"/>
      <c r="G15" s="33" t="s">
        <v>17</v>
      </c>
      <c r="H15" s="32"/>
      <c r="I15" s="32"/>
      <c r="J15" s="32"/>
      <c r="K15" s="32"/>
      <c r="L15" s="32"/>
      <c r="M15" s="32"/>
    </row>
    <row r="16" spans="1:13" ht="12.75">
      <c r="A16" s="32"/>
      <c r="B16" s="32"/>
      <c r="C16" s="33"/>
      <c r="D16" s="33"/>
      <c r="E16" s="32"/>
      <c r="F16" s="33"/>
      <c r="G16" s="33"/>
      <c r="H16" s="32"/>
      <c r="I16" s="32"/>
      <c r="J16" s="32"/>
      <c r="K16" s="32"/>
      <c r="L16" s="32"/>
      <c r="M16" s="32"/>
    </row>
    <row r="17" spans="1:13" ht="12.75">
      <c r="A17" s="32"/>
      <c r="B17" s="32"/>
      <c r="C17" s="34" t="str">
        <f>F17</f>
        <v>31.12.2007</v>
      </c>
      <c r="D17" s="34" t="str">
        <f>G17</f>
        <v>31.12.2006</v>
      </c>
      <c r="E17" s="32"/>
      <c r="F17" s="34" t="s">
        <v>105</v>
      </c>
      <c r="G17" s="34" t="s">
        <v>110</v>
      </c>
      <c r="H17" s="32"/>
      <c r="I17" s="32"/>
      <c r="J17" s="32"/>
      <c r="K17" s="32"/>
      <c r="L17" s="32"/>
      <c r="M17" s="32"/>
    </row>
    <row r="18" spans="1:13" ht="12.75">
      <c r="A18" s="32"/>
      <c r="B18" s="32"/>
      <c r="C18" s="33" t="s">
        <v>24</v>
      </c>
      <c r="D18" s="33" t="s">
        <v>24</v>
      </c>
      <c r="E18" s="32"/>
      <c r="F18" s="33" t="s">
        <v>24</v>
      </c>
      <c r="G18" s="33" t="s">
        <v>24</v>
      </c>
      <c r="H18" s="32"/>
      <c r="I18" s="32"/>
      <c r="J18" s="32"/>
      <c r="K18" s="32"/>
      <c r="L18" s="32"/>
      <c r="M18" s="32"/>
    </row>
    <row r="19" spans="1:13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2.75">
      <c r="A20" s="32" t="s">
        <v>0</v>
      </c>
      <c r="B20" s="32"/>
      <c r="C20" s="2">
        <f>F20-32935</f>
        <v>32235</v>
      </c>
      <c r="D20" s="2">
        <v>32961</v>
      </c>
      <c r="E20" s="2"/>
      <c r="F20" s="2">
        <v>65170</v>
      </c>
      <c r="G20" s="2">
        <v>67166</v>
      </c>
      <c r="H20" s="32"/>
      <c r="I20" s="32"/>
      <c r="J20" s="32"/>
      <c r="K20" s="32"/>
      <c r="L20" s="32"/>
      <c r="M20" s="32"/>
    </row>
    <row r="21" spans="1:13" ht="12.75">
      <c r="A21" s="32"/>
      <c r="B21" s="32"/>
      <c r="C21" s="2"/>
      <c r="D21" s="2"/>
      <c r="E21" s="2"/>
      <c r="F21" s="2"/>
      <c r="G21" s="2"/>
      <c r="H21" s="32"/>
      <c r="I21" s="32"/>
      <c r="J21" s="32"/>
      <c r="K21" s="32"/>
      <c r="L21" s="32"/>
      <c r="M21" s="32"/>
    </row>
    <row r="22" spans="1:13" ht="12.75">
      <c r="A22" s="32" t="s">
        <v>1</v>
      </c>
      <c r="B22" s="32"/>
      <c r="C22" s="2">
        <f>F22+29201</f>
        <v>-28899</v>
      </c>
      <c r="D22" s="2">
        <v>-29464</v>
      </c>
      <c r="E22" s="2"/>
      <c r="F22" s="2">
        <f>-47207-14787+3894</f>
        <v>-58100</v>
      </c>
      <c r="G22" s="2">
        <v>-59806</v>
      </c>
      <c r="H22" s="32"/>
      <c r="I22" s="32"/>
      <c r="J22" s="32"/>
      <c r="K22" s="32"/>
      <c r="L22" s="32"/>
      <c r="M22" s="32"/>
    </row>
    <row r="23" spans="1:13" ht="12.75">
      <c r="A23" s="32"/>
      <c r="B23" s="35"/>
      <c r="C23" s="2"/>
      <c r="D23" s="2"/>
      <c r="E23" s="35"/>
      <c r="F23" s="2"/>
      <c r="G23" s="2"/>
      <c r="H23" s="32"/>
      <c r="I23" s="32"/>
      <c r="J23" s="32"/>
      <c r="K23" s="32"/>
      <c r="L23" s="32"/>
      <c r="M23" s="32"/>
    </row>
    <row r="24" spans="1:13" ht="12.75">
      <c r="A24" s="32" t="s">
        <v>2</v>
      </c>
      <c r="B24" s="32"/>
      <c r="C24" s="2">
        <f>F24-332</f>
        <v>639</v>
      </c>
      <c r="D24" s="2">
        <v>340</v>
      </c>
      <c r="E24" s="2"/>
      <c r="F24" s="2">
        <v>971</v>
      </c>
      <c r="G24" s="2">
        <v>667</v>
      </c>
      <c r="H24" s="32"/>
      <c r="I24" s="32"/>
      <c r="J24" s="32"/>
      <c r="K24" s="32"/>
      <c r="L24" s="32"/>
      <c r="M24" s="32"/>
    </row>
    <row r="25" spans="1:13" ht="12.75">
      <c r="A25" s="32"/>
      <c r="B25" s="32"/>
      <c r="C25" s="36"/>
      <c r="D25" s="36"/>
      <c r="E25" s="36"/>
      <c r="F25" s="36"/>
      <c r="G25" s="36"/>
      <c r="H25" s="32"/>
      <c r="I25" s="32"/>
      <c r="J25" s="32"/>
      <c r="K25" s="32"/>
      <c r="L25" s="32"/>
      <c r="M25" s="32"/>
    </row>
    <row r="26" spans="1:13" ht="12.75">
      <c r="A26" s="32" t="s">
        <v>18</v>
      </c>
      <c r="B26" s="32"/>
      <c r="C26" s="2">
        <f>C20+C22+C24</f>
        <v>3975</v>
      </c>
      <c r="D26" s="2">
        <f>D20+D22+D24</f>
        <v>3837</v>
      </c>
      <c r="E26" s="2"/>
      <c r="F26" s="2">
        <f>F20+F22+F24</f>
        <v>8041</v>
      </c>
      <c r="G26" s="2">
        <f>G20+G22+G24</f>
        <v>8027</v>
      </c>
      <c r="H26" s="32"/>
      <c r="I26" s="32"/>
      <c r="J26" s="32"/>
      <c r="K26" s="32"/>
      <c r="L26" s="32"/>
      <c r="M26" s="32"/>
    </row>
    <row r="27" spans="1:13" ht="12.75">
      <c r="A27" s="32"/>
      <c r="B27" s="32"/>
      <c r="C27" s="2"/>
      <c r="D27" s="2"/>
      <c r="E27" s="2"/>
      <c r="F27" s="2"/>
      <c r="G27" s="2"/>
      <c r="H27" s="32"/>
      <c r="I27" s="32"/>
      <c r="J27" s="32"/>
      <c r="K27" s="32"/>
      <c r="L27" s="32"/>
      <c r="M27" s="32"/>
    </row>
    <row r="28" spans="1:13" ht="12.75">
      <c r="A28" s="32" t="s">
        <v>3</v>
      </c>
      <c r="B28" s="32"/>
      <c r="C28" s="2">
        <f>F28+1957</f>
        <v>-1937</v>
      </c>
      <c r="D28" s="2">
        <v>-1747</v>
      </c>
      <c r="E28" s="2"/>
      <c r="F28" s="2">
        <v>-3894</v>
      </c>
      <c r="G28" s="2">
        <v>-3474</v>
      </c>
      <c r="H28" s="32"/>
      <c r="I28" s="32"/>
      <c r="J28" s="32"/>
      <c r="K28" s="32"/>
      <c r="L28" s="32"/>
      <c r="M28" s="32"/>
    </row>
    <row r="29" spans="1:13" ht="12.75">
      <c r="A29" s="32"/>
      <c r="B29" s="32"/>
      <c r="C29" s="36"/>
      <c r="D29" s="36"/>
      <c r="E29" s="36"/>
      <c r="F29" s="36"/>
      <c r="G29" s="36"/>
      <c r="H29" s="32"/>
      <c r="I29" s="32"/>
      <c r="J29" s="32"/>
      <c r="K29" s="32"/>
      <c r="L29" s="32"/>
      <c r="M29" s="32"/>
    </row>
    <row r="30" spans="1:13" ht="12.75">
      <c r="A30" s="32" t="s">
        <v>19</v>
      </c>
      <c r="B30" s="32"/>
      <c r="C30" s="2">
        <f>C26+C28</f>
        <v>2038</v>
      </c>
      <c r="D30" s="2">
        <f>D26+D28</f>
        <v>2090</v>
      </c>
      <c r="E30" s="2"/>
      <c r="F30" s="2">
        <f>F26+F28</f>
        <v>4147</v>
      </c>
      <c r="G30" s="2">
        <f>G26+G28</f>
        <v>4553</v>
      </c>
      <c r="H30" s="32"/>
      <c r="I30" s="32"/>
      <c r="J30" s="32"/>
      <c r="K30" s="32"/>
      <c r="L30" s="32"/>
      <c r="M30" s="32"/>
    </row>
    <row r="31" spans="1:13" ht="12.75">
      <c r="A31" s="32"/>
      <c r="B31" s="32"/>
      <c r="C31" s="2"/>
      <c r="D31" s="2"/>
      <c r="E31" s="2"/>
      <c r="F31" s="2"/>
      <c r="G31" s="2"/>
      <c r="H31" s="32"/>
      <c r="I31" s="32"/>
      <c r="J31" s="32"/>
      <c r="K31" s="32"/>
      <c r="L31" s="32"/>
      <c r="M31" s="32"/>
    </row>
    <row r="32" spans="1:13" ht="12.75">
      <c r="A32" s="32" t="s">
        <v>4</v>
      </c>
      <c r="B32" s="32"/>
      <c r="C32" s="2">
        <f>F32+548</f>
        <v>-530</v>
      </c>
      <c r="D32" s="2">
        <v>-585</v>
      </c>
      <c r="E32" s="2"/>
      <c r="F32" s="2">
        <v>-1078</v>
      </c>
      <c r="G32" s="2">
        <v>-1275</v>
      </c>
      <c r="H32" s="32"/>
      <c r="I32" s="32"/>
      <c r="J32" s="32"/>
      <c r="K32" s="32"/>
      <c r="L32" s="32"/>
      <c r="M32" s="32"/>
    </row>
    <row r="33" spans="1:13" ht="12.75">
      <c r="A33" s="32"/>
      <c r="B33" s="32"/>
      <c r="C33" s="36"/>
      <c r="D33" s="36"/>
      <c r="E33" s="36"/>
      <c r="F33" s="36"/>
      <c r="G33" s="36"/>
      <c r="H33" s="32"/>
      <c r="I33" s="32"/>
      <c r="J33" s="32"/>
      <c r="K33" s="32"/>
      <c r="L33" s="32"/>
      <c r="M33" s="32"/>
    </row>
    <row r="34" spans="1:13" ht="12.75">
      <c r="A34" s="32" t="s">
        <v>5</v>
      </c>
      <c r="B34" s="32"/>
      <c r="C34" s="2">
        <f>C30+C32</f>
        <v>1508</v>
      </c>
      <c r="D34" s="2">
        <f>D30+D32</f>
        <v>1505</v>
      </c>
      <c r="E34" s="2"/>
      <c r="F34" s="2">
        <f>F30+F32</f>
        <v>3069</v>
      </c>
      <c r="G34" s="2">
        <f>G30+G32</f>
        <v>3278</v>
      </c>
      <c r="H34" s="32"/>
      <c r="I34" s="32"/>
      <c r="J34" s="32"/>
      <c r="K34" s="32"/>
      <c r="L34" s="32"/>
      <c r="M34" s="32"/>
    </row>
    <row r="35" spans="1:13" ht="12.75">
      <c r="A35" s="32"/>
      <c r="B35" s="32"/>
      <c r="C35" s="2"/>
      <c r="D35" s="2"/>
      <c r="E35" s="2"/>
      <c r="F35" s="2"/>
      <c r="G35" s="2"/>
      <c r="H35" s="32"/>
      <c r="I35" s="32"/>
      <c r="J35" s="32"/>
      <c r="K35" s="32"/>
      <c r="L35" s="32"/>
      <c r="M35" s="32"/>
    </row>
    <row r="36" spans="1:13" ht="12.75">
      <c r="A36" s="32" t="s">
        <v>6</v>
      </c>
      <c r="B36" s="32"/>
      <c r="C36" s="2">
        <v>0</v>
      </c>
      <c r="D36" s="2">
        <v>0</v>
      </c>
      <c r="E36" s="2"/>
      <c r="F36" s="2">
        <f>+C36</f>
        <v>0</v>
      </c>
      <c r="G36" s="2">
        <v>0</v>
      </c>
      <c r="H36" s="32"/>
      <c r="I36" s="32"/>
      <c r="J36" s="32"/>
      <c r="K36" s="32"/>
      <c r="L36" s="32"/>
      <c r="M36" s="32"/>
    </row>
    <row r="37" spans="1:13" ht="12.75">
      <c r="A37" s="32"/>
      <c r="B37" s="32"/>
      <c r="C37" s="36"/>
      <c r="D37" s="36"/>
      <c r="E37" s="36"/>
      <c r="F37" s="36"/>
      <c r="G37" s="36"/>
      <c r="H37" s="32"/>
      <c r="I37" s="32"/>
      <c r="J37" s="32"/>
      <c r="K37" s="32"/>
      <c r="L37" s="32"/>
      <c r="M37" s="32"/>
    </row>
    <row r="38" spans="1:13" ht="12.75">
      <c r="A38" s="32" t="s">
        <v>7</v>
      </c>
      <c r="B38" s="32"/>
      <c r="C38" s="2"/>
      <c r="D38" s="2"/>
      <c r="E38" s="2"/>
      <c r="F38" s="2"/>
      <c r="G38" s="2"/>
      <c r="H38" s="32"/>
      <c r="I38" s="32"/>
      <c r="J38" s="32"/>
      <c r="K38" s="32"/>
      <c r="L38" s="32"/>
      <c r="M38" s="32"/>
    </row>
    <row r="39" spans="1:13" ht="13.5" thickBot="1">
      <c r="A39" s="32" t="s">
        <v>8</v>
      </c>
      <c r="B39" s="32"/>
      <c r="C39" s="25">
        <f>C34+C36</f>
        <v>1508</v>
      </c>
      <c r="D39" s="25">
        <f>D34+D36</f>
        <v>1505</v>
      </c>
      <c r="E39" s="25"/>
      <c r="F39" s="25">
        <f>F34+F36</f>
        <v>3069</v>
      </c>
      <c r="G39" s="25">
        <f>G34+G36</f>
        <v>3278</v>
      </c>
      <c r="H39" s="32"/>
      <c r="I39" s="32"/>
      <c r="J39" s="32"/>
      <c r="K39" s="32"/>
      <c r="L39" s="32"/>
      <c r="M39" s="32"/>
    </row>
    <row r="40" spans="1:13" ht="13.5" thickTop="1">
      <c r="A40" s="32"/>
      <c r="B40" s="32"/>
      <c r="C40" s="2"/>
      <c r="D40" s="2"/>
      <c r="E40" s="2"/>
      <c r="F40" s="2"/>
      <c r="G40" s="2"/>
      <c r="H40" s="32"/>
      <c r="I40" s="32"/>
      <c r="J40" s="32"/>
      <c r="K40" s="32"/>
      <c r="L40" s="32"/>
      <c r="M40" s="32"/>
    </row>
    <row r="41" spans="1:13" ht="12.75">
      <c r="A41" s="32"/>
      <c r="B41" s="32"/>
      <c r="C41" s="2"/>
      <c r="D41" s="2"/>
      <c r="E41" s="2"/>
      <c r="F41" s="2"/>
      <c r="G41" s="2"/>
      <c r="H41" s="32"/>
      <c r="I41" s="32"/>
      <c r="J41" s="32"/>
      <c r="K41" s="32"/>
      <c r="L41" s="32"/>
      <c r="M41" s="32"/>
    </row>
    <row r="42" spans="1:13" ht="12.75">
      <c r="A42" s="32" t="s">
        <v>86</v>
      </c>
      <c r="B42" s="32"/>
      <c r="C42" s="55">
        <f>C39/201885*100</f>
        <v>0.7469599029150259</v>
      </c>
      <c r="D42" s="66">
        <f>D39/201888*100</f>
        <v>0.7454628308765257</v>
      </c>
      <c r="E42" s="2"/>
      <c r="F42" s="55">
        <f>F39/201885*100</f>
        <v>1.5201723753622112</v>
      </c>
      <c r="G42" s="55">
        <f>G39/201888*100</f>
        <v>1.6236725313044857</v>
      </c>
      <c r="H42" s="32"/>
      <c r="I42" s="32"/>
      <c r="J42" s="32"/>
      <c r="K42" s="32"/>
      <c r="L42" s="32"/>
      <c r="M42" s="32"/>
    </row>
    <row r="43" spans="1:13" ht="12.75">
      <c r="A43" s="32"/>
      <c r="B43" s="32"/>
      <c r="C43" s="2"/>
      <c r="D43" s="2"/>
      <c r="E43" s="2"/>
      <c r="F43" s="2"/>
      <c r="G43" s="2"/>
      <c r="H43" s="32"/>
      <c r="I43" s="32"/>
      <c r="J43" s="32"/>
      <c r="K43" s="32"/>
      <c r="L43" s="32"/>
      <c r="M43" s="32"/>
    </row>
    <row r="44" spans="1:13" ht="12.75">
      <c r="A44" s="32" t="s">
        <v>45</v>
      </c>
      <c r="B44" s="32"/>
      <c r="C44" s="2"/>
      <c r="D44" s="2"/>
      <c r="E44" s="2"/>
      <c r="F44" s="2"/>
      <c r="G44" s="2"/>
      <c r="H44" s="32"/>
      <c r="I44" s="32"/>
      <c r="J44" s="32"/>
      <c r="K44" s="32"/>
      <c r="L44" s="32"/>
      <c r="M44" s="32"/>
    </row>
    <row r="45" spans="1:13" ht="12.75">
      <c r="A45" s="32" t="s">
        <v>93</v>
      </c>
      <c r="B45" s="32"/>
      <c r="C45" s="2"/>
      <c r="D45" s="2"/>
      <c r="E45" s="2"/>
      <c r="F45" s="2"/>
      <c r="G45" s="2"/>
      <c r="H45" s="32"/>
      <c r="I45" s="32"/>
      <c r="J45" s="32"/>
      <c r="K45" s="32"/>
      <c r="L45" s="32"/>
      <c r="M45" s="32"/>
    </row>
    <row r="46" spans="1:13" ht="12.75">
      <c r="A46" s="32"/>
      <c r="B46" s="32"/>
      <c r="C46" s="2"/>
      <c r="D46" s="2"/>
      <c r="E46" s="2"/>
      <c r="F46" s="2"/>
      <c r="G46" s="2"/>
      <c r="H46" s="32"/>
      <c r="I46" s="32"/>
      <c r="J46" s="32"/>
      <c r="K46" s="32"/>
      <c r="L46" s="32"/>
      <c r="M46" s="32"/>
    </row>
    <row r="47" spans="1:13" ht="12.75">
      <c r="A47" s="32"/>
      <c r="B47" s="32"/>
      <c r="C47" s="2"/>
      <c r="D47" s="2"/>
      <c r="E47" s="2"/>
      <c r="F47" s="2"/>
      <c r="G47" s="2"/>
      <c r="H47" s="32"/>
      <c r="I47" s="32"/>
      <c r="J47" s="32"/>
      <c r="K47" s="32"/>
      <c r="L47" s="32"/>
      <c r="M47" s="32"/>
    </row>
    <row r="48" spans="1:13" ht="12.75">
      <c r="A48" s="32"/>
      <c r="B48" s="32"/>
      <c r="C48" s="2"/>
      <c r="D48" s="2"/>
      <c r="E48" s="2"/>
      <c r="F48" s="2"/>
      <c r="G48" s="2"/>
      <c r="H48" s="32"/>
      <c r="I48" s="32"/>
      <c r="J48" s="32"/>
      <c r="K48" s="32"/>
      <c r="L48" s="32"/>
      <c r="M48" s="32"/>
    </row>
    <row r="49" spans="1:13" ht="12.75">
      <c r="A49" s="32"/>
      <c r="B49" s="32"/>
      <c r="C49" s="2"/>
      <c r="D49" s="2"/>
      <c r="E49" s="2"/>
      <c r="F49" s="2"/>
      <c r="G49" s="2"/>
      <c r="H49" s="32"/>
      <c r="I49" s="32"/>
      <c r="J49" s="32"/>
      <c r="K49" s="32"/>
      <c r="L49" s="32"/>
      <c r="M49" s="32"/>
    </row>
    <row r="50" spans="1:13" ht="12.75">
      <c r="A50" s="32"/>
      <c r="B50" s="32"/>
      <c r="C50" s="2"/>
      <c r="D50" s="2"/>
      <c r="E50" s="2"/>
      <c r="F50" s="2"/>
      <c r="G50" s="2"/>
      <c r="H50" s="32"/>
      <c r="I50" s="32"/>
      <c r="J50" s="32"/>
      <c r="K50" s="32"/>
      <c r="L50" s="32"/>
      <c r="M50" s="32"/>
    </row>
    <row r="51" spans="1:13" ht="12.75">
      <c r="A51" s="32"/>
      <c r="B51" s="32"/>
      <c r="C51" s="2"/>
      <c r="D51" s="2"/>
      <c r="E51" s="2"/>
      <c r="F51" s="2"/>
      <c r="G51" s="2"/>
      <c r="H51" s="32"/>
      <c r="I51" s="32"/>
      <c r="J51" s="32"/>
      <c r="K51" s="32"/>
      <c r="L51" s="32"/>
      <c r="M51" s="32"/>
    </row>
    <row r="52" spans="1:13" ht="12.75">
      <c r="A52" s="32"/>
      <c r="B52" s="32"/>
      <c r="C52" s="2"/>
      <c r="D52" s="2"/>
      <c r="E52" s="2"/>
      <c r="F52" s="2"/>
      <c r="G52" s="2"/>
      <c r="H52" s="32"/>
      <c r="I52" s="32"/>
      <c r="J52" s="32"/>
      <c r="K52" s="32"/>
      <c r="L52" s="32"/>
      <c r="M52" s="32"/>
    </row>
    <row r="53" spans="1:13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1:13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</row>
    <row r="513" spans="1:13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</row>
    <row r="514" spans="1:13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</row>
    <row r="515" spans="1:13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</row>
    <row r="516" spans="1:13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</row>
    <row r="517" spans="1:13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</row>
    <row r="518" spans="1:13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</row>
    <row r="519" spans="1:13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</row>
    <row r="520" spans="1:13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</row>
    <row r="521" spans="1:13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</row>
    <row r="522" spans="1:13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</row>
    <row r="523" spans="1:13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</row>
    <row r="524" spans="1:13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</row>
    <row r="525" spans="1:13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</row>
    <row r="526" spans="1:13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</row>
    <row r="527" spans="1:13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</row>
    <row r="528" spans="1:13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</row>
    <row r="529" spans="1:13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</row>
    <row r="530" spans="1:13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</row>
    <row r="531" spans="1:13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</row>
    <row r="532" spans="1:13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</row>
    <row r="533" spans="1:13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</row>
    <row r="534" spans="1:13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</row>
    <row r="535" spans="1:13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</row>
    <row r="536" spans="1:13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</row>
    <row r="537" spans="1:13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</row>
    <row r="538" spans="1:13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</row>
    <row r="539" spans="1:13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</row>
    <row r="540" spans="1:13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</row>
    <row r="541" spans="1:13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</row>
    <row r="542" spans="1:13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</row>
    <row r="543" spans="1:13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</row>
    <row r="544" spans="1:13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</row>
    <row r="545" spans="1:13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</row>
    <row r="546" spans="1:13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</row>
    <row r="547" spans="1:13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</row>
    <row r="548" spans="1:13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</row>
    <row r="549" spans="1:13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</row>
    <row r="550" spans="1:13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</row>
    <row r="551" spans="1:13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</row>
    <row r="552" spans="1:13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</row>
    <row r="553" spans="1:13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</row>
    <row r="554" spans="1:13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</row>
    <row r="555" spans="1:13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</row>
    <row r="556" spans="1:13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</row>
    <row r="557" spans="1:13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</row>
    <row r="558" spans="1:13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</row>
    <row r="559" spans="1:13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</row>
    <row r="560" spans="1:13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</row>
    <row r="561" spans="1:13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</row>
    <row r="562" spans="1:13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</row>
    <row r="563" spans="1:13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</row>
    <row r="564" spans="1:13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</row>
    <row r="565" spans="1:13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</row>
    <row r="566" spans="1:13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</row>
    <row r="567" spans="1:13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6">
      <selection activeCell="H28" sqref="H28:H37"/>
    </sheetView>
  </sheetViews>
  <sheetFormatPr defaultColWidth="9.140625" defaultRowHeight="12.75"/>
  <cols>
    <col min="1" max="1" width="2.7109375" style="3" customWidth="1"/>
    <col min="2" max="2" width="26.421875" style="3" customWidth="1"/>
    <col min="3" max="3" width="8.00390625" style="3" customWidth="1"/>
    <col min="4" max="4" width="19.7109375" style="32" customWidth="1"/>
    <col min="5" max="5" width="8.8515625" style="3" customWidth="1"/>
    <col min="6" max="6" width="21.00390625" style="3" customWidth="1"/>
    <col min="7" max="7" width="12.28125" style="3" customWidth="1"/>
    <col min="8" max="16384" width="9.140625" style="3" customWidth="1"/>
  </cols>
  <sheetData>
    <row r="1" spans="1:6" ht="12.75" customHeight="1">
      <c r="A1" s="68" t="s">
        <v>47</v>
      </c>
      <c r="B1" s="68"/>
      <c r="C1" s="68"/>
      <c r="D1" s="68"/>
      <c r="E1" s="68"/>
      <c r="F1" s="68"/>
    </row>
    <row r="2" spans="1:6" ht="12.75">
      <c r="A2" s="69" t="s">
        <v>48</v>
      </c>
      <c r="B2" s="69"/>
      <c r="C2" s="69"/>
      <c r="D2" s="69"/>
      <c r="E2" s="69"/>
      <c r="F2" s="69"/>
    </row>
    <row r="3" spans="1:6" ht="12.75">
      <c r="A3" s="70" t="s">
        <v>64</v>
      </c>
      <c r="B3" s="70"/>
      <c r="C3" s="70"/>
      <c r="D3" s="70"/>
      <c r="E3" s="70"/>
      <c r="F3" s="70"/>
    </row>
    <row r="4" spans="3:6" ht="12.75">
      <c r="C4" s="6"/>
      <c r="D4" s="33"/>
      <c r="E4" s="6"/>
      <c r="F4" s="6"/>
    </row>
    <row r="5" spans="3:6" ht="12.75">
      <c r="C5" s="6"/>
      <c r="D5" s="33"/>
      <c r="E5" s="6"/>
      <c r="F5" s="6"/>
    </row>
    <row r="6" spans="1:6" ht="12.75">
      <c r="A6" s="9" t="str">
        <f>PL!A6</f>
        <v>Quarterly financial report for second financial quarter ended 31 December 2007</v>
      </c>
      <c r="C6" s="6"/>
      <c r="D6" s="33"/>
      <c r="E6" s="6"/>
      <c r="F6" s="6"/>
    </row>
    <row r="7" spans="1:6" ht="12.75">
      <c r="A7" s="3" t="s">
        <v>49</v>
      </c>
      <c r="C7" s="6"/>
      <c r="D7" s="33"/>
      <c r="E7" s="6"/>
      <c r="F7" s="6"/>
    </row>
    <row r="9" ht="12.75">
      <c r="A9" s="3" t="s">
        <v>108</v>
      </c>
    </row>
    <row r="11" spans="4:6" ht="12.75">
      <c r="D11" s="33" t="s">
        <v>20</v>
      </c>
      <c r="E11" s="6"/>
      <c r="F11" s="6" t="s">
        <v>23</v>
      </c>
    </row>
    <row r="12" spans="4:6" ht="12.75">
      <c r="D12" s="33" t="s">
        <v>21</v>
      </c>
      <c r="E12" s="6"/>
      <c r="F12" s="6" t="s">
        <v>69</v>
      </c>
    </row>
    <row r="13" spans="4:6" ht="12.75">
      <c r="D13" s="33" t="s">
        <v>22</v>
      </c>
      <c r="E13" s="6"/>
      <c r="F13" s="58" t="s">
        <v>101</v>
      </c>
    </row>
    <row r="14" spans="4:6" ht="12.75">
      <c r="D14" s="34" t="str">
        <f>PL!F17</f>
        <v>31.12.2007</v>
      </c>
      <c r="E14" s="6"/>
      <c r="F14" s="20" t="s">
        <v>104</v>
      </c>
    </row>
    <row r="15" spans="4:6" ht="12.75">
      <c r="D15" s="33" t="s">
        <v>24</v>
      </c>
      <c r="F15" s="6" t="s">
        <v>24</v>
      </c>
    </row>
    <row r="17" spans="1:8" ht="12.75">
      <c r="A17" s="3" t="s">
        <v>26</v>
      </c>
      <c r="D17" s="2">
        <f>52461-D19</f>
        <v>49351</v>
      </c>
      <c r="E17" s="10"/>
      <c r="F17" s="2">
        <v>49405</v>
      </c>
      <c r="G17" s="19"/>
      <c r="H17" s="19"/>
    </row>
    <row r="18" spans="4:6" ht="12.75">
      <c r="D18" s="2"/>
      <c r="E18" s="10"/>
      <c r="F18" s="2"/>
    </row>
    <row r="19" spans="1:8" ht="12.75">
      <c r="A19" s="3" t="s">
        <v>100</v>
      </c>
      <c r="D19" s="2">
        <v>3110</v>
      </c>
      <c r="E19" s="10"/>
      <c r="F19" s="2">
        <v>3128</v>
      </c>
      <c r="H19" s="19"/>
    </row>
    <row r="20" spans="4:6" ht="12.75">
      <c r="D20" s="2"/>
      <c r="E20" s="10"/>
      <c r="F20" s="2"/>
    </row>
    <row r="21" spans="1:8" ht="12.75">
      <c r="A21" s="3" t="s">
        <v>25</v>
      </c>
      <c r="D21" s="2">
        <v>19482</v>
      </c>
      <c r="E21" s="10"/>
      <c r="F21" s="2">
        <v>19482</v>
      </c>
      <c r="H21" s="19"/>
    </row>
    <row r="22" spans="4:6" ht="12.75">
      <c r="D22" s="2"/>
      <c r="E22" s="10"/>
      <c r="F22" s="2"/>
    </row>
    <row r="23" spans="1:8" ht="12.75">
      <c r="A23" s="3" t="s">
        <v>27</v>
      </c>
      <c r="D23" s="2">
        <v>61337</v>
      </c>
      <c r="E23" s="10"/>
      <c r="F23" s="2">
        <v>55228</v>
      </c>
      <c r="G23" s="19"/>
      <c r="H23" s="19"/>
    </row>
    <row r="24" spans="4:6" ht="12.75">
      <c r="D24" s="2"/>
      <c r="E24" s="10"/>
      <c r="F24" s="2"/>
    </row>
    <row r="25" spans="1:6" ht="12.75">
      <c r="A25" s="3" t="s">
        <v>78</v>
      </c>
      <c r="D25" s="2">
        <v>0</v>
      </c>
      <c r="E25" s="10"/>
      <c r="F25" s="2">
        <v>0</v>
      </c>
    </row>
    <row r="26" spans="4:6" ht="12.75">
      <c r="D26" s="2"/>
      <c r="E26" s="10"/>
      <c r="F26" s="2"/>
    </row>
    <row r="27" spans="1:6" ht="12.75">
      <c r="A27" s="3" t="s">
        <v>28</v>
      </c>
      <c r="D27" s="2"/>
      <c r="E27" s="10"/>
      <c r="F27" s="2"/>
    </row>
    <row r="28" spans="2:8" ht="12.75">
      <c r="B28" s="3" t="s">
        <v>29</v>
      </c>
      <c r="D28" s="1">
        <v>186758</v>
      </c>
      <c r="E28" s="10"/>
      <c r="F28" s="1">
        <v>201201</v>
      </c>
      <c r="G28" s="19"/>
      <c r="H28" s="19"/>
    </row>
    <row r="29" spans="2:8" ht="12.75">
      <c r="B29" s="3" t="s">
        <v>30</v>
      </c>
      <c r="D29" s="21">
        <v>57276</v>
      </c>
      <c r="E29" s="10"/>
      <c r="F29" s="21">
        <v>62437</v>
      </c>
      <c r="G29" s="19"/>
      <c r="H29" s="19"/>
    </row>
    <row r="30" spans="2:7" ht="12.75">
      <c r="B30" s="3" t="s">
        <v>90</v>
      </c>
      <c r="D30" s="21">
        <v>2727</v>
      </c>
      <c r="E30" s="10"/>
      <c r="F30" s="21">
        <v>2084</v>
      </c>
      <c r="G30" s="19"/>
    </row>
    <row r="31" spans="2:6" ht="12.75">
      <c r="B31" s="3" t="s">
        <v>31</v>
      </c>
      <c r="D31" s="21"/>
      <c r="E31" s="10"/>
      <c r="F31" s="21"/>
    </row>
    <row r="32" spans="2:8" ht="12.75">
      <c r="B32" s="3" t="s">
        <v>79</v>
      </c>
      <c r="D32" s="21">
        <v>93069</v>
      </c>
      <c r="E32" s="10"/>
      <c r="F32" s="21">
        <v>87279</v>
      </c>
      <c r="G32" s="19"/>
      <c r="H32" s="19"/>
    </row>
    <row r="33" spans="2:6" ht="12.75">
      <c r="B33" s="3" t="s">
        <v>32</v>
      </c>
      <c r="D33" s="21">
        <v>0</v>
      </c>
      <c r="E33" s="10"/>
      <c r="F33" s="21">
        <v>0</v>
      </c>
    </row>
    <row r="34" spans="2:8" ht="12.75">
      <c r="B34" s="3" t="s">
        <v>33</v>
      </c>
      <c r="C34" s="19"/>
      <c r="D34" s="22">
        <v>5280</v>
      </c>
      <c r="E34" s="10"/>
      <c r="F34" s="22">
        <v>8412</v>
      </c>
      <c r="H34" s="19"/>
    </row>
    <row r="35" spans="4:7" ht="12.75">
      <c r="D35" s="23">
        <f>SUM(D28:D34)</f>
        <v>345110</v>
      </c>
      <c r="E35" s="10"/>
      <c r="F35" s="23">
        <f>SUM(F28:F34)</f>
        <v>361413</v>
      </c>
      <c r="G35" s="19"/>
    </row>
    <row r="36" spans="1:6" ht="12.75">
      <c r="A36" s="3" t="s">
        <v>34</v>
      </c>
      <c r="D36" s="2"/>
      <c r="E36" s="10"/>
      <c r="F36" s="2"/>
    </row>
    <row r="37" spans="2:8" ht="12.75">
      <c r="B37" s="3" t="s">
        <v>35</v>
      </c>
      <c r="D37" s="1">
        <v>42229</v>
      </c>
      <c r="E37" s="10"/>
      <c r="F37" s="1">
        <v>48252</v>
      </c>
      <c r="G37" s="19"/>
      <c r="H37" s="19"/>
    </row>
    <row r="38" spans="2:8" ht="12.75">
      <c r="B38" s="3" t="s">
        <v>37</v>
      </c>
      <c r="D38" s="21">
        <v>40177</v>
      </c>
      <c r="E38" s="10"/>
      <c r="F38" s="21">
        <v>43370</v>
      </c>
      <c r="G38" s="19"/>
      <c r="H38" s="19"/>
    </row>
    <row r="39" spans="2:9" ht="12.75">
      <c r="B39" s="3" t="s">
        <v>36</v>
      </c>
      <c r="C39" s="19"/>
      <c r="D39" s="21">
        <v>35793</v>
      </c>
      <c r="E39" s="10"/>
      <c r="F39" s="21">
        <v>33859</v>
      </c>
      <c r="G39" s="19"/>
      <c r="H39" s="19"/>
      <c r="I39" s="19"/>
    </row>
    <row r="40" spans="2:7" ht="12.75">
      <c r="B40" s="3" t="s">
        <v>4</v>
      </c>
      <c r="D40" s="22">
        <v>983</v>
      </c>
      <c r="E40" s="10"/>
      <c r="F40" s="22">
        <v>282</v>
      </c>
      <c r="G40" s="19"/>
    </row>
    <row r="41" spans="3:7" ht="12.75">
      <c r="C41" s="19"/>
      <c r="D41" s="23">
        <f>SUM(D37:D40)</f>
        <v>119182</v>
      </c>
      <c r="E41" s="10"/>
      <c r="F41" s="23">
        <f>SUM(F37:F40)</f>
        <v>125763</v>
      </c>
      <c r="G41" s="19"/>
    </row>
    <row r="42" ht="12.75">
      <c r="F42" s="2"/>
    </row>
    <row r="43" spans="1:6" ht="12.75">
      <c r="A43" s="3" t="s">
        <v>38</v>
      </c>
      <c r="D43" s="2">
        <f>D35-D41</f>
        <v>225928</v>
      </c>
      <c r="E43" s="10"/>
      <c r="F43" s="2">
        <f>F35-F41</f>
        <v>235650</v>
      </c>
    </row>
    <row r="44" spans="4:6" ht="12.75">
      <c r="D44" s="37"/>
      <c r="F44" s="24"/>
    </row>
    <row r="45" spans="4:6" ht="13.5" thickBot="1">
      <c r="D45" s="25">
        <f>SUM(D17:D26)+D43</f>
        <v>359208</v>
      </c>
      <c r="F45" s="25">
        <f>SUM(F17:F26)+F43</f>
        <v>362893</v>
      </c>
    </row>
    <row r="46" spans="4:10" ht="13.5" thickTop="1">
      <c r="D46" s="38"/>
      <c r="F46" s="26"/>
      <c r="H46" s="19"/>
      <c r="J46" s="19"/>
    </row>
    <row r="47" ht="12.75">
      <c r="F47" s="2"/>
    </row>
    <row r="48" spans="1:10" ht="12.75">
      <c r="A48" s="3" t="s">
        <v>39</v>
      </c>
      <c r="D48" s="44"/>
      <c r="F48" s="2"/>
      <c r="J48" s="19"/>
    </row>
    <row r="49" spans="4:6" ht="12.75">
      <c r="D49" s="2"/>
      <c r="F49" s="2"/>
    </row>
    <row r="50" spans="1:6" ht="12.75">
      <c r="A50" s="3" t="s">
        <v>40</v>
      </c>
      <c r="D50" s="1">
        <v>206250</v>
      </c>
      <c r="E50" s="39"/>
      <c r="F50" s="1">
        <v>206250</v>
      </c>
    </row>
    <row r="51" spans="1:6" ht="12.75">
      <c r="A51" s="3" t="s">
        <v>77</v>
      </c>
      <c r="D51" s="21">
        <v>-2240</v>
      </c>
      <c r="E51" s="39"/>
      <c r="F51" s="21">
        <v>-2239</v>
      </c>
    </row>
    <row r="52" spans="1:6" ht="12.75">
      <c r="A52" s="3" t="s">
        <v>41</v>
      </c>
      <c r="D52" s="21">
        <v>6509</v>
      </c>
      <c r="E52" s="39"/>
      <c r="F52" s="21">
        <v>6509</v>
      </c>
    </row>
    <row r="53" spans="1:7" ht="12.75">
      <c r="A53" s="3" t="s">
        <v>42</v>
      </c>
      <c r="D53" s="22">
        <f>F53+PL!F34</f>
        <v>103875</v>
      </c>
      <c r="E53" s="39"/>
      <c r="F53" s="22">
        <v>100806</v>
      </c>
      <c r="G53" s="19"/>
    </row>
    <row r="54" spans="4:6" ht="12.75">
      <c r="D54" s="23">
        <f>SUM(D50:D53)</f>
        <v>314394</v>
      </c>
      <c r="E54" s="39"/>
      <c r="F54" s="23">
        <f>SUM(F50:F53)</f>
        <v>311326</v>
      </c>
    </row>
    <row r="55" spans="4:6" ht="12.75">
      <c r="D55" s="2"/>
      <c r="E55" s="39"/>
      <c r="F55" s="2"/>
    </row>
    <row r="56" spans="1:8" ht="12.75">
      <c r="A56" s="3" t="s">
        <v>43</v>
      </c>
      <c r="D56" s="2">
        <v>37509</v>
      </c>
      <c r="E56" s="39"/>
      <c r="F56" s="2">
        <v>44262</v>
      </c>
      <c r="G56" s="19"/>
      <c r="H56" s="19"/>
    </row>
    <row r="57" spans="4:6" ht="12.75">
      <c r="D57" s="2"/>
      <c r="E57" s="39"/>
      <c r="F57" s="2"/>
    </row>
    <row r="58" spans="1:6" ht="12.75">
      <c r="A58" s="3" t="s">
        <v>44</v>
      </c>
      <c r="D58" s="2">
        <v>7305</v>
      </c>
      <c r="E58" s="39"/>
      <c r="F58" s="2">
        <v>7305</v>
      </c>
    </row>
    <row r="59" spans="4:6" ht="12.75">
      <c r="D59" s="40"/>
      <c r="E59" s="39"/>
      <c r="F59" s="24"/>
    </row>
    <row r="60" spans="3:8" ht="13.5" thickBot="1">
      <c r="C60" s="19"/>
      <c r="D60" s="25">
        <f>D54+D56+D58</f>
        <v>359208</v>
      </c>
      <c r="E60" s="39"/>
      <c r="F60" s="25">
        <f>F54+F56+F58</f>
        <v>362893</v>
      </c>
      <c r="H60" s="19"/>
    </row>
    <row r="61" spans="4:6" ht="13.5" thickTop="1">
      <c r="D61" s="41"/>
      <c r="E61" s="39"/>
      <c r="F61" s="26"/>
    </row>
    <row r="62" spans="4:6" ht="12.75">
      <c r="D62" s="41"/>
      <c r="E62" s="39"/>
      <c r="F62" s="26"/>
    </row>
    <row r="63" spans="1:6" ht="13.5" thickBot="1">
      <c r="A63" s="3" t="s">
        <v>91</v>
      </c>
      <c r="D63" s="42">
        <f>D54/D50</f>
        <v>1.5243345454545454</v>
      </c>
      <c r="E63" s="43"/>
      <c r="F63" s="27">
        <f>F54/F50</f>
        <v>1.5094593939393939</v>
      </c>
    </row>
    <row r="64" spans="4:6" ht="13.5" thickTop="1">
      <c r="D64" s="41"/>
      <c r="E64" s="39"/>
      <c r="F64" s="28"/>
    </row>
    <row r="65" spans="1:13" ht="12.75">
      <c r="A65" s="29" t="s">
        <v>103</v>
      </c>
      <c r="B65" s="29"/>
      <c r="C65" s="31"/>
      <c r="D65" s="31"/>
      <c r="E65" s="31"/>
      <c r="F65" s="31"/>
      <c r="G65" s="31"/>
      <c r="H65" s="29"/>
      <c r="I65" s="29"/>
      <c r="J65" s="29"/>
      <c r="K65" s="29"/>
      <c r="L65" s="29"/>
      <c r="M65" s="29"/>
    </row>
    <row r="66" spans="1:13" ht="12.75">
      <c r="A66" s="29" t="s">
        <v>102</v>
      </c>
      <c r="B66" s="29"/>
      <c r="C66" s="31"/>
      <c r="D66" s="31"/>
      <c r="E66" s="31"/>
      <c r="F66" s="31"/>
      <c r="G66" s="31"/>
      <c r="H66" s="29"/>
      <c r="I66" s="29"/>
      <c r="J66" s="29"/>
      <c r="K66" s="29"/>
      <c r="L66" s="29"/>
      <c r="M66" s="29"/>
    </row>
    <row r="67" spans="1:13" ht="12.75">
      <c r="A67" s="32"/>
      <c r="B67" s="32"/>
      <c r="C67" s="56"/>
      <c r="D67" s="2"/>
      <c r="E67" s="2"/>
      <c r="F67" s="2"/>
      <c r="G67" s="2"/>
      <c r="H67" s="32"/>
      <c r="I67" s="32"/>
      <c r="J67" s="32"/>
      <c r="K67" s="32"/>
      <c r="L67" s="32"/>
      <c r="M67" s="32"/>
    </row>
    <row r="68" spans="1:6" ht="12.75">
      <c r="A68" s="3" t="s">
        <v>46</v>
      </c>
      <c r="F68" s="10"/>
    </row>
    <row r="69" spans="1:6" ht="12.75">
      <c r="A69" s="3" t="str">
        <f>PL!A45</f>
        <v>for the year ended 30th June 2007 )</v>
      </c>
      <c r="F69" s="10"/>
    </row>
    <row r="72" spans="4:6" ht="12.75">
      <c r="D72" s="63">
        <f>D60-D45</f>
        <v>0</v>
      </c>
      <c r="F72" s="63">
        <f>F60-F45</f>
        <v>0</v>
      </c>
    </row>
  </sheetData>
  <mergeCells count="3">
    <mergeCell ref="A1:F1"/>
    <mergeCell ref="A2:F2"/>
    <mergeCell ref="A3:F3"/>
  </mergeCells>
  <printOptions horizontalCentered="1" verticalCentered="1"/>
  <pageMargins left="0.984251968503937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9">
      <selection activeCell="F19" sqref="F19"/>
    </sheetView>
  </sheetViews>
  <sheetFormatPr defaultColWidth="9.140625" defaultRowHeight="12.75"/>
  <cols>
    <col min="1" max="1" width="31.28125" style="3" customWidth="1"/>
    <col min="2" max="4" width="13.7109375" style="3" customWidth="1"/>
    <col min="5" max="5" width="2.00390625" style="3" customWidth="1"/>
    <col min="6" max="7" width="13.7109375" style="3" customWidth="1"/>
    <col min="8" max="16384" width="9.140625" style="3" customWidth="1"/>
  </cols>
  <sheetData>
    <row r="2" spans="1:8" ht="12.75" customHeight="1">
      <c r="A2" s="68" t="s">
        <v>47</v>
      </c>
      <c r="B2" s="68"/>
      <c r="C2" s="68"/>
      <c r="D2" s="68"/>
      <c r="E2" s="68"/>
      <c r="F2" s="68"/>
      <c r="G2" s="68"/>
      <c r="H2" s="4"/>
    </row>
    <row r="3" spans="1:8" ht="12.75">
      <c r="A3" s="69" t="s">
        <v>48</v>
      </c>
      <c r="B3" s="69"/>
      <c r="C3" s="69"/>
      <c r="D3" s="69"/>
      <c r="E3" s="69"/>
      <c r="F3" s="69"/>
      <c r="G3" s="69"/>
      <c r="H3" s="6"/>
    </row>
    <row r="4" spans="1:8" ht="12.75">
      <c r="A4" s="70" t="s">
        <v>64</v>
      </c>
      <c r="B4" s="70"/>
      <c r="C4" s="70"/>
      <c r="D4" s="70"/>
      <c r="E4" s="70"/>
      <c r="F4" s="70"/>
      <c r="G4" s="70"/>
      <c r="H4" s="6"/>
    </row>
    <row r="5" spans="2:8" ht="12.75">
      <c r="B5" s="8"/>
      <c r="C5" s="6"/>
      <c r="D5" s="6"/>
      <c r="E5" s="6"/>
      <c r="F5" s="6"/>
      <c r="G5" s="6"/>
      <c r="H5" s="6"/>
    </row>
    <row r="6" spans="1:8" ht="15" customHeight="1">
      <c r="A6" s="45" t="str">
        <f>PL!A6</f>
        <v>Quarterly financial report for second financial quarter ended 31 December 2007</v>
      </c>
      <c r="C6" s="6"/>
      <c r="D6" s="6"/>
      <c r="E6" s="6"/>
      <c r="F6" s="6"/>
      <c r="G6" s="6"/>
      <c r="H6" s="6"/>
    </row>
    <row r="7" spans="1:8" ht="12.75">
      <c r="A7" s="3" t="s">
        <v>49</v>
      </c>
      <c r="C7" s="6"/>
      <c r="D7" s="6"/>
      <c r="E7" s="6"/>
      <c r="F7" s="6"/>
      <c r="G7" s="6"/>
      <c r="H7" s="6"/>
    </row>
    <row r="9" ht="12.75">
      <c r="A9" s="3" t="s">
        <v>50</v>
      </c>
    </row>
    <row r="11" spans="2:7" ht="12.75">
      <c r="B11" s="46"/>
      <c r="C11" s="6"/>
      <c r="D11" s="6"/>
      <c r="E11" s="6"/>
      <c r="F11" s="6"/>
      <c r="G11" s="46"/>
    </row>
    <row r="12" spans="2:7" ht="12.75">
      <c r="B12" s="46"/>
      <c r="C12" s="71" t="s">
        <v>81</v>
      </c>
      <c r="D12" s="71"/>
      <c r="E12" s="14"/>
      <c r="F12" s="47" t="s">
        <v>57</v>
      </c>
      <c r="G12" s="46"/>
    </row>
    <row r="13" spans="2:7" ht="12.75">
      <c r="B13" s="6"/>
      <c r="C13" s="6" t="s">
        <v>53</v>
      </c>
      <c r="D13" s="6" t="s">
        <v>82</v>
      </c>
      <c r="E13" s="6"/>
      <c r="F13" s="6" t="s">
        <v>55</v>
      </c>
      <c r="G13" s="46"/>
    </row>
    <row r="14" spans="2:7" ht="12.75">
      <c r="B14" s="6" t="s">
        <v>40</v>
      </c>
      <c r="C14" s="6" t="s">
        <v>54</v>
      </c>
      <c r="D14" s="6" t="s">
        <v>83</v>
      </c>
      <c r="E14" s="6"/>
      <c r="F14" s="6" t="s">
        <v>56</v>
      </c>
      <c r="G14" s="6" t="s">
        <v>58</v>
      </c>
    </row>
    <row r="15" spans="2:7" ht="12.75">
      <c r="B15" s="6" t="s">
        <v>24</v>
      </c>
      <c r="C15" s="6" t="s">
        <v>24</v>
      </c>
      <c r="D15" s="6" t="s">
        <v>24</v>
      </c>
      <c r="E15" s="6"/>
      <c r="F15" s="6" t="s">
        <v>24</v>
      </c>
      <c r="G15" s="6" t="s">
        <v>24</v>
      </c>
    </row>
    <row r="16" spans="2:7" ht="12.75">
      <c r="B16" s="6"/>
      <c r="C16" s="6"/>
      <c r="D16" s="6"/>
      <c r="E16" s="6"/>
      <c r="F16" s="6"/>
      <c r="G16" s="6"/>
    </row>
    <row r="17" spans="1:8" ht="12.75">
      <c r="A17" s="3" t="s">
        <v>97</v>
      </c>
      <c r="B17" s="48">
        <v>206250</v>
      </c>
      <c r="C17" s="48">
        <v>6509</v>
      </c>
      <c r="D17" s="48">
        <v>-2239</v>
      </c>
      <c r="E17" s="48"/>
      <c r="F17" s="48">
        <v>100806</v>
      </c>
      <c r="G17" s="48">
        <f>SUM(B17:F17)</f>
        <v>311326</v>
      </c>
      <c r="H17" s="10"/>
    </row>
    <row r="18" spans="2:8" ht="12.75">
      <c r="B18" s="48"/>
      <c r="C18" s="48"/>
      <c r="D18" s="48"/>
      <c r="E18" s="48"/>
      <c r="F18" s="48"/>
      <c r="G18" s="48"/>
      <c r="H18" s="10"/>
    </row>
    <row r="19" spans="1:8" s="29" customFormat="1" ht="12.75">
      <c r="A19" s="29" t="s">
        <v>51</v>
      </c>
      <c r="B19" s="30">
        <v>0</v>
      </c>
      <c r="C19" s="30">
        <v>0</v>
      </c>
      <c r="D19" s="30">
        <v>0</v>
      </c>
      <c r="E19" s="30"/>
      <c r="F19" s="30">
        <f>PL!F34</f>
        <v>3069</v>
      </c>
      <c r="G19" s="30">
        <f>SUM(B19:F19)-0.5</f>
        <v>3068.5</v>
      </c>
      <c r="H19" s="31"/>
    </row>
    <row r="20" spans="2:8" ht="12.75">
      <c r="B20" s="48"/>
      <c r="C20" s="48"/>
      <c r="D20" s="48"/>
      <c r="E20" s="48"/>
      <c r="F20" s="48"/>
      <c r="G20" s="48"/>
      <c r="H20" s="10"/>
    </row>
    <row r="21" spans="1:8" ht="12.75">
      <c r="A21" s="3" t="s">
        <v>80</v>
      </c>
      <c r="B21" s="48">
        <v>0</v>
      </c>
      <c r="C21" s="48">
        <v>0</v>
      </c>
      <c r="D21" s="48">
        <v>-1</v>
      </c>
      <c r="E21" s="48"/>
      <c r="F21" s="48">
        <v>0</v>
      </c>
      <c r="G21" s="48">
        <f>SUM(B21:F21)</f>
        <v>-1</v>
      </c>
      <c r="H21" s="10"/>
    </row>
    <row r="22" spans="2:8" ht="12.75">
      <c r="B22" s="48"/>
      <c r="C22" s="48"/>
      <c r="D22" s="48"/>
      <c r="E22" s="48"/>
      <c r="F22" s="48"/>
      <c r="G22" s="48"/>
      <c r="H22" s="10"/>
    </row>
    <row r="23" spans="1:8" ht="12.75">
      <c r="A23" s="3" t="s">
        <v>52</v>
      </c>
      <c r="B23" s="48"/>
      <c r="C23" s="48"/>
      <c r="D23" s="48"/>
      <c r="E23" s="48"/>
      <c r="F23" s="48"/>
      <c r="G23" s="48"/>
      <c r="H23" s="10"/>
    </row>
    <row r="24" spans="1:8" ht="12.75">
      <c r="A24" s="3" t="s">
        <v>84</v>
      </c>
      <c r="B24" s="48">
        <v>0</v>
      </c>
      <c r="C24" s="48">
        <v>0</v>
      </c>
      <c r="D24" s="48">
        <v>0</v>
      </c>
      <c r="E24" s="48"/>
      <c r="F24" s="48">
        <v>0</v>
      </c>
      <c r="G24" s="48">
        <f>SUM(B24:F24)</f>
        <v>0</v>
      </c>
      <c r="H24" s="10"/>
    </row>
    <row r="25" spans="2:8" ht="12.75">
      <c r="B25" s="48"/>
      <c r="C25" s="48"/>
      <c r="D25" s="48"/>
      <c r="E25" s="48"/>
      <c r="F25" s="48"/>
      <c r="G25" s="48"/>
      <c r="H25" s="10"/>
    </row>
    <row r="26" spans="2:8" ht="12.75">
      <c r="B26" s="52"/>
      <c r="C26" s="52"/>
      <c r="D26" s="52"/>
      <c r="E26" s="52"/>
      <c r="F26" s="52"/>
      <c r="G26" s="52"/>
      <c r="H26" s="10"/>
    </row>
    <row r="27" spans="1:8" ht="13.5" thickBot="1">
      <c r="A27" s="3" t="s">
        <v>112</v>
      </c>
      <c r="B27" s="53">
        <f>SUM(B17:B25)</f>
        <v>206250</v>
      </c>
      <c r="C27" s="53">
        <f>SUM(C17:C25)</f>
        <v>6509</v>
      </c>
      <c r="D27" s="53">
        <f>SUM(D17:D25)</f>
        <v>-2240</v>
      </c>
      <c r="E27" s="53"/>
      <c r="F27" s="53">
        <f>SUM(F17:F25)</f>
        <v>103875</v>
      </c>
      <c r="G27" s="53">
        <f>SUM(G17:G25)</f>
        <v>314393.5</v>
      </c>
      <c r="H27" s="10"/>
    </row>
    <row r="28" spans="2:8" ht="13.5" thickTop="1">
      <c r="B28" s="48"/>
      <c r="C28" s="48"/>
      <c r="D28" s="48"/>
      <c r="E28" s="48"/>
      <c r="F28" s="48"/>
      <c r="G28" s="48"/>
      <c r="H28" s="10"/>
    </row>
    <row r="29" spans="2:8" ht="12.75">
      <c r="B29" s="48"/>
      <c r="C29" s="48"/>
      <c r="D29" s="48"/>
      <c r="E29" s="48"/>
      <c r="F29" s="48"/>
      <c r="G29" s="48"/>
      <c r="H29" s="10"/>
    </row>
    <row r="30" spans="1:7" ht="12.75">
      <c r="A30" s="3" t="s">
        <v>98</v>
      </c>
      <c r="B30" s="6"/>
      <c r="C30" s="6"/>
      <c r="D30" s="6"/>
      <c r="E30" s="6"/>
      <c r="F30" s="6"/>
      <c r="G30" s="6"/>
    </row>
    <row r="31" spans="1:8" ht="12.75">
      <c r="A31" s="3" t="s">
        <v>92</v>
      </c>
      <c r="B31" s="48">
        <v>206250</v>
      </c>
      <c r="C31" s="48">
        <v>7199</v>
      </c>
      <c r="D31" s="48">
        <v>-2237</v>
      </c>
      <c r="E31" s="48"/>
      <c r="F31" s="48">
        <v>99286</v>
      </c>
      <c r="G31" s="48">
        <f>SUM(B31:F31)</f>
        <v>310498</v>
      </c>
      <c r="H31" s="10"/>
    </row>
    <row r="32" spans="2:8" ht="12.75">
      <c r="B32" s="48"/>
      <c r="C32" s="48"/>
      <c r="D32" s="48"/>
      <c r="E32" s="48"/>
      <c r="F32" s="48"/>
      <c r="G32" s="48"/>
      <c r="H32" s="10"/>
    </row>
    <row r="33" spans="1:8" ht="12.75">
      <c r="A33" s="3" t="s">
        <v>94</v>
      </c>
      <c r="B33" s="48"/>
      <c r="C33" s="48"/>
      <c r="D33" s="48"/>
      <c r="E33" s="48"/>
      <c r="F33" s="48"/>
      <c r="G33" s="48"/>
      <c r="H33" s="10"/>
    </row>
    <row r="34" spans="1:8" ht="12.75">
      <c r="A34" s="49" t="s">
        <v>95</v>
      </c>
      <c r="B34" s="48">
        <v>0</v>
      </c>
      <c r="C34" s="48">
        <v>0</v>
      </c>
      <c r="D34" s="48">
        <v>0</v>
      </c>
      <c r="E34" s="48"/>
      <c r="F34" s="48">
        <v>-589</v>
      </c>
      <c r="G34" s="48">
        <f>SUM(B34:F34)</f>
        <v>-589</v>
      </c>
      <c r="H34" s="10"/>
    </row>
    <row r="35" spans="1:8" ht="12.75">
      <c r="A35" s="49"/>
      <c r="B35" s="51"/>
      <c r="C35" s="51"/>
      <c r="D35" s="51"/>
      <c r="E35" s="51"/>
      <c r="F35" s="51"/>
      <c r="G35" s="51"/>
      <c r="H35" s="10"/>
    </row>
    <row r="36" spans="1:8" ht="12.75">
      <c r="A36" s="3" t="s">
        <v>99</v>
      </c>
      <c r="B36" s="48">
        <f aca="true" t="shared" si="0" ref="B36:G36">SUM(B31:B35)</f>
        <v>206250</v>
      </c>
      <c r="C36" s="48">
        <f t="shared" si="0"/>
        <v>7199</v>
      </c>
      <c r="D36" s="48">
        <f t="shared" si="0"/>
        <v>-2237</v>
      </c>
      <c r="E36" s="48">
        <f t="shared" si="0"/>
        <v>0</v>
      </c>
      <c r="F36" s="48">
        <f t="shared" si="0"/>
        <v>98697</v>
      </c>
      <c r="G36" s="48">
        <f t="shared" si="0"/>
        <v>309909</v>
      </c>
      <c r="H36" s="10"/>
    </row>
    <row r="37" spans="2:8" ht="12.75">
      <c r="B37" s="48"/>
      <c r="C37" s="48"/>
      <c r="D37" s="48"/>
      <c r="E37" s="48"/>
      <c r="F37" s="48"/>
      <c r="G37" s="48"/>
      <c r="H37" s="10"/>
    </row>
    <row r="38" spans="1:8" ht="12.75">
      <c r="A38" s="3" t="s">
        <v>94</v>
      </c>
      <c r="B38" s="48"/>
      <c r="C38" s="48"/>
      <c r="D38" s="48"/>
      <c r="E38" s="48"/>
      <c r="F38" s="48"/>
      <c r="G38" s="48"/>
      <c r="H38" s="10"/>
    </row>
    <row r="39" spans="1:8" ht="12.75">
      <c r="A39" s="49" t="s">
        <v>96</v>
      </c>
      <c r="B39" s="48">
        <v>0</v>
      </c>
      <c r="C39" s="48">
        <v>-891</v>
      </c>
      <c r="D39" s="48">
        <v>0</v>
      </c>
      <c r="E39" s="48"/>
      <c r="F39" s="48">
        <v>891</v>
      </c>
      <c r="G39" s="48">
        <f>SUM(B39:F39)</f>
        <v>0</v>
      </c>
      <c r="H39" s="10"/>
    </row>
    <row r="40" spans="1:8" ht="12.75">
      <c r="A40" s="50"/>
      <c r="B40" s="64"/>
      <c r="C40" s="64"/>
      <c r="D40" s="64"/>
      <c r="E40" s="64"/>
      <c r="F40" s="64"/>
      <c r="G40" s="64"/>
      <c r="H40" s="10"/>
    </row>
    <row r="41" spans="1:8" s="29" customFormat="1" ht="12.75">
      <c r="A41" s="29" t="s">
        <v>51</v>
      </c>
      <c r="B41" s="30">
        <v>0</v>
      </c>
      <c r="C41" s="30">
        <v>0</v>
      </c>
      <c r="D41" s="30">
        <v>0</v>
      </c>
      <c r="E41" s="30"/>
      <c r="F41" s="30">
        <f>PL!G34</f>
        <v>3278</v>
      </c>
      <c r="G41" s="30">
        <f>SUM(B41:F41)-0.5</f>
        <v>3277.5</v>
      </c>
      <c r="H41" s="31"/>
    </row>
    <row r="42" spans="2:8" ht="12.75">
      <c r="B42" s="48"/>
      <c r="C42" s="48"/>
      <c r="D42" s="48"/>
      <c r="E42" s="48"/>
      <c r="F42" s="48"/>
      <c r="G42" s="48"/>
      <c r="H42" s="10"/>
    </row>
    <row r="43" spans="1:8" ht="12.75">
      <c r="A43" s="3" t="s">
        <v>80</v>
      </c>
      <c r="B43" s="48">
        <v>0</v>
      </c>
      <c r="C43" s="48">
        <v>0</v>
      </c>
      <c r="D43" s="48">
        <v>-1</v>
      </c>
      <c r="E43" s="48"/>
      <c r="F43" s="48">
        <v>0</v>
      </c>
      <c r="G43" s="48">
        <f>SUM(B43:F43)</f>
        <v>-1</v>
      </c>
      <c r="H43" s="10"/>
    </row>
    <row r="44" spans="2:8" ht="12.75">
      <c r="B44" s="48"/>
      <c r="C44" s="48"/>
      <c r="D44" s="48"/>
      <c r="E44" s="48"/>
      <c r="F44" s="48"/>
      <c r="G44" s="48"/>
      <c r="H44" s="10"/>
    </row>
    <row r="45" spans="2:8" ht="12.75">
      <c r="B45" s="52"/>
      <c r="C45" s="52"/>
      <c r="D45" s="52"/>
      <c r="E45" s="52"/>
      <c r="F45" s="52"/>
      <c r="G45" s="52"/>
      <c r="H45" s="10"/>
    </row>
    <row r="46" spans="1:8" ht="13.5" thickBot="1">
      <c r="A46" s="3" t="s">
        <v>111</v>
      </c>
      <c r="B46" s="53">
        <f>SUM(B36:B45)</f>
        <v>206250</v>
      </c>
      <c r="C46" s="53">
        <f>SUM(C36:C45)</f>
        <v>6308</v>
      </c>
      <c r="D46" s="53">
        <f>SUM(D36:D45)</f>
        <v>-2238</v>
      </c>
      <c r="E46" s="53"/>
      <c r="F46" s="53">
        <f>SUM(F36:F45)</f>
        <v>102866</v>
      </c>
      <c r="G46" s="53">
        <f>SUM(G36:G45)</f>
        <v>313185.5</v>
      </c>
      <c r="H46" s="10"/>
    </row>
    <row r="47" ht="13.5" thickTop="1"/>
  </sheetData>
  <mergeCells count="4">
    <mergeCell ref="C12:D12"/>
    <mergeCell ref="A2:G2"/>
    <mergeCell ref="A3:G3"/>
    <mergeCell ref="A4:G4"/>
  </mergeCells>
  <printOptions/>
  <pageMargins left="0.551181102362205" right="0.31496062992126" top="0.75" bottom="0.75" header="0.511811023622047" footer="0.51181102362204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32">
      <selection activeCell="E57" sqref="E57"/>
    </sheetView>
  </sheetViews>
  <sheetFormatPr defaultColWidth="9.140625" defaultRowHeight="12.75"/>
  <cols>
    <col min="1" max="1" width="24.140625" style="3" customWidth="1"/>
    <col min="2" max="2" width="6.28125" style="3" customWidth="1"/>
    <col min="3" max="3" width="9.140625" style="3" customWidth="1"/>
    <col min="4" max="4" width="19.7109375" style="3" customWidth="1"/>
    <col min="5" max="5" width="6.00390625" style="3" customWidth="1"/>
    <col min="6" max="6" width="15.7109375" style="3" customWidth="1"/>
    <col min="7" max="7" width="1.8515625" style="3" customWidth="1"/>
    <col min="8" max="8" width="16.140625" style="29" customWidth="1"/>
    <col min="9" max="16384" width="9.140625" style="3" customWidth="1"/>
  </cols>
  <sheetData>
    <row r="1" spans="3:6" ht="15.75">
      <c r="C1" s="4"/>
      <c r="D1" s="5" t="s">
        <v>47</v>
      </c>
      <c r="E1" s="4"/>
      <c r="F1" s="4"/>
    </row>
    <row r="2" spans="3:6" ht="12.75">
      <c r="C2" s="6"/>
      <c r="D2" s="7" t="s">
        <v>48</v>
      </c>
      <c r="E2" s="6"/>
      <c r="F2" s="6"/>
    </row>
    <row r="3" spans="3:6" ht="12.75">
      <c r="C3" s="6"/>
      <c r="D3" s="8" t="s">
        <v>64</v>
      </c>
      <c r="E3" s="6"/>
      <c r="F3" s="6"/>
    </row>
    <row r="4" spans="3:6" ht="12.75">
      <c r="C4" s="6"/>
      <c r="D4" s="8"/>
      <c r="E4" s="6"/>
      <c r="F4" s="6"/>
    </row>
    <row r="5" spans="1:6" ht="12.75">
      <c r="A5" s="9" t="str">
        <f>PL!A6</f>
        <v>Quarterly financial report for second financial quarter ended 31 December 2007</v>
      </c>
      <c r="C5" s="6"/>
      <c r="D5" s="6"/>
      <c r="E5" s="6"/>
      <c r="F5" s="6"/>
    </row>
    <row r="6" spans="1:6" ht="12.75">
      <c r="A6" s="3" t="s">
        <v>49</v>
      </c>
      <c r="C6" s="6"/>
      <c r="D6" s="6"/>
      <c r="E6" s="6"/>
      <c r="F6" s="6"/>
    </row>
    <row r="8" ht="12.75">
      <c r="A8" s="3" t="s">
        <v>109</v>
      </c>
    </row>
    <row r="10" spans="6:8" ht="12.75">
      <c r="F10" s="6" t="s">
        <v>72</v>
      </c>
      <c r="G10" s="6"/>
      <c r="H10" s="58" t="s">
        <v>72</v>
      </c>
    </row>
    <row r="11" spans="6:8" ht="12.75">
      <c r="F11" s="6" t="s">
        <v>113</v>
      </c>
      <c r="G11" s="6"/>
      <c r="H11" s="58" t="str">
        <f>F11</f>
        <v>6 MONTHS</v>
      </c>
    </row>
    <row r="12" spans="6:8" ht="12.75">
      <c r="F12" s="20" t="str">
        <f>PL!F17</f>
        <v>31.12.2007</v>
      </c>
      <c r="G12" s="6"/>
      <c r="H12" s="59" t="str">
        <f>PL!G17</f>
        <v>31.12.2006</v>
      </c>
    </row>
    <row r="13" spans="6:8" ht="12.75">
      <c r="F13" s="6" t="s">
        <v>24</v>
      </c>
      <c r="G13" s="6"/>
      <c r="H13" s="58" t="s">
        <v>24</v>
      </c>
    </row>
    <row r="14" spans="6:8" ht="12.75">
      <c r="F14" s="6"/>
      <c r="G14" s="6"/>
      <c r="H14" s="58"/>
    </row>
    <row r="15" ht="12.75">
      <c r="A15" s="9" t="s">
        <v>59</v>
      </c>
    </row>
    <row r="16" spans="6:8" ht="12.75">
      <c r="F16" s="10"/>
      <c r="G16" s="10"/>
      <c r="H16" s="31"/>
    </row>
    <row r="17" spans="1:8" ht="12.75">
      <c r="A17" s="3" t="s">
        <v>5</v>
      </c>
      <c r="F17" s="10">
        <f>PL!F34</f>
        <v>3069</v>
      </c>
      <c r="G17" s="10"/>
      <c r="H17" s="31">
        <f>PL!G34</f>
        <v>3278</v>
      </c>
    </row>
    <row r="18" spans="6:8" ht="12.75">
      <c r="F18" s="10"/>
      <c r="G18" s="10"/>
      <c r="H18" s="31"/>
    </row>
    <row r="19" spans="1:8" ht="12.75">
      <c r="A19" s="3" t="s">
        <v>60</v>
      </c>
      <c r="F19" s="11">
        <v>2029</v>
      </c>
      <c r="G19" s="10"/>
      <c r="H19" s="31">
        <f>1820+1275</f>
        <v>3095</v>
      </c>
    </row>
    <row r="20" spans="6:8" ht="12.75">
      <c r="F20" s="12"/>
      <c r="G20" s="10"/>
      <c r="H20" s="60"/>
    </row>
    <row r="21" spans="1:19" ht="12.75">
      <c r="A21" s="3" t="s">
        <v>65</v>
      </c>
      <c r="F21" s="10">
        <f>SUM(F17:F20)</f>
        <v>5098</v>
      </c>
      <c r="G21" s="10"/>
      <c r="H21" s="10">
        <f>SUM(H17:H20)</f>
        <v>6373</v>
      </c>
      <c r="K21" s="13"/>
      <c r="L21" s="13"/>
      <c r="M21" s="13"/>
      <c r="N21" s="13"/>
      <c r="O21" s="13"/>
      <c r="P21" s="13"/>
      <c r="Q21" s="13"/>
      <c r="R21" s="13"/>
      <c r="S21" s="13"/>
    </row>
    <row r="22" spans="6:19" ht="12.75">
      <c r="F22" s="10"/>
      <c r="G22" s="10"/>
      <c r="H22" s="31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>
      <c r="A23" s="3" t="s">
        <v>70</v>
      </c>
      <c r="F23" s="12">
        <v>7792</v>
      </c>
      <c r="G23" s="10"/>
      <c r="H23" s="60">
        <v>8817</v>
      </c>
      <c r="K23" s="13"/>
      <c r="L23" s="13"/>
      <c r="M23" s="13"/>
      <c r="N23" s="13"/>
      <c r="O23" s="13"/>
      <c r="P23" s="13"/>
      <c r="Q23" s="13"/>
      <c r="R23" s="13"/>
      <c r="S23" s="13"/>
    </row>
    <row r="24" spans="6:19" ht="12.75">
      <c r="F24" s="10">
        <f>SUM(F21:F23)</f>
        <v>12890</v>
      </c>
      <c r="G24" s="10"/>
      <c r="H24" s="10">
        <f>SUM(H21:H23)</f>
        <v>15190</v>
      </c>
      <c r="K24" s="13"/>
      <c r="L24" s="13"/>
      <c r="M24" s="13"/>
      <c r="N24" s="13"/>
      <c r="O24" s="13"/>
      <c r="P24" s="13"/>
      <c r="Q24" s="13"/>
      <c r="R24" s="13"/>
      <c r="S24" s="13"/>
    </row>
    <row r="25" spans="6:19" ht="12.75">
      <c r="F25" s="10"/>
      <c r="G25" s="10"/>
      <c r="H25" s="10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>
      <c r="A26" s="3" t="s">
        <v>61</v>
      </c>
      <c r="F26" s="12">
        <v>-930</v>
      </c>
      <c r="G26" s="10"/>
      <c r="H26" s="60">
        <v>-1377</v>
      </c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8" customHeight="1">
      <c r="A27" s="9" t="s">
        <v>88</v>
      </c>
      <c r="F27" s="12">
        <f>SUM(F24:F26)</f>
        <v>11960</v>
      </c>
      <c r="G27" s="10"/>
      <c r="H27" s="60">
        <f>SUM(H24:H26)</f>
        <v>13813</v>
      </c>
      <c r="K27" s="13"/>
      <c r="L27" s="13"/>
      <c r="M27" s="13"/>
      <c r="N27" s="13"/>
      <c r="O27" s="13"/>
      <c r="P27" s="13"/>
      <c r="Q27" s="13"/>
      <c r="R27" s="13"/>
      <c r="S27" s="13"/>
    </row>
    <row r="28" spans="6:19" ht="26.25" customHeight="1">
      <c r="F28" s="10"/>
      <c r="G28" s="10"/>
      <c r="H28" s="31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8" customHeight="1">
      <c r="A29" s="9" t="s">
        <v>62</v>
      </c>
      <c r="F29" s="10"/>
      <c r="G29" s="10"/>
      <c r="H29" s="31"/>
      <c r="K29" s="13"/>
      <c r="L29" s="13"/>
      <c r="M29" s="13"/>
      <c r="N29" s="13"/>
      <c r="O29" s="13"/>
      <c r="P29" s="13"/>
      <c r="Q29" s="13"/>
      <c r="R29" s="13"/>
      <c r="S29" s="13"/>
    </row>
    <row r="30" spans="6:19" ht="10.5" customHeight="1">
      <c r="F30" s="10"/>
      <c r="G30" s="10"/>
      <c r="H30" s="31"/>
      <c r="K30" s="13"/>
      <c r="L30" s="14"/>
      <c r="M30" s="13"/>
      <c r="N30" s="13"/>
      <c r="O30" s="13"/>
      <c r="P30" s="13"/>
      <c r="Q30" s="14"/>
      <c r="R30" s="13"/>
      <c r="S30" s="13"/>
    </row>
    <row r="31" spans="1:19" ht="12.75">
      <c r="A31" s="15" t="s">
        <v>87</v>
      </c>
      <c r="F31" s="10">
        <v>-1439</v>
      </c>
      <c r="G31" s="10"/>
      <c r="H31" s="31">
        <v>-322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5" t="s">
        <v>89</v>
      </c>
      <c r="F32" s="10">
        <v>446</v>
      </c>
      <c r="G32" s="10"/>
      <c r="H32" s="31">
        <v>0</v>
      </c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5" t="s">
        <v>27</v>
      </c>
      <c r="F33" s="10">
        <v>-6109</v>
      </c>
      <c r="G33" s="10"/>
      <c r="H33" s="31">
        <v>-4255</v>
      </c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15"/>
      <c r="F34" s="10"/>
      <c r="G34" s="10"/>
      <c r="H34" s="31"/>
      <c r="K34" s="13"/>
      <c r="L34" s="13"/>
      <c r="M34" s="13"/>
      <c r="N34" s="13"/>
      <c r="O34" s="13"/>
      <c r="P34" s="13"/>
      <c r="Q34" s="13"/>
      <c r="R34" s="13"/>
      <c r="S34" s="13"/>
    </row>
    <row r="35" spans="6:19" ht="12.75">
      <c r="F35" s="16">
        <f>SUM(F31:F34)</f>
        <v>-7102</v>
      </c>
      <c r="G35" s="10"/>
      <c r="H35" s="61">
        <f>SUM(H31:H34)</f>
        <v>-4577</v>
      </c>
      <c r="K35" s="13"/>
      <c r="L35" s="13"/>
      <c r="M35" s="13"/>
      <c r="N35" s="13"/>
      <c r="O35" s="13"/>
      <c r="P35" s="13"/>
      <c r="Q35" s="13"/>
      <c r="R35" s="13"/>
      <c r="S35" s="13"/>
    </row>
    <row r="36" spans="6:19" ht="12.75">
      <c r="F36" s="10"/>
      <c r="G36" s="10"/>
      <c r="H36" s="31"/>
      <c r="K36" s="13"/>
      <c r="L36" s="13"/>
      <c r="M36" s="17"/>
      <c r="N36" s="13"/>
      <c r="O36" s="13"/>
      <c r="P36" s="13"/>
      <c r="Q36" s="13"/>
      <c r="R36" s="13"/>
      <c r="S36" s="13"/>
    </row>
    <row r="37" spans="1:19" ht="12.75">
      <c r="A37" s="9" t="s">
        <v>66</v>
      </c>
      <c r="F37" s="10"/>
      <c r="G37" s="10"/>
      <c r="H37" s="31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.75">
      <c r="A38" s="9"/>
      <c r="F38" s="10"/>
      <c r="G38" s="10"/>
      <c r="H38" s="31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.75">
      <c r="A39" s="3" t="s">
        <v>76</v>
      </c>
      <c r="F39" s="10">
        <v>0</v>
      </c>
      <c r="G39" s="10"/>
      <c r="H39" s="31">
        <v>487</v>
      </c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.75">
      <c r="A40" s="3" t="s">
        <v>75</v>
      </c>
      <c r="F40" s="10">
        <f>-22774-127+12955</f>
        <v>-9946</v>
      </c>
      <c r="G40" s="10"/>
      <c r="H40" s="31">
        <v>-8295</v>
      </c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>
      <c r="A41" s="3" t="s">
        <v>85</v>
      </c>
      <c r="F41" s="10">
        <v>-1</v>
      </c>
      <c r="G41" s="10"/>
      <c r="H41" s="31">
        <v>-1</v>
      </c>
      <c r="K41" s="13"/>
      <c r="L41" s="13"/>
      <c r="M41" s="13"/>
      <c r="N41" s="13"/>
      <c r="O41" s="13"/>
      <c r="P41" s="13"/>
      <c r="Q41" s="13"/>
      <c r="R41" s="13"/>
      <c r="S41" s="13"/>
    </row>
    <row r="42" spans="1:8" ht="12.75">
      <c r="A42" s="3" t="s">
        <v>73</v>
      </c>
      <c r="F42" s="11">
        <v>23</v>
      </c>
      <c r="G42" s="10"/>
      <c r="H42" s="31">
        <v>-391</v>
      </c>
    </row>
    <row r="43" spans="6:8" ht="12.75">
      <c r="F43" s="16">
        <f>SUM(F39:F42)</f>
        <v>-9924</v>
      </c>
      <c r="G43" s="10"/>
      <c r="H43" s="61">
        <f>SUM(H39:H42)</f>
        <v>-8200</v>
      </c>
    </row>
    <row r="44" spans="6:8" ht="12.75">
      <c r="F44" s="10"/>
      <c r="G44" s="10"/>
      <c r="H44" s="31"/>
    </row>
    <row r="45" spans="1:8" ht="12.75">
      <c r="A45" s="9" t="s">
        <v>74</v>
      </c>
      <c r="F45" s="10">
        <f>F27+F35+F43</f>
        <v>-5066</v>
      </c>
      <c r="G45" s="10"/>
      <c r="H45" s="31">
        <f>H27+H35+H43</f>
        <v>1036</v>
      </c>
    </row>
    <row r="46" spans="6:8" ht="12.75">
      <c r="F46" s="10"/>
      <c r="G46" s="10"/>
      <c r="H46" s="31"/>
    </row>
    <row r="47" spans="1:8" ht="12.75">
      <c r="A47" s="9" t="s">
        <v>67</v>
      </c>
      <c r="F47" s="10">
        <v>-25447</v>
      </c>
      <c r="G47" s="10"/>
      <c r="H47" s="31">
        <v>-32692</v>
      </c>
    </row>
    <row r="48" spans="6:8" ht="12.75">
      <c r="F48" s="10"/>
      <c r="G48" s="10"/>
      <c r="H48" s="31"/>
    </row>
    <row r="49" spans="1:8" ht="13.5" thickBot="1">
      <c r="A49" s="9" t="s">
        <v>68</v>
      </c>
      <c r="F49" s="18">
        <f>F45+F47</f>
        <v>-30513</v>
      </c>
      <c r="G49" s="10"/>
      <c r="H49" s="62">
        <f>H45+H47</f>
        <v>-31656</v>
      </c>
    </row>
    <row r="50" spans="6:10" ht="12.75">
      <c r="F50" s="10"/>
      <c r="G50" s="10"/>
      <c r="H50" s="31"/>
      <c r="J50" s="19"/>
    </row>
    <row r="51" spans="4:8" ht="12.75">
      <c r="D51" s="19"/>
      <c r="F51" s="10"/>
      <c r="G51" s="10"/>
      <c r="H51" s="31"/>
    </row>
    <row r="52" spans="6:8" ht="12.75">
      <c r="F52" s="10"/>
      <c r="G52" s="10"/>
      <c r="H52" s="31"/>
    </row>
    <row r="53" ht="12.75">
      <c r="A53" s="3" t="s">
        <v>63</v>
      </c>
    </row>
    <row r="54" ht="12.75">
      <c r="A54" s="3" t="str">
        <f>PL!A45</f>
        <v>for the year ended 30th June 2007 )</v>
      </c>
    </row>
    <row r="57" spans="6:8" ht="12.75">
      <c r="F57" s="19">
        <f>'BS'!D39-'BS'!D34+F49</f>
        <v>0</v>
      </c>
      <c r="H57" s="67">
        <f>-31656-H49</f>
        <v>0</v>
      </c>
    </row>
  </sheetData>
  <printOptions/>
  <pageMargins left="1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BCB</cp:lastModifiedBy>
  <cp:lastPrinted>2008-02-18T07:16:32Z</cp:lastPrinted>
  <dcterms:created xsi:type="dcterms:W3CDTF">2002-11-26T06:34:47Z</dcterms:created>
  <dcterms:modified xsi:type="dcterms:W3CDTF">2008-02-18T07:16:33Z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