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15" windowHeight="4110" activeTab="1"/>
  </bookViews>
  <sheets>
    <sheet name="Consolidated Income State-klse" sheetId="1" r:id="rId1"/>
    <sheet name="Consolidated BS - klse" sheetId="2" r:id="rId2"/>
    <sheet name="consolidated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2">'consolidated'!$A$1:$I$67</definedName>
    <definedName name="_xlnm.Print_Area" localSheetId="1">'Consolidated BS - klse'!$A$1:$F$70</definedName>
    <definedName name="_xlnm.Print_Area" localSheetId="0">'Consolidated Income State-klse'!$A$1:$I$63</definedName>
  </definedNames>
  <calcPr fullCalcOnLoad="1"/>
</workbook>
</file>

<file path=xl/sharedStrings.xml><?xml version="1.0" encoding="utf-8"?>
<sst xmlns="http://schemas.openxmlformats.org/spreadsheetml/2006/main" count="281" uniqueCount="155">
  <si>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</si>
  <si>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</si>
  <si>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</si>
  <si>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</si>
  <si>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</si>
  <si>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</si>
  <si>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</si>
  <si>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</si>
  <si>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</si>
  <si>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</si>
  <si>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</si>
  <si>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</si>
  <si>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</si>
  <si>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</si>
  <si>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</si>
  <si>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</si>
  <si>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</si>
  <si>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(b)</t>
  </si>
  <si>
    <t>Investment income</t>
  </si>
  <si>
    <t>(c)</t>
  </si>
  <si>
    <t>2.</t>
  </si>
  <si>
    <t xml:space="preserve">(a) </t>
  </si>
  <si>
    <t>Depreciation and amortisation</t>
  </si>
  <si>
    <t>(d)</t>
  </si>
  <si>
    <t>Exceptional items</t>
  </si>
  <si>
    <t>(e)</t>
  </si>
  <si>
    <t>(f)</t>
  </si>
  <si>
    <t>(g)</t>
  </si>
  <si>
    <t>and extraordinary items</t>
  </si>
  <si>
    <t>(h)</t>
  </si>
  <si>
    <t>(i)</t>
  </si>
  <si>
    <t>ii)  Less minority interests</t>
  </si>
  <si>
    <t>(j)</t>
  </si>
  <si>
    <t>INDIVIDUAL</t>
  </si>
  <si>
    <t>CUMULATIVE</t>
  </si>
  <si>
    <t>QUARTER</t>
  </si>
  <si>
    <t>To-date</t>
  </si>
  <si>
    <t>i)    Extraordinary items</t>
  </si>
  <si>
    <t>ii)   Less minority interests</t>
  </si>
  <si>
    <t>MPL</t>
  </si>
  <si>
    <t xml:space="preserve">- 2 - </t>
  </si>
  <si>
    <t>3.</t>
  </si>
  <si>
    <t xml:space="preserve">deducting any provision for preference dividends, </t>
  </si>
  <si>
    <t xml:space="preserve"> if any:-</t>
  </si>
  <si>
    <t xml:space="preserve">     ordinary shares)  (sen)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</si>
  <si>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</si>
  <si>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</si>
  <si>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</si>
  <si>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</si>
  <si>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</si>
  <si>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</si>
  <si>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</si>
  <si>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</si>
  <si>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</si>
  <si>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</si>
  <si>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Net tangible assets per share  (RM)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</si>
  <si>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</si>
  <si>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</si>
  <si>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</si>
  <si>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</si>
  <si>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</si>
  <si>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</si>
  <si>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</si>
  <si>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</si>
  <si>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</si>
  <si>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</si>
  <si>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30/06/2000</t>
  </si>
  <si>
    <t>Fixed Assets</t>
  </si>
  <si>
    <t>Development Properties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</si>
  <si>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</si>
  <si>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</si>
  <si>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</si>
  <si>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</si>
  <si>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Deposits with financial institutions</t>
  </si>
  <si>
    <t xml:space="preserve">    Other Debtors</t>
  </si>
  <si>
    <t xml:space="preserve">    Cash &amp; Bank balances</t>
  </si>
  <si>
    <t>Current Liabilities</t>
  </si>
  <si>
    <t xml:space="preserve">    Short Term Borrowings</t>
  </si>
  <si>
    <t xml:space="preserve">    Trade Creditors</t>
  </si>
  <si>
    <t xml:space="preserve">    Rental Deposits</t>
  </si>
  <si>
    <t xml:space="preserve">    Other Creditors &amp; Accrued Liabilities</t>
  </si>
  <si>
    <t xml:space="preserve">    Provision for Taxation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</si>
  <si>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</si>
  <si>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</si>
  <si>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</si>
  <si>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</si>
  <si>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</si>
  <si>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</si>
  <si>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 xml:space="preserve">     Capital Reserve</t>
  </si>
  <si>
    <t>7.</t>
  </si>
  <si>
    <t>Long Term Borrowings</t>
  </si>
  <si>
    <t>8.</t>
  </si>
  <si>
    <t>Other Long Term Liabilities</t>
  </si>
  <si>
    <t>9.</t>
  </si>
  <si>
    <t>Net tangible assets per share  (sen)</t>
  </si>
  <si>
    <t>Malaysia Pacific Land Berhad</t>
  </si>
  <si>
    <t>30-6-99</t>
  </si>
  <si>
    <t>ASA</t>
  </si>
  <si>
    <t>BPJSB</t>
  </si>
  <si>
    <t>CA</t>
  </si>
  <si>
    <t>BBM</t>
  </si>
  <si>
    <t>Eliminated</t>
  </si>
  <si>
    <t>Total</t>
  </si>
  <si>
    <t>Investment In Subsidiaries Companies</t>
  </si>
  <si>
    <t xml:space="preserve">    Due from Related Companies</t>
  </si>
  <si>
    <t xml:space="preserve">    Deposits with Financial institutions</t>
  </si>
  <si>
    <t xml:space="preserve">    Due to Related Companies</t>
  </si>
  <si>
    <t xml:space="preserve">     Unappropriated Profit &amp; Loss b/f</t>
  </si>
  <si>
    <t xml:space="preserve">     Net Profit/(Loss) after Tax</t>
  </si>
  <si>
    <t>Net Tangible Assets Per Share (sen)</t>
  </si>
  <si>
    <t>30/06/2001</t>
  </si>
  <si>
    <t>FOR THE FINANCIAL QUARTER ENDED 30 JUNE 2001</t>
  </si>
  <si>
    <t>4th Quarter</t>
  </si>
  <si>
    <t>Consolidated Balance Sheet as at 30 June 2001</t>
  </si>
  <si>
    <t>Revenue</t>
  </si>
  <si>
    <t xml:space="preserve">Other income </t>
  </si>
  <si>
    <t>Profit/(loss) before  finance cost, depreciation</t>
  </si>
  <si>
    <t>and  amortisation, exceptional items, income tax,</t>
  </si>
  <si>
    <t>minority interest and extraordianry items</t>
  </si>
  <si>
    <t>Finance cost</t>
  </si>
  <si>
    <t>and  extraordinary  items</t>
  </si>
  <si>
    <t>Profit/(loss) before income tax, minority interests</t>
  </si>
  <si>
    <t>Share of profits and losses of  associated   companies</t>
  </si>
  <si>
    <t>Income tax</t>
  </si>
  <si>
    <t>(k)</t>
  </si>
  <si>
    <t xml:space="preserve">(l) </t>
  </si>
  <si>
    <t>(m)</t>
  </si>
  <si>
    <t>attributable to members of the company</t>
  </si>
  <si>
    <t xml:space="preserve">Net profit/(loss)  from ordinary activities </t>
  </si>
  <si>
    <t xml:space="preserve">      members of the company</t>
  </si>
  <si>
    <t>iii)  Extraordinary items attributable  to</t>
  </si>
  <si>
    <t>the company</t>
  </si>
  <si>
    <t>i)  Profit/(loss) after income tax  before</t>
  </si>
  <si>
    <t xml:space="preserve">    deducting minority interests</t>
  </si>
  <si>
    <t xml:space="preserve">Net profit/(loss) attributable to members  of </t>
  </si>
  <si>
    <t>Earnings per  share  based  on   2(m)  above  after</t>
  </si>
  <si>
    <t xml:space="preserve">a)  Basic (based on 99,000,000 </t>
  </si>
  <si>
    <t>b) Fully diluted (based on 99,000,000</t>
  </si>
  <si>
    <t>Pre-acquisition profit/(loss), if applicable</t>
  </si>
  <si>
    <t xml:space="preserve">    Inventories</t>
  </si>
  <si>
    <t xml:space="preserve">    Development properties</t>
  </si>
  <si>
    <t xml:space="preserve">    Trade debtors</t>
  </si>
  <si>
    <t xml:space="preserve">    Other debtors</t>
  </si>
  <si>
    <t xml:space="preserve">    Cash and bank balances</t>
  </si>
  <si>
    <t xml:space="preserve">    Short term borrowings</t>
  </si>
  <si>
    <t xml:space="preserve">    Trade creditors</t>
  </si>
  <si>
    <t xml:space="preserve">    Rental deposits</t>
  </si>
  <si>
    <t xml:space="preserve">    Other creditors and accrued liabilities</t>
  </si>
  <si>
    <t xml:space="preserve">    Provision for taxation</t>
  </si>
  <si>
    <t xml:space="preserve">     Capital reserve</t>
  </si>
  <si>
    <t xml:space="preserve">     Retained profit</t>
  </si>
  <si>
    <t>10.</t>
  </si>
  <si>
    <t>Property, Plant and Equipment</t>
  </si>
  <si>
    <t>Investment Property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</si>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</sst>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0"/>
    </font>
    <font>
      <b/>
      <sz val="12"/>
      <color indexed="14"/>
      <name val="Times New Roman"/>
      <family val="1"/>
    </font>
    <font>
      <b/>
      <sz val="13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10.5"/>
      <color indexed="14"/>
      <name val="Times New Roman"/>
      <family val="1"/>
    </font>
    <font>
      <sz val="11"/>
      <color indexed="14"/>
      <name val="Times New Roman"/>
      <family val="1"/>
    </font>
    <font>
      <b/>
      <sz val="10"/>
      <color indexed="8"/>
      <name val="Arial"/>
      <family val="0"/>
    </font>
    <font>
      <b/>
      <sz val="12.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17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177" fontId="15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77" fontId="15" fillId="0" borderId="2" xfId="15" applyNumberFormat="1" applyFont="1" applyBorder="1" applyAlignment="1">
      <alignment/>
    </xf>
    <xf numFmtId="177" fontId="15" fillId="0" borderId="3" xfId="15" applyNumberFormat="1" applyFont="1" applyBorder="1" applyAlignment="1">
      <alignment/>
    </xf>
    <xf numFmtId="177" fontId="15" fillId="0" borderId="4" xfId="15" applyNumberFormat="1" applyFont="1" applyBorder="1" applyAlignment="1">
      <alignment/>
    </xf>
    <xf numFmtId="177" fontId="15" fillId="0" borderId="5" xfId="15" applyNumberFormat="1" applyFont="1" applyBorder="1" applyAlignment="1">
      <alignment/>
    </xf>
    <xf numFmtId="177" fontId="15" fillId="0" borderId="0" xfId="15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5" fillId="0" borderId="6" xfId="15" applyNumberFormat="1" applyFont="1" applyBorder="1" applyAlignment="1">
      <alignment/>
    </xf>
    <xf numFmtId="177" fontId="14" fillId="0" borderId="0" xfId="15" applyNumberFormat="1" applyFont="1" applyBorder="1" applyAlignment="1">
      <alignment/>
    </xf>
    <xf numFmtId="177" fontId="15" fillId="0" borderId="0" xfId="15" applyNumberFormat="1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15" applyNumberFormat="1" applyFont="1" applyBorder="1" applyAlignment="1">
      <alignment/>
    </xf>
    <xf numFmtId="177" fontId="6" fillId="0" borderId="2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Alignment="1" quotePrefix="1">
      <alignment horizontal="left"/>
    </xf>
    <xf numFmtId="177" fontId="15" fillId="0" borderId="7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Continuous"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5" xfId="0" applyFont="1" applyBorder="1" applyAlignment="1" quotePrefix="1">
      <alignment horizontal="center"/>
    </xf>
    <xf numFmtId="177" fontId="7" fillId="0" borderId="5" xfId="15" applyNumberFormat="1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7" fontId="7" fillId="0" borderId="2" xfId="15" applyNumberFormat="1" applyFont="1" applyBorder="1" applyAlignment="1">
      <alignment horizontal="center"/>
    </xf>
    <xf numFmtId="177" fontId="7" fillId="0" borderId="2" xfId="15" applyNumberFormat="1" applyFont="1" applyBorder="1" applyAlignment="1" quotePrefix="1">
      <alignment horizontal="center"/>
    </xf>
    <xf numFmtId="0" fontId="7" fillId="0" borderId="3" xfId="0" applyFont="1" applyBorder="1" applyAlignment="1" quotePrefix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7" fontId="21" fillId="0" borderId="0" xfId="15" applyNumberFormat="1" applyFont="1" applyAlignment="1">
      <alignment horizontal="center"/>
    </xf>
    <xf numFmtId="177" fontId="23" fillId="0" borderId="0" xfId="15" applyNumberFormat="1" applyFont="1" applyAlignment="1">
      <alignment/>
    </xf>
    <xf numFmtId="177" fontId="18" fillId="0" borderId="0" xfId="15" applyNumberFormat="1" applyFont="1" applyAlignment="1">
      <alignment/>
    </xf>
    <xf numFmtId="177" fontId="24" fillId="0" borderId="0" xfId="15" applyNumberFormat="1" applyFont="1" applyAlignment="1">
      <alignment/>
    </xf>
    <xf numFmtId="177" fontId="25" fillId="0" borderId="0" xfId="15" applyNumberFormat="1" applyFont="1" applyAlignment="1">
      <alignment/>
    </xf>
    <xf numFmtId="177" fontId="0" fillId="0" borderId="5" xfId="15" applyNumberFormat="1" applyFont="1" applyBorder="1" applyAlignment="1">
      <alignment horizontal="center"/>
    </xf>
    <xf numFmtId="177" fontId="26" fillId="0" borderId="8" xfId="15" applyNumberFormat="1" applyFont="1" applyBorder="1" applyAlignment="1">
      <alignment horizontal="center"/>
    </xf>
    <xf numFmtId="177" fontId="27" fillId="0" borderId="8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7" fontId="28" fillId="0" borderId="2" xfId="15" applyNumberFormat="1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177" fontId="28" fillId="0" borderId="3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77" fontId="31" fillId="0" borderId="0" xfId="15" applyNumberFormat="1" applyFont="1" applyAlignment="1">
      <alignment/>
    </xf>
    <xf numFmtId="177" fontId="32" fillId="0" borderId="0" xfId="15" applyNumberFormat="1" applyFont="1" applyAlignment="1">
      <alignment/>
    </xf>
    <xf numFmtId="177" fontId="6" fillId="0" borderId="0" xfId="15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177" fontId="7" fillId="0" borderId="0" xfId="15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177" fontId="31" fillId="0" borderId="0" xfId="15" applyNumberFormat="1" applyFont="1" applyBorder="1" applyAlignment="1">
      <alignment/>
    </xf>
    <xf numFmtId="177" fontId="32" fillId="0" borderId="0" xfId="15" applyNumberFormat="1" applyFont="1" applyBorder="1" applyAlignment="1">
      <alignment/>
    </xf>
    <xf numFmtId="177" fontId="6" fillId="0" borderId="1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77" fontId="32" fillId="0" borderId="5" xfId="15" applyNumberFormat="1" applyFont="1" applyBorder="1" applyAlignment="1">
      <alignment/>
    </xf>
    <xf numFmtId="177" fontId="32" fillId="0" borderId="2" xfId="15" applyNumberFormat="1" applyFont="1" applyBorder="1" applyAlignment="1" quotePrefix="1">
      <alignment horizontal="left"/>
    </xf>
    <xf numFmtId="177" fontId="32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177" fontId="32" fillId="0" borderId="3" xfId="15" applyNumberFormat="1" applyFont="1" applyBorder="1" applyAlignment="1">
      <alignment/>
    </xf>
    <xf numFmtId="177" fontId="6" fillId="0" borderId="3" xfId="15" applyNumberFormat="1" applyFont="1" applyBorder="1" applyAlignment="1">
      <alignment/>
    </xf>
    <xf numFmtId="177" fontId="34" fillId="0" borderId="4" xfId="15" applyNumberFormat="1" applyFont="1" applyBorder="1" applyAlignment="1">
      <alignment/>
    </xf>
    <xf numFmtId="177" fontId="35" fillId="0" borderId="4" xfId="15" applyNumberFormat="1" applyFont="1" applyBorder="1" applyAlignment="1">
      <alignment/>
    </xf>
    <xf numFmtId="177" fontId="6" fillId="0" borderId="4" xfId="15" applyNumberFormat="1" applyFont="1" applyBorder="1" applyAlignment="1">
      <alignment/>
    </xf>
    <xf numFmtId="177" fontId="32" fillId="0" borderId="5" xfId="15" applyNumberFormat="1" applyFont="1" applyBorder="1" applyAlignment="1" quotePrefix="1">
      <alignment horizontal="left"/>
    </xf>
    <xf numFmtId="177" fontId="6" fillId="0" borderId="5" xfId="15" applyNumberFormat="1" applyFont="1" applyBorder="1" applyAlignment="1">
      <alignment/>
    </xf>
    <xf numFmtId="177" fontId="34" fillId="0" borderId="10" xfId="15" applyNumberFormat="1" applyFont="1" applyBorder="1" applyAlignment="1">
      <alignment/>
    </xf>
    <xf numFmtId="177" fontId="35" fillId="0" borderId="10" xfId="15" applyNumberFormat="1" applyFont="1" applyBorder="1" applyAlignment="1">
      <alignment/>
    </xf>
    <xf numFmtId="177" fontId="32" fillId="0" borderId="0" xfId="15" applyNumberFormat="1" applyFont="1" applyBorder="1" applyAlignment="1" quotePrefix="1">
      <alignment horizontal="left"/>
    </xf>
    <xf numFmtId="177" fontId="35" fillId="0" borderId="11" xfId="15" applyNumberFormat="1" applyFon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177" fontId="32" fillId="0" borderId="0" xfId="15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77" fontId="6" fillId="0" borderId="0" xfId="15" applyNumberFormat="1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36" fillId="0" borderId="0" xfId="0" applyFont="1" applyAlignment="1">
      <alignment/>
    </xf>
    <xf numFmtId="177" fontId="7" fillId="0" borderId="0" xfId="15" applyNumberFormat="1" applyFont="1" applyBorder="1" applyAlignment="1" quotePrefix="1">
      <alignment horizontal="center"/>
    </xf>
    <xf numFmtId="177" fontId="7" fillId="0" borderId="0" xfId="15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177" fontId="31" fillId="0" borderId="11" xfId="15" applyNumberFormat="1" applyFont="1" applyBorder="1" applyAlignment="1">
      <alignment/>
    </xf>
    <xf numFmtId="177" fontId="32" fillId="0" borderId="11" xfId="15" applyNumberFormat="1" applyFont="1" applyBorder="1" applyAlignment="1">
      <alignment/>
    </xf>
    <xf numFmtId="177" fontId="31" fillId="0" borderId="0" xfId="15" applyNumberFormat="1" applyFont="1" applyBorder="1" applyAlignment="1">
      <alignment horizontal="center"/>
    </xf>
    <xf numFmtId="177" fontId="32" fillId="0" borderId="0" xfId="15" applyNumberFormat="1" applyFont="1" applyBorder="1" applyAlignment="1">
      <alignment horizontal="center"/>
    </xf>
    <xf numFmtId="177" fontId="7" fillId="0" borderId="3" xfId="15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left"/>
    </xf>
    <xf numFmtId="177" fontId="32" fillId="0" borderId="2" xfId="15" applyNumberFormat="1" applyFont="1" applyBorder="1" applyAlignment="1">
      <alignment horizontal="left"/>
    </xf>
    <xf numFmtId="177" fontId="32" fillId="0" borderId="8" xfId="15" applyNumberFormat="1" applyFont="1" applyBorder="1" applyAlignment="1">
      <alignment/>
    </xf>
    <xf numFmtId="177" fontId="32" fillId="0" borderId="12" xfId="15" applyNumberFormat="1" applyFont="1" applyBorder="1" applyAlignment="1" quotePrefix="1">
      <alignment horizontal="left"/>
    </xf>
    <xf numFmtId="177" fontId="32" fillId="0" borderId="12" xfId="15" applyNumberFormat="1" applyFont="1" applyBorder="1" applyAlignment="1">
      <alignment/>
    </xf>
    <xf numFmtId="177" fontId="32" fillId="0" borderId="9" xfId="15" applyNumberFormat="1" applyFont="1" applyBorder="1" applyAlignment="1">
      <alignment/>
    </xf>
    <xf numFmtId="177" fontId="32" fillId="0" borderId="8" xfId="15" applyNumberFormat="1" applyFont="1" applyBorder="1" applyAlignment="1" quotePrefix="1">
      <alignment horizontal="left"/>
    </xf>
    <xf numFmtId="177" fontId="32" fillId="0" borderId="0" xfId="15" applyNumberFormat="1" applyFont="1" applyAlignment="1">
      <alignment horizontal="centerContinuous"/>
    </xf>
    <xf numFmtId="177" fontId="32" fillId="0" borderId="12" xfId="15" applyNumberFormat="1" applyFont="1" applyBorder="1" applyAlignment="1">
      <alignment horizontal="left"/>
    </xf>
    <xf numFmtId="177" fontId="35" fillId="0" borderId="0" xfId="15" applyNumberFormat="1" applyFont="1" applyBorder="1" applyAlignment="1">
      <alignment/>
    </xf>
    <xf numFmtId="177" fontId="37" fillId="0" borderId="0" xfId="15" applyNumberFormat="1" applyFont="1" applyAlignment="1">
      <alignment/>
    </xf>
    <xf numFmtId="177" fontId="38" fillId="0" borderId="0" xfId="15" applyNumberFormat="1" applyFont="1" applyAlignment="1">
      <alignment/>
    </xf>
    <xf numFmtId="177" fontId="39" fillId="0" borderId="8" xfId="15" applyNumberFormat="1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177" fontId="33" fillId="0" borderId="0" xfId="15" applyNumberFormat="1" applyFont="1" applyAlignment="1">
      <alignment/>
    </xf>
    <xf numFmtId="177" fontId="33" fillId="0" borderId="0" xfId="15" applyNumberFormat="1" applyFont="1" applyBorder="1" applyAlignment="1">
      <alignment/>
    </xf>
    <xf numFmtId="177" fontId="33" fillId="0" borderId="8" xfId="15" applyNumberFormat="1" applyFont="1" applyBorder="1" applyAlignment="1">
      <alignment/>
    </xf>
    <xf numFmtId="177" fontId="33" fillId="0" borderId="12" xfId="15" applyNumberFormat="1" applyFont="1" applyBorder="1" applyAlignment="1" quotePrefix="1">
      <alignment horizontal="left"/>
    </xf>
    <xf numFmtId="177" fontId="33" fillId="0" borderId="12" xfId="15" applyNumberFormat="1" applyFont="1" applyBorder="1" applyAlignment="1">
      <alignment horizontal="left"/>
    </xf>
    <xf numFmtId="177" fontId="33" fillId="0" borderId="12" xfId="15" applyNumberFormat="1" applyFont="1" applyBorder="1" applyAlignment="1">
      <alignment/>
    </xf>
    <xf numFmtId="177" fontId="33" fillId="0" borderId="9" xfId="15" applyNumberFormat="1" applyFont="1" applyBorder="1" applyAlignment="1">
      <alignment/>
    </xf>
    <xf numFmtId="177" fontId="41" fillId="0" borderId="4" xfId="15" applyNumberFormat="1" applyFont="1" applyBorder="1" applyAlignment="1">
      <alignment/>
    </xf>
    <xf numFmtId="177" fontId="33" fillId="0" borderId="8" xfId="15" applyNumberFormat="1" applyFont="1" applyBorder="1" applyAlignment="1" quotePrefix="1">
      <alignment horizontal="left"/>
    </xf>
    <xf numFmtId="177" fontId="41" fillId="0" borderId="10" xfId="15" applyNumberFormat="1" applyFont="1" applyBorder="1" applyAlignment="1">
      <alignment/>
    </xf>
    <xf numFmtId="177" fontId="33" fillId="0" borderId="0" xfId="15" applyNumberFormat="1" applyFont="1" applyBorder="1" applyAlignment="1" quotePrefix="1">
      <alignment horizontal="left"/>
    </xf>
    <xf numFmtId="177" fontId="41" fillId="0" borderId="11" xfId="15" applyNumberFormat="1" applyFont="1" applyBorder="1" applyAlignment="1">
      <alignment/>
    </xf>
    <xf numFmtId="177" fontId="33" fillId="0" borderId="0" xfId="15" applyNumberFormat="1" applyFont="1" applyAlignment="1">
      <alignment horizontal="centerContinuous"/>
    </xf>
    <xf numFmtId="177" fontId="33" fillId="0" borderId="11" xfId="15" applyNumberFormat="1" applyFont="1" applyBorder="1" applyAlignment="1">
      <alignment/>
    </xf>
    <xf numFmtId="177" fontId="33" fillId="0" borderId="0" xfId="15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0" borderId="0" xfId="0" applyFont="1" applyAlignment="1">
      <alignment horizontal="center"/>
    </xf>
    <xf numFmtId="177" fontId="32" fillId="0" borderId="0" xfId="15" applyNumberFormat="1" applyFont="1" applyBorder="1" applyAlignment="1">
      <alignment/>
    </xf>
    <xf numFmtId="177" fontId="32" fillId="0" borderId="0" xfId="15" applyNumberFormat="1" applyFont="1" applyBorder="1" applyAlignment="1">
      <alignment/>
    </xf>
    <xf numFmtId="177" fontId="32" fillId="0" borderId="5" xfId="15" applyNumberFormat="1" applyFont="1" applyBorder="1" applyAlignment="1">
      <alignment/>
    </xf>
    <xf numFmtId="177" fontId="32" fillId="0" borderId="2" xfId="15" applyNumberFormat="1" applyFont="1" applyBorder="1" applyAlignment="1">
      <alignment/>
    </xf>
    <xf numFmtId="177" fontId="32" fillId="0" borderId="3" xfId="15" applyNumberFormat="1" applyFont="1" applyBorder="1" applyAlignment="1">
      <alignment/>
    </xf>
    <xf numFmtId="177" fontId="32" fillId="0" borderId="4" xfId="15" applyNumberFormat="1" applyFont="1" applyBorder="1" applyAlignment="1">
      <alignment/>
    </xf>
    <xf numFmtId="177" fontId="32" fillId="0" borderId="10" xfId="15" applyNumberFormat="1" applyFont="1" applyBorder="1" applyAlignment="1">
      <alignment/>
    </xf>
    <xf numFmtId="177" fontId="32" fillId="0" borderId="11" xfId="15" applyNumberFormat="1" applyFont="1" applyBorder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11" xfId="15" applyNumberFormat="1" applyFont="1" applyBorder="1" applyAlignment="1">
      <alignment/>
    </xf>
    <xf numFmtId="177" fontId="32" fillId="0" borderId="4" xfId="15" applyNumberFormat="1" applyFont="1" applyBorder="1" applyAlignment="1">
      <alignment horizontal="centerContinuous"/>
    </xf>
    <xf numFmtId="177" fontId="32" fillId="0" borderId="0" xfId="15" applyNumberFormat="1" applyFont="1" applyAlignment="1">
      <alignment/>
    </xf>
    <xf numFmtId="177" fontId="43" fillId="0" borderId="0" xfId="15" applyNumberFormat="1" applyFont="1" applyAlignment="1">
      <alignment/>
    </xf>
    <xf numFmtId="177" fontId="18" fillId="0" borderId="0" xfId="15" applyNumberFormat="1" applyFont="1" applyAlignment="1">
      <alignment/>
    </xf>
    <xf numFmtId="177" fontId="18" fillId="0" borderId="0" xfId="0" applyNumberFormat="1" applyFont="1" applyAlignment="1">
      <alignment/>
    </xf>
    <xf numFmtId="177" fontId="31" fillId="0" borderId="5" xfId="15" applyNumberFormat="1" applyFont="1" applyBorder="1" applyAlignment="1">
      <alignment/>
    </xf>
    <xf numFmtId="177" fontId="31" fillId="0" borderId="2" xfId="15" applyNumberFormat="1" applyFont="1" applyBorder="1" applyAlignment="1" quotePrefix="1">
      <alignment horizontal="left"/>
    </xf>
    <xf numFmtId="177" fontId="31" fillId="0" borderId="2" xfId="15" applyNumberFormat="1" applyFont="1" applyBorder="1" applyAlignment="1">
      <alignment/>
    </xf>
    <xf numFmtId="177" fontId="31" fillId="0" borderId="4" xfId="15" applyNumberFormat="1" applyFont="1" applyBorder="1" applyAlignment="1">
      <alignment/>
    </xf>
    <xf numFmtId="177" fontId="31" fillId="0" borderId="5" xfId="15" applyNumberFormat="1" applyFont="1" applyBorder="1" applyAlignment="1" quotePrefix="1">
      <alignment horizontal="left"/>
    </xf>
    <xf numFmtId="177" fontId="34" fillId="0" borderId="13" xfId="15" applyNumberFormat="1" applyFont="1" applyBorder="1" applyAlignment="1">
      <alignment/>
    </xf>
    <xf numFmtId="177" fontId="31" fillId="0" borderId="0" xfId="15" applyNumberFormat="1" applyFont="1" applyBorder="1" applyAlignment="1">
      <alignment horizontal="centerContinuous"/>
    </xf>
    <xf numFmtId="177" fontId="31" fillId="0" borderId="3" xfId="15" applyNumberFormat="1" applyFont="1" applyBorder="1" applyAlignment="1">
      <alignment/>
    </xf>
    <xf numFmtId="177" fontId="31" fillId="0" borderId="2" xfId="15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177" fontId="47" fillId="0" borderId="0" xfId="15" applyNumberFormat="1" applyFont="1" applyAlignment="1">
      <alignment horizontal="centerContinuous"/>
    </xf>
    <xf numFmtId="0" fontId="47" fillId="0" borderId="0" xfId="0" applyFont="1" applyAlignment="1">
      <alignment/>
    </xf>
    <xf numFmtId="0" fontId="3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177" fontId="48" fillId="0" borderId="0" xfId="15" applyNumberFormat="1" applyFont="1" applyAlignment="1">
      <alignment horizontal="centerContinuous"/>
    </xf>
    <xf numFmtId="0" fontId="48" fillId="0" borderId="0" xfId="0" applyFont="1" applyAlignment="1">
      <alignment/>
    </xf>
    <xf numFmtId="0" fontId="32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48" fillId="0" borderId="0" xfId="0" applyFont="1" applyAlignment="1">
      <alignment/>
    </xf>
    <xf numFmtId="177" fontId="48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8" fillId="0" borderId="0" xfId="15" applyNumberFormat="1" applyFont="1" applyAlignment="1">
      <alignment horizontal="centerContinuous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8" xfId="0" applyFont="1" applyBorder="1" applyAlignment="1">
      <alignment horizontal="centerContinuous"/>
    </xf>
    <xf numFmtId="0" fontId="32" fillId="0" borderId="14" xfId="0" applyFont="1" applyBorder="1" applyAlignment="1" quotePrefix="1">
      <alignment horizontal="centerContinuous"/>
    </xf>
    <xf numFmtId="0" fontId="32" fillId="0" borderId="8" xfId="0" applyFont="1" applyBorder="1" applyAlignment="1">
      <alignment horizontal="centerContinuous"/>
    </xf>
    <xf numFmtId="177" fontId="35" fillId="0" borderId="14" xfId="15" applyNumberFormat="1" applyFont="1" applyBorder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5" xfId="0" applyFont="1" applyBorder="1" applyAlignment="1" quotePrefix="1">
      <alignment horizontal="center"/>
    </xf>
    <xf numFmtId="0" fontId="27" fillId="0" borderId="5" xfId="0" applyFont="1" applyBorder="1" applyAlignment="1">
      <alignment horizontal="center"/>
    </xf>
    <xf numFmtId="177" fontId="27" fillId="0" borderId="5" xfId="15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77" fontId="27" fillId="0" borderId="2" xfId="15" applyNumberFormat="1" applyFont="1" applyBorder="1" applyAlignment="1">
      <alignment horizontal="center"/>
    </xf>
    <xf numFmtId="0" fontId="27" fillId="0" borderId="2" xfId="0" applyFont="1" applyBorder="1" applyAlignment="1" quotePrefix="1">
      <alignment horizontal="center"/>
    </xf>
    <xf numFmtId="177" fontId="27" fillId="0" borderId="3" xfId="15" applyNumberFormat="1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177" fontId="27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177" fontId="48" fillId="0" borderId="5" xfId="15" applyNumberFormat="1" applyFont="1" applyBorder="1" applyAlignment="1">
      <alignment/>
    </xf>
    <xf numFmtId="177" fontId="48" fillId="0" borderId="5" xfId="15" applyNumberFormat="1" applyFont="1" applyBorder="1" applyAlignment="1" quotePrefix="1">
      <alignment horizontal="center"/>
    </xf>
    <xf numFmtId="177" fontId="48" fillId="0" borderId="2" xfId="15" applyNumberFormat="1" applyFont="1" applyBorder="1" applyAlignment="1">
      <alignment/>
    </xf>
    <xf numFmtId="177" fontId="48" fillId="0" borderId="2" xfId="15" applyNumberFormat="1" applyFont="1" applyBorder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4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32" fillId="0" borderId="2" xfId="0" applyFont="1" applyBorder="1" applyAlignment="1" quotePrefix="1">
      <alignment horizontal="centerContinuous"/>
    </xf>
    <xf numFmtId="0" fontId="32" fillId="0" borderId="2" xfId="0" applyFont="1" applyBorder="1" applyAlignment="1">
      <alignment horizontal="centerContinuous"/>
    </xf>
    <xf numFmtId="177" fontId="35" fillId="0" borderId="2" xfId="15" applyNumberFormat="1" applyFont="1" applyBorder="1" applyAlignment="1">
      <alignment horizontal="centerContinuous"/>
    </xf>
    <xf numFmtId="0" fontId="32" fillId="0" borderId="2" xfId="0" applyFont="1" applyBorder="1" applyAlignment="1">
      <alignment horizontal="centerContinuous"/>
    </xf>
    <xf numFmtId="0" fontId="50" fillId="0" borderId="2" xfId="0" applyFont="1" applyBorder="1" applyAlignment="1">
      <alignment horizontal="centerContinuous"/>
    </xf>
    <xf numFmtId="0" fontId="27" fillId="0" borderId="0" xfId="0" applyFont="1" applyAlignment="1" quotePrefix="1">
      <alignment horizontal="centerContinuous"/>
    </xf>
    <xf numFmtId="0" fontId="27" fillId="0" borderId="0" xfId="0" applyFont="1" applyAlignment="1">
      <alignment horizontal="centerContinuous"/>
    </xf>
    <xf numFmtId="0" fontId="49" fillId="0" borderId="0" xfId="0" applyFont="1" applyBorder="1" applyAlignment="1">
      <alignment horizontal="centerContinuous"/>
    </xf>
    <xf numFmtId="0" fontId="49" fillId="0" borderId="0" xfId="0" applyFont="1" applyBorder="1" applyAlignment="1">
      <alignment/>
    </xf>
    <xf numFmtId="177" fontId="48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48" fillId="0" borderId="0" xfId="0" applyFont="1" applyBorder="1" applyAlignment="1">
      <alignment/>
    </xf>
    <xf numFmtId="177" fontId="48" fillId="0" borderId="0" xfId="15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5" fillId="0" borderId="0" xfId="0" applyFont="1" applyBorder="1" applyAlignment="1" quotePrefix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48" fillId="0" borderId="0" xfId="0" applyFont="1" applyBorder="1" applyAlignment="1">
      <alignment horizontal="centerContinuous"/>
    </xf>
    <xf numFmtId="177" fontId="48" fillId="0" borderId="0" xfId="15" applyNumberFormat="1" applyFont="1" applyBorder="1" applyAlignment="1">
      <alignment horizontal="centerContinuous"/>
    </xf>
    <xf numFmtId="176" fontId="48" fillId="0" borderId="2" xfId="15" applyNumberFormat="1" applyFont="1" applyBorder="1" applyAlignment="1">
      <alignment/>
    </xf>
    <xf numFmtId="43" fontId="48" fillId="0" borderId="2" xfId="15" applyNumberFormat="1" applyFont="1" applyBorder="1" applyAlignment="1">
      <alignment/>
    </xf>
    <xf numFmtId="178" fontId="48" fillId="0" borderId="2" xfId="15" applyNumberFormat="1" applyFont="1" applyBorder="1" applyAlignment="1">
      <alignment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177" fontId="35" fillId="0" borderId="2" xfId="15" applyNumberFormat="1" applyFont="1" applyBorder="1" applyAlignment="1">
      <alignment/>
    </xf>
    <xf numFmtId="43" fontId="32" fillId="0" borderId="2" xfId="15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5" fillId="0" borderId="0" xfId="0" applyFont="1" applyBorder="1" applyAlignment="1">
      <alignment/>
    </xf>
    <xf numFmtId="177" fontId="48" fillId="0" borderId="8" xfId="15" applyNumberFormat="1" applyFont="1" applyBorder="1" applyAlignment="1">
      <alignment horizontal="centerContinuous"/>
    </xf>
    <xf numFmtId="177" fontId="48" fillId="0" borderId="15" xfId="15" applyNumberFormat="1" applyFont="1" applyBorder="1" applyAlignment="1" quotePrefix="1">
      <alignment horizontal="centerContinuous"/>
    </xf>
    <xf numFmtId="43" fontId="35" fillId="0" borderId="15" xfId="15" applyFont="1" applyBorder="1" applyAlignment="1">
      <alignment horizontal="centerContinuous"/>
    </xf>
    <xf numFmtId="177" fontId="48" fillId="0" borderId="14" xfId="15" applyNumberFormat="1" applyFont="1" applyBorder="1" applyAlignment="1" quotePrefix="1">
      <alignment horizontal="centerContinuous"/>
    </xf>
    <xf numFmtId="0" fontId="32" fillId="0" borderId="0" xfId="0" applyFont="1" applyAlignment="1" quotePrefix="1">
      <alignment horizontal="left"/>
    </xf>
    <xf numFmtId="43" fontId="32" fillId="0" borderId="9" xfId="15" applyFont="1" applyBorder="1" applyAlignment="1">
      <alignment horizontal="center"/>
    </xf>
    <xf numFmtId="43" fontId="32" fillId="0" borderId="1" xfId="15" applyFont="1" applyBorder="1" applyAlignment="1">
      <alignment horizontal="center"/>
    </xf>
    <xf numFmtId="43" fontId="35" fillId="0" borderId="1" xfId="15" applyFont="1" applyBorder="1" applyAlignment="1">
      <alignment/>
    </xf>
    <xf numFmtId="43" fontId="18" fillId="0" borderId="1" xfId="15" applyFont="1" applyBorder="1" applyAlignment="1">
      <alignment horizontal="center"/>
    </xf>
    <xf numFmtId="177" fontId="35" fillId="0" borderId="16" xfId="15" applyNumberFormat="1" applyFont="1" applyBorder="1" applyAlignment="1">
      <alignment/>
    </xf>
    <xf numFmtId="43" fontId="32" fillId="0" borderId="0" xfId="15" applyFont="1" applyBorder="1" applyAlignment="1">
      <alignment horizontal="center"/>
    </xf>
    <xf numFmtId="43" fontId="35" fillId="0" borderId="0" xfId="15" applyFont="1" applyBorder="1" applyAlignment="1">
      <alignment/>
    </xf>
    <xf numFmtId="43" fontId="18" fillId="0" borderId="0" xfId="15" applyFont="1" applyBorder="1" applyAlignment="1">
      <alignment horizontal="center"/>
    </xf>
    <xf numFmtId="0" fontId="27" fillId="0" borderId="14" xfId="0" applyFont="1" applyBorder="1" applyAlignment="1">
      <alignment horizontal="centerContinuous"/>
    </xf>
    <xf numFmtId="0" fontId="32" fillId="0" borderId="9" xfId="0" applyFont="1" applyBorder="1" applyAlignment="1" quotePrefix="1">
      <alignment horizontal="centerContinuous"/>
    </xf>
    <xf numFmtId="0" fontId="27" fillId="0" borderId="16" xfId="0" applyFont="1" applyBorder="1" applyAlignment="1">
      <alignment horizontal="centerContinuous"/>
    </xf>
    <xf numFmtId="0" fontId="32" fillId="0" borderId="9" xfId="0" applyFont="1" applyBorder="1" applyAlignment="1">
      <alignment horizontal="centerContinuous"/>
    </xf>
    <xf numFmtId="177" fontId="35" fillId="0" borderId="16" xfId="15" applyNumberFormat="1" applyFont="1" applyBorder="1" applyAlignment="1">
      <alignment horizontal="centerContinuous"/>
    </xf>
    <xf numFmtId="0" fontId="51" fillId="0" borderId="0" xfId="0" applyFont="1" applyAlignment="1">
      <alignment/>
    </xf>
    <xf numFmtId="0" fontId="32" fillId="0" borderId="8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77" fontId="32" fillId="0" borderId="14" xfId="15" applyNumberFormat="1" applyFont="1" applyBorder="1" applyAlignment="1">
      <alignment/>
    </xf>
    <xf numFmtId="0" fontId="32" fillId="0" borderId="9" xfId="0" applyFont="1" applyBorder="1" applyAlignment="1">
      <alignment/>
    </xf>
    <xf numFmtId="43" fontId="48" fillId="0" borderId="16" xfId="15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77" fontId="51" fillId="0" borderId="0" xfId="15" applyNumberFormat="1" applyFont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Continuous"/>
    </xf>
    <xf numFmtId="0" fontId="46" fillId="0" borderId="0" xfId="0" applyFont="1" applyBorder="1" applyAlignment="1" quotePrefix="1">
      <alignment horizontal="centerContinuous"/>
    </xf>
    <xf numFmtId="0" fontId="47" fillId="0" borderId="0" xfId="0" applyFont="1" applyBorder="1" applyAlignment="1">
      <alignment horizontal="centerContinuous"/>
    </xf>
    <xf numFmtId="177" fontId="47" fillId="0" borderId="0" xfId="15" applyNumberFormat="1" applyFont="1" applyBorder="1" applyAlignment="1">
      <alignment horizontal="centerContinuous"/>
    </xf>
    <xf numFmtId="0" fontId="4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="75" zoomScaleNormal="75" workbookViewId="0" topLeftCell="A58">
      <selection activeCell="C66" sqref="C66"/>
    </sheetView>
  </sheetViews>
  <sheetFormatPr defaultColWidth="9.140625" defaultRowHeight="12.75"/>
  <cols>
    <col min="1" max="1" width="3.28125" style="225" customWidth="1"/>
    <col min="2" max="2" width="5.140625" style="225" customWidth="1"/>
    <col min="3" max="3" width="47.140625" style="226" customWidth="1"/>
    <col min="4" max="4" width="5.140625" style="223" customWidth="1"/>
    <col min="5" max="5" width="13.7109375" style="223" customWidth="1"/>
    <col min="6" max="6" width="13.8515625" style="223" customWidth="1"/>
    <col min="7" max="7" width="1.8515625" style="223" customWidth="1"/>
    <col min="8" max="8" width="14.28125" style="223" customWidth="1"/>
    <col min="9" max="9" width="13.8515625" style="224" customWidth="1"/>
    <col min="10" max="16384" width="9.140625" style="223" customWidth="1"/>
  </cols>
  <sheetData>
    <row r="1" spans="1:9" s="211" customFormat="1" ht="18.75" customHeight="1">
      <c r="A1" s="210" t="s">
        <v>154</v>
      </c>
      <c r="B1" s="210"/>
      <c r="C1" s="210"/>
      <c r="D1" s="210"/>
      <c r="E1" s="210"/>
      <c r="F1" s="210"/>
      <c r="G1" s="210"/>
      <c r="H1" s="210"/>
      <c r="I1" s="210"/>
    </row>
    <row r="2" spans="1:9" s="215" customFormat="1" ht="18.75">
      <c r="A2" s="212" t="s">
        <v>0</v>
      </c>
      <c r="B2" s="212"/>
      <c r="C2" s="212"/>
      <c r="D2" s="213"/>
      <c r="E2" s="213"/>
      <c r="F2" s="213"/>
      <c r="G2" s="213"/>
      <c r="H2" s="213"/>
      <c r="I2" s="214"/>
    </row>
    <row r="3" spans="1:9" s="215" customFormat="1" ht="18.75">
      <c r="A3" s="212" t="s">
        <v>111</v>
      </c>
      <c r="B3" s="212"/>
      <c r="C3" s="212"/>
      <c r="D3" s="213"/>
      <c r="E3" s="213"/>
      <c r="F3" s="213"/>
      <c r="G3" s="213"/>
      <c r="H3" s="213"/>
      <c r="I3" s="214"/>
    </row>
    <row r="4" spans="1:9" s="220" customFormat="1" ht="15.75">
      <c r="A4" s="216" t="s">
        <v>1</v>
      </c>
      <c r="B4" s="217"/>
      <c r="C4" s="217"/>
      <c r="D4" s="218"/>
      <c r="E4" s="218"/>
      <c r="F4" s="218"/>
      <c r="G4" s="218"/>
      <c r="H4" s="218"/>
      <c r="I4" s="219"/>
    </row>
    <row r="5" spans="1:7" ht="18.75" customHeight="1">
      <c r="A5" s="221"/>
      <c r="B5" s="222"/>
      <c r="C5" s="222"/>
      <c r="D5" s="218"/>
      <c r="E5" s="218"/>
      <c r="F5" s="218"/>
      <c r="G5" s="218"/>
    </row>
    <row r="6" spans="1:9" s="177" customFormat="1" ht="15" customHeight="1">
      <c r="A6" s="78" t="s">
        <v>2</v>
      </c>
      <c r="B6" s="225"/>
      <c r="C6" s="226"/>
      <c r="E6" s="227"/>
      <c r="F6" s="227"/>
      <c r="H6" s="217"/>
      <c r="I6" s="228"/>
    </row>
    <row r="7" spans="1:9" s="231" customFormat="1" ht="15">
      <c r="A7" s="229"/>
      <c r="B7" s="229"/>
      <c r="C7" s="230"/>
      <c r="E7" s="232" t="s">
        <v>3</v>
      </c>
      <c r="F7" s="233"/>
      <c r="H7" s="234" t="s">
        <v>4</v>
      </c>
      <c r="I7" s="235"/>
    </row>
    <row r="8" spans="1:9" s="238" customFormat="1" ht="12.75">
      <c r="A8" s="236"/>
      <c r="B8" s="236"/>
      <c r="C8" s="237"/>
      <c r="E8" s="239" t="s">
        <v>5</v>
      </c>
      <c r="F8" s="240" t="s">
        <v>6</v>
      </c>
      <c r="H8" s="239" t="s">
        <v>5</v>
      </c>
      <c r="I8" s="241" t="s">
        <v>6</v>
      </c>
    </row>
    <row r="9" spans="1:9" s="238" customFormat="1" ht="12.75">
      <c r="A9" s="236"/>
      <c r="B9" s="236"/>
      <c r="C9" s="237"/>
      <c r="E9" s="242" t="s">
        <v>7</v>
      </c>
      <c r="F9" s="242" t="s">
        <v>8</v>
      </c>
      <c r="H9" s="242" t="s">
        <v>7</v>
      </c>
      <c r="I9" s="243" t="s">
        <v>8</v>
      </c>
    </row>
    <row r="10" spans="1:9" s="238" customFormat="1" ht="12.75">
      <c r="A10" s="236"/>
      <c r="B10" s="236"/>
      <c r="C10" s="237"/>
      <c r="E10" s="244" t="s">
        <v>112</v>
      </c>
      <c r="F10" s="242" t="s">
        <v>10</v>
      </c>
      <c r="H10" s="244" t="s">
        <v>11</v>
      </c>
      <c r="I10" s="243" t="s">
        <v>12</v>
      </c>
    </row>
    <row r="11" spans="1:9" s="238" customFormat="1" ht="14.25" customHeight="1">
      <c r="A11" s="236"/>
      <c r="B11" s="236"/>
      <c r="C11" s="237"/>
      <c r="E11" s="245" t="s">
        <v>110</v>
      </c>
      <c r="F11" s="245" t="s">
        <v>66</v>
      </c>
      <c r="H11" s="245" t="s">
        <v>110</v>
      </c>
      <c r="I11" s="245" t="s">
        <v>66</v>
      </c>
    </row>
    <row r="12" spans="1:9" s="238" customFormat="1" ht="15.75" customHeight="1">
      <c r="A12" s="236"/>
      <c r="B12" s="236"/>
      <c r="C12" s="237"/>
      <c r="E12" s="246" t="s">
        <v>14</v>
      </c>
      <c r="F12" s="246" t="s">
        <v>14</v>
      </c>
      <c r="H12" s="246" t="s">
        <v>14</v>
      </c>
      <c r="I12" s="247" t="s">
        <v>14</v>
      </c>
    </row>
    <row r="13" spans="5:8" ht="8.25" customHeight="1">
      <c r="E13" s="236"/>
      <c r="F13" s="236"/>
      <c r="H13" s="236"/>
    </row>
    <row r="14" spans="1:9" ht="21.75" customHeight="1">
      <c r="A14" s="248" t="s">
        <v>15</v>
      </c>
      <c r="B14" s="225" t="s">
        <v>16</v>
      </c>
      <c r="C14" s="226" t="s">
        <v>114</v>
      </c>
      <c r="E14" s="249">
        <v>9873</v>
      </c>
      <c r="F14" s="250">
        <v>4383</v>
      </c>
      <c r="G14" s="224"/>
      <c r="H14" s="249">
        <v>31350</v>
      </c>
      <c r="I14" s="250">
        <v>45678</v>
      </c>
    </row>
    <row r="15" spans="1:9" ht="7.5" customHeight="1">
      <c r="A15" s="248"/>
      <c r="E15" s="251"/>
      <c r="F15" s="251"/>
      <c r="G15" s="224"/>
      <c r="H15" s="251"/>
      <c r="I15" s="251"/>
    </row>
    <row r="16" spans="2:9" ht="15.75">
      <c r="B16" s="225" t="s">
        <v>17</v>
      </c>
      <c r="C16" s="226" t="s">
        <v>18</v>
      </c>
      <c r="E16" s="251">
        <v>0</v>
      </c>
      <c r="F16" s="252">
        <v>0</v>
      </c>
      <c r="G16" s="224"/>
      <c r="H16" s="251">
        <f>+E16</f>
        <v>0</v>
      </c>
      <c r="I16" s="252">
        <v>0</v>
      </c>
    </row>
    <row r="17" spans="5:9" ht="8.25" customHeight="1">
      <c r="E17" s="251"/>
      <c r="F17" s="251"/>
      <c r="G17" s="224"/>
      <c r="H17" s="251"/>
      <c r="I17" s="251"/>
    </row>
    <row r="18" spans="2:9" ht="15.75">
      <c r="B18" s="248" t="s">
        <v>19</v>
      </c>
      <c r="C18" s="253" t="s">
        <v>115</v>
      </c>
      <c r="D18" s="254"/>
      <c r="E18" s="251">
        <v>165</v>
      </c>
      <c r="F18" s="252">
        <v>101</v>
      </c>
      <c r="G18" s="224"/>
      <c r="H18" s="251">
        <v>335</v>
      </c>
      <c r="I18" s="252">
        <v>671</v>
      </c>
    </row>
    <row r="19" spans="5:9" ht="7.5" customHeight="1">
      <c r="E19" s="251"/>
      <c r="F19" s="251"/>
      <c r="G19" s="224"/>
      <c r="H19" s="251"/>
      <c r="I19" s="251"/>
    </row>
    <row r="20" spans="1:9" ht="15.75">
      <c r="A20" s="248" t="s">
        <v>20</v>
      </c>
      <c r="B20" s="225" t="s">
        <v>21</v>
      </c>
      <c r="C20" s="253" t="s">
        <v>116</v>
      </c>
      <c r="E20" s="251"/>
      <c r="F20" s="251"/>
      <c r="G20" s="224"/>
      <c r="H20" s="251"/>
      <c r="I20" s="251"/>
    </row>
    <row r="21" spans="1:9" ht="15.75">
      <c r="A21" s="248"/>
      <c r="C21" s="255" t="s">
        <v>117</v>
      </c>
      <c r="E21" s="251"/>
      <c r="F21" s="251"/>
      <c r="G21" s="224"/>
      <c r="H21" s="251"/>
      <c r="I21" s="251"/>
    </row>
    <row r="22" spans="1:9" ht="15.75">
      <c r="A22" s="248"/>
      <c r="C22" s="255" t="s">
        <v>118</v>
      </c>
      <c r="E22" s="251">
        <f>+E31+E26+E24</f>
        <v>3468</v>
      </c>
      <c r="F22" s="252">
        <v>3233</v>
      </c>
      <c r="G22" s="224"/>
      <c r="H22" s="251">
        <f>+H31+H26+H24</f>
        <v>10692</v>
      </c>
      <c r="I22" s="252">
        <v>14684</v>
      </c>
    </row>
    <row r="23" spans="3:9" ht="7.5" customHeight="1">
      <c r="C23" s="253"/>
      <c r="E23" s="251"/>
      <c r="F23" s="251"/>
      <c r="G23" s="224"/>
      <c r="H23" s="251"/>
      <c r="I23" s="251"/>
    </row>
    <row r="24" spans="2:9" ht="15.75">
      <c r="B24" s="225" t="s">
        <v>17</v>
      </c>
      <c r="C24" s="226" t="s">
        <v>119</v>
      </c>
      <c r="E24" s="251">
        <v>183</v>
      </c>
      <c r="F24" s="252">
        <v>33</v>
      </c>
      <c r="G24" s="224"/>
      <c r="H24" s="251">
        <v>440</v>
      </c>
      <c r="I24" s="252">
        <v>442</v>
      </c>
    </row>
    <row r="25" spans="5:9" ht="8.25" customHeight="1">
      <c r="E25" s="251"/>
      <c r="F25" s="251"/>
      <c r="G25" s="224"/>
      <c r="H25" s="251"/>
      <c r="I25" s="251"/>
    </row>
    <row r="26" spans="2:9" ht="15.75">
      <c r="B26" s="248" t="s">
        <v>19</v>
      </c>
      <c r="C26" s="226" t="s">
        <v>22</v>
      </c>
      <c r="E26" s="251">
        <v>268</v>
      </c>
      <c r="F26" s="252">
        <v>414</v>
      </c>
      <c r="G26" s="224"/>
      <c r="H26" s="251">
        <v>960</v>
      </c>
      <c r="I26" s="252">
        <v>915</v>
      </c>
    </row>
    <row r="27" spans="2:9" ht="9" customHeight="1">
      <c r="B27" s="248"/>
      <c r="E27" s="251"/>
      <c r="F27" s="251"/>
      <c r="G27" s="224"/>
      <c r="H27" s="251"/>
      <c r="I27" s="251"/>
    </row>
    <row r="28" spans="2:9" ht="15.75">
      <c r="B28" s="225" t="s">
        <v>23</v>
      </c>
      <c r="C28" s="253" t="s">
        <v>24</v>
      </c>
      <c r="E28" s="251">
        <v>0</v>
      </c>
      <c r="F28" s="252">
        <v>0</v>
      </c>
      <c r="G28" s="224"/>
      <c r="H28" s="251">
        <v>0</v>
      </c>
      <c r="I28" s="252">
        <v>0</v>
      </c>
    </row>
    <row r="29" spans="3:9" ht="9" customHeight="1">
      <c r="C29" s="253"/>
      <c r="E29" s="251"/>
      <c r="F29" s="251"/>
      <c r="G29" s="224"/>
      <c r="H29" s="251"/>
      <c r="I29" s="251"/>
    </row>
    <row r="30" spans="2:9" ht="15.75">
      <c r="B30" s="225" t="s">
        <v>25</v>
      </c>
      <c r="C30" s="255" t="s">
        <v>121</v>
      </c>
      <c r="E30" s="251"/>
      <c r="F30" s="251"/>
      <c r="G30" s="224"/>
      <c r="H30" s="251"/>
      <c r="I30" s="251"/>
    </row>
    <row r="31" spans="3:9" ht="15.75">
      <c r="C31" s="78" t="s">
        <v>120</v>
      </c>
      <c r="E31" s="252">
        <v>3017</v>
      </c>
      <c r="F31" s="252">
        <f>+F22-F24-F26</f>
        <v>2786</v>
      </c>
      <c r="G31" s="224"/>
      <c r="H31" s="252">
        <v>9292</v>
      </c>
      <c r="I31" s="252">
        <f>+I22-I24-I26</f>
        <v>13327</v>
      </c>
    </row>
    <row r="32" spans="3:9" ht="8.25" customHeight="1">
      <c r="C32" s="255"/>
      <c r="E32" s="251"/>
      <c r="F32" s="251"/>
      <c r="G32" s="224"/>
      <c r="H32" s="251"/>
      <c r="I32" s="251"/>
    </row>
    <row r="33" spans="2:9" ht="15.75">
      <c r="B33" s="225" t="s">
        <v>26</v>
      </c>
      <c r="C33" s="253" t="s">
        <v>122</v>
      </c>
      <c r="E33" s="251">
        <v>0</v>
      </c>
      <c r="F33" s="252">
        <v>0</v>
      </c>
      <c r="G33" s="224"/>
      <c r="H33" s="251">
        <v>0</v>
      </c>
      <c r="I33" s="252">
        <v>0</v>
      </c>
    </row>
    <row r="34" spans="5:9" ht="8.25" customHeight="1">
      <c r="E34" s="251"/>
      <c r="F34" s="251"/>
      <c r="G34" s="224"/>
      <c r="H34" s="251"/>
      <c r="I34" s="252"/>
    </row>
    <row r="35" spans="2:9" ht="15.75">
      <c r="B35" s="225" t="s">
        <v>27</v>
      </c>
      <c r="C35" s="253" t="s">
        <v>121</v>
      </c>
      <c r="E35" s="251"/>
      <c r="F35" s="251"/>
      <c r="G35" s="224"/>
      <c r="H35" s="251"/>
      <c r="I35" s="251"/>
    </row>
    <row r="36" spans="1:9" ht="15.75">
      <c r="A36" s="227"/>
      <c r="B36" s="227"/>
      <c r="C36" s="77" t="s">
        <v>28</v>
      </c>
      <c r="E36" s="251">
        <f>+E31</f>
        <v>3017</v>
      </c>
      <c r="F36" s="251">
        <f>+F31</f>
        <v>2786</v>
      </c>
      <c r="G36" s="224"/>
      <c r="H36" s="251">
        <f>+H31</f>
        <v>9292</v>
      </c>
      <c r="I36" s="251">
        <f>+I31</f>
        <v>13327</v>
      </c>
    </row>
    <row r="37" spans="5:9" ht="9" customHeight="1">
      <c r="E37" s="251"/>
      <c r="F37" s="251"/>
      <c r="G37" s="224"/>
      <c r="H37" s="251"/>
      <c r="I37" s="251"/>
    </row>
    <row r="38" spans="2:9" ht="15.75">
      <c r="B38" s="248" t="s">
        <v>29</v>
      </c>
      <c r="C38" s="226" t="s">
        <v>123</v>
      </c>
      <c r="E38" s="251">
        <v>-907</v>
      </c>
      <c r="F38" s="252">
        <v>-1263</v>
      </c>
      <c r="G38" s="224"/>
      <c r="H38" s="252">
        <v>-3814</v>
      </c>
      <c r="I38" s="252">
        <v>-4703</v>
      </c>
    </row>
    <row r="39" spans="2:9" ht="9" customHeight="1">
      <c r="B39" s="248"/>
      <c r="E39" s="251"/>
      <c r="F39" s="251"/>
      <c r="G39" s="224"/>
      <c r="H39" s="251"/>
      <c r="I39" s="251"/>
    </row>
    <row r="40" spans="2:9" ht="15.75">
      <c r="B40" s="248" t="s">
        <v>30</v>
      </c>
      <c r="C40" s="253" t="s">
        <v>132</v>
      </c>
      <c r="E40" s="251"/>
      <c r="F40" s="251"/>
      <c r="G40" s="224"/>
      <c r="H40" s="251"/>
      <c r="I40" s="251"/>
    </row>
    <row r="41" spans="1:9" ht="15.75">
      <c r="A41" s="227"/>
      <c r="B41" s="227"/>
      <c r="C41" s="77" t="s">
        <v>133</v>
      </c>
      <c r="E41" s="251">
        <f>+E36+E38</f>
        <v>2110</v>
      </c>
      <c r="F41" s="251">
        <f>+F36+F38</f>
        <v>1523</v>
      </c>
      <c r="G41" s="224"/>
      <c r="H41" s="251">
        <f>+H36+H38</f>
        <v>5478</v>
      </c>
      <c r="I41" s="251">
        <f>+I36+I38</f>
        <v>8624</v>
      </c>
    </row>
    <row r="42" spans="3:9" ht="15.75">
      <c r="C42" s="253" t="s">
        <v>31</v>
      </c>
      <c r="E42" s="251">
        <v>0</v>
      </c>
      <c r="F42" s="252">
        <v>0</v>
      </c>
      <c r="G42" s="224"/>
      <c r="H42" s="251">
        <v>0</v>
      </c>
      <c r="I42" s="252">
        <v>0</v>
      </c>
    </row>
    <row r="43" spans="3:9" ht="8.25" customHeight="1">
      <c r="C43" s="253"/>
      <c r="E43" s="251"/>
      <c r="F43" s="252"/>
      <c r="G43" s="224"/>
      <c r="H43" s="251"/>
      <c r="I43" s="252"/>
    </row>
    <row r="44" spans="2:9" ht="15.75">
      <c r="B44" s="225" t="s">
        <v>32</v>
      </c>
      <c r="C44" s="255" t="s">
        <v>138</v>
      </c>
      <c r="E44" s="251">
        <v>0</v>
      </c>
      <c r="F44" s="252">
        <v>0</v>
      </c>
      <c r="G44" s="224"/>
      <c r="H44" s="251">
        <v>0</v>
      </c>
      <c r="I44" s="252">
        <v>0</v>
      </c>
    </row>
    <row r="45" spans="3:9" ht="9" customHeight="1">
      <c r="C45" s="253"/>
      <c r="E45" s="251"/>
      <c r="F45" s="251"/>
      <c r="G45" s="224"/>
      <c r="H45" s="251"/>
      <c r="I45" s="251"/>
    </row>
    <row r="46" spans="2:9" ht="15.75">
      <c r="B46" s="225" t="s">
        <v>124</v>
      </c>
      <c r="C46" s="78" t="s">
        <v>128</v>
      </c>
      <c r="E46" s="251"/>
      <c r="F46" s="251"/>
      <c r="G46" s="224"/>
      <c r="H46" s="251"/>
      <c r="I46" s="251"/>
    </row>
    <row r="47" spans="1:9" ht="15.75">
      <c r="A47" s="227"/>
      <c r="B47" s="227"/>
      <c r="C47" s="77" t="s">
        <v>127</v>
      </c>
      <c r="E47" s="251">
        <f>+E41</f>
        <v>2110</v>
      </c>
      <c r="F47" s="251">
        <f>+F41</f>
        <v>1523</v>
      </c>
      <c r="G47" s="224"/>
      <c r="H47" s="251">
        <f>+H41</f>
        <v>5478</v>
      </c>
      <c r="I47" s="251">
        <f>+I41</f>
        <v>8624</v>
      </c>
    </row>
    <row r="48" spans="3:9" ht="8.25" customHeight="1">
      <c r="C48" s="255"/>
      <c r="E48" s="251"/>
      <c r="F48" s="251"/>
      <c r="G48" s="224"/>
      <c r="H48" s="251"/>
      <c r="I48" s="251"/>
    </row>
    <row r="49" spans="1:9" s="231" customFormat="1" ht="15" customHeight="1" hidden="1">
      <c r="A49" s="229"/>
      <c r="B49" s="229"/>
      <c r="C49" s="230"/>
      <c r="E49" s="256" t="s">
        <v>33</v>
      </c>
      <c r="F49" s="256"/>
      <c r="H49" s="257" t="s">
        <v>34</v>
      </c>
      <c r="I49" s="258"/>
    </row>
    <row r="50" spans="1:9" s="231" customFormat="1" ht="15" customHeight="1" hidden="1">
      <c r="A50" s="229"/>
      <c r="B50" s="229"/>
      <c r="C50" s="230"/>
      <c r="E50" s="259" t="s">
        <v>35</v>
      </c>
      <c r="F50" s="260"/>
      <c r="H50" s="259" t="s">
        <v>35</v>
      </c>
      <c r="I50" s="258"/>
    </row>
    <row r="51" spans="1:9" s="238" customFormat="1" ht="12.75" customHeight="1" hidden="1">
      <c r="A51" s="236"/>
      <c r="B51" s="236"/>
      <c r="C51" s="237"/>
      <c r="E51" s="244" t="s">
        <v>5</v>
      </c>
      <c r="F51" s="242" t="s">
        <v>6</v>
      </c>
      <c r="H51" s="244" t="s">
        <v>5</v>
      </c>
      <c r="I51" s="243" t="s">
        <v>6</v>
      </c>
    </row>
    <row r="52" spans="1:9" s="238" customFormat="1" ht="12.75" customHeight="1" hidden="1">
      <c r="A52" s="236"/>
      <c r="B52" s="236"/>
      <c r="C52" s="237"/>
      <c r="E52" s="242" t="s">
        <v>7</v>
      </c>
      <c r="F52" s="242" t="s">
        <v>8</v>
      </c>
      <c r="H52" s="242" t="s">
        <v>7</v>
      </c>
      <c r="I52" s="243" t="s">
        <v>8</v>
      </c>
    </row>
    <row r="53" spans="1:9" s="238" customFormat="1" ht="10.5" customHeight="1" hidden="1">
      <c r="A53" s="236"/>
      <c r="B53" s="236"/>
      <c r="C53" s="237"/>
      <c r="E53" s="242" t="s">
        <v>9</v>
      </c>
      <c r="F53" s="242" t="s">
        <v>10</v>
      </c>
      <c r="H53" s="242" t="s">
        <v>36</v>
      </c>
      <c r="I53" s="243" t="s">
        <v>12</v>
      </c>
    </row>
    <row r="54" spans="1:9" s="238" customFormat="1" ht="17.25" customHeight="1" hidden="1">
      <c r="A54" s="236"/>
      <c r="B54" s="236"/>
      <c r="C54" s="237"/>
      <c r="E54" s="242" t="s">
        <v>13</v>
      </c>
      <c r="F54" s="242" t="s">
        <v>13</v>
      </c>
      <c r="H54" s="242" t="s">
        <v>13</v>
      </c>
      <c r="I54" s="243" t="s">
        <v>13</v>
      </c>
    </row>
    <row r="55" spans="1:10" s="238" customFormat="1" ht="15" customHeight="1" hidden="1">
      <c r="A55" s="261"/>
      <c r="B55" s="262"/>
      <c r="C55" s="262"/>
      <c r="D55" s="263"/>
      <c r="E55" s="242" t="s">
        <v>14</v>
      </c>
      <c r="F55" s="242" t="s">
        <v>14</v>
      </c>
      <c r="G55" s="264"/>
      <c r="H55" s="242" t="s">
        <v>14</v>
      </c>
      <c r="I55" s="243" t="s">
        <v>14</v>
      </c>
      <c r="J55" s="264"/>
    </row>
    <row r="56" spans="2:9" ht="15.75">
      <c r="B56" s="225" t="s">
        <v>125</v>
      </c>
      <c r="C56" s="253" t="s">
        <v>37</v>
      </c>
      <c r="E56" s="251">
        <v>0</v>
      </c>
      <c r="F56" s="252">
        <v>0</v>
      </c>
      <c r="G56" s="224"/>
      <c r="H56" s="251">
        <v>0</v>
      </c>
      <c r="I56" s="252">
        <v>0</v>
      </c>
    </row>
    <row r="57" spans="3:9" ht="15.75">
      <c r="C57" s="253" t="s">
        <v>38</v>
      </c>
      <c r="E57" s="251">
        <v>0</v>
      </c>
      <c r="F57" s="252">
        <v>0</v>
      </c>
      <c r="G57" s="224"/>
      <c r="H57" s="251">
        <v>0</v>
      </c>
      <c r="I57" s="252">
        <v>0</v>
      </c>
    </row>
    <row r="58" spans="3:9" ht="15.75">
      <c r="C58" s="253" t="s">
        <v>130</v>
      </c>
      <c r="E58" s="251"/>
      <c r="F58" s="252"/>
      <c r="G58" s="224"/>
      <c r="H58" s="251"/>
      <c r="I58" s="251"/>
    </row>
    <row r="59" spans="3:9" ht="15.75">
      <c r="C59" s="253" t="s">
        <v>129</v>
      </c>
      <c r="E59" s="251">
        <v>0</v>
      </c>
      <c r="F59" s="252">
        <v>0</v>
      </c>
      <c r="G59" s="224"/>
      <c r="H59" s="251">
        <v>0</v>
      </c>
      <c r="I59" s="252">
        <v>0</v>
      </c>
    </row>
    <row r="60" spans="3:9" ht="8.25" customHeight="1">
      <c r="C60" s="253"/>
      <c r="E60" s="251"/>
      <c r="F60" s="251"/>
      <c r="G60" s="224"/>
      <c r="H60" s="251"/>
      <c r="I60" s="251"/>
    </row>
    <row r="61" spans="2:9" ht="15.75">
      <c r="B61" s="225" t="s">
        <v>126</v>
      </c>
      <c r="C61" s="255" t="s">
        <v>134</v>
      </c>
      <c r="E61" s="251"/>
      <c r="F61" s="251"/>
      <c r="G61" s="224"/>
      <c r="H61" s="251"/>
      <c r="I61" s="251"/>
    </row>
    <row r="62" spans="1:9" ht="16.5" customHeight="1">
      <c r="A62" s="227"/>
      <c r="B62" s="227"/>
      <c r="C62" s="78" t="s">
        <v>131</v>
      </c>
      <c r="E62" s="251">
        <f>+E47</f>
        <v>2110</v>
      </c>
      <c r="F62" s="251">
        <f>+F47</f>
        <v>1523</v>
      </c>
      <c r="G62" s="224"/>
      <c r="H62" s="251">
        <f>+H47</f>
        <v>5478</v>
      </c>
      <c r="I62" s="251">
        <f>+I47</f>
        <v>8624</v>
      </c>
    </row>
    <row r="63" spans="3:9" ht="12.75" customHeight="1">
      <c r="C63" s="253"/>
      <c r="E63" s="265"/>
      <c r="F63" s="265"/>
      <c r="G63" s="224"/>
      <c r="H63" s="265"/>
      <c r="I63" s="265"/>
    </row>
    <row r="64" spans="1:9" s="268" customFormat="1" ht="12" customHeight="1">
      <c r="A64" s="266"/>
      <c r="B64" s="266"/>
      <c r="C64" s="267"/>
      <c r="E64" s="269"/>
      <c r="F64" s="269"/>
      <c r="G64" s="269"/>
      <c r="H64" s="269"/>
      <c r="I64" s="269"/>
    </row>
    <row r="65" spans="1:9" s="268" customFormat="1" ht="12" customHeight="1">
      <c r="A65" s="266"/>
      <c r="B65" s="266"/>
      <c r="C65" s="267"/>
      <c r="E65" s="269"/>
      <c r="F65" s="269"/>
      <c r="G65" s="269"/>
      <c r="H65" s="269"/>
      <c r="I65" s="269"/>
    </row>
    <row r="66" spans="1:9" s="268" customFormat="1" ht="12" customHeight="1">
      <c r="A66" s="270"/>
      <c r="B66" s="266"/>
      <c r="C66" s="267"/>
      <c r="E66" s="269"/>
      <c r="F66" s="269"/>
      <c r="G66" s="269"/>
      <c r="H66" s="269"/>
      <c r="I66" s="269"/>
    </row>
    <row r="67" spans="1:9" s="268" customFormat="1" ht="20.25" customHeight="1">
      <c r="A67" s="271" t="s">
        <v>40</v>
      </c>
      <c r="B67" s="272"/>
      <c r="C67" s="273"/>
      <c r="D67" s="274"/>
      <c r="E67" s="275"/>
      <c r="F67" s="275"/>
      <c r="G67" s="275"/>
      <c r="H67" s="275"/>
      <c r="I67" s="275"/>
    </row>
    <row r="68" spans="1:9" s="268" customFormat="1" ht="12.75" customHeight="1">
      <c r="A68" s="273"/>
      <c r="B68" s="272"/>
      <c r="C68" s="273"/>
      <c r="D68" s="274"/>
      <c r="E68" s="275"/>
      <c r="F68" s="275"/>
      <c r="G68" s="275"/>
      <c r="H68" s="275"/>
      <c r="I68" s="275"/>
    </row>
    <row r="69" spans="1:9" s="322" customFormat="1" ht="15.75" customHeight="1">
      <c r="A69" s="317" t="s">
        <v>95</v>
      </c>
      <c r="B69" s="318"/>
      <c r="C69" s="319"/>
      <c r="D69" s="320"/>
      <c r="E69" s="321"/>
      <c r="F69" s="321"/>
      <c r="G69" s="321"/>
      <c r="H69" s="321"/>
      <c r="I69" s="321"/>
    </row>
    <row r="70" spans="1:9" s="268" customFormat="1" ht="12.75" customHeight="1">
      <c r="A70" s="266"/>
      <c r="B70" s="266"/>
      <c r="C70" s="267"/>
      <c r="E70" s="269"/>
      <c r="F70" s="269"/>
      <c r="G70" s="269"/>
      <c r="H70" s="269"/>
      <c r="I70" s="269"/>
    </row>
    <row r="71" spans="1:9" s="231" customFormat="1" ht="15">
      <c r="A71" s="229"/>
      <c r="B71" s="229"/>
      <c r="C71" s="230"/>
      <c r="E71" s="232" t="s">
        <v>3</v>
      </c>
      <c r="F71" s="233"/>
      <c r="H71" s="234" t="s">
        <v>4</v>
      </c>
      <c r="I71" s="235"/>
    </row>
    <row r="72" spans="1:9" s="238" customFormat="1" ht="12.75">
      <c r="A72" s="236"/>
      <c r="B72" s="236"/>
      <c r="C72" s="237"/>
      <c r="E72" s="239" t="s">
        <v>5</v>
      </c>
      <c r="F72" s="240" t="s">
        <v>6</v>
      </c>
      <c r="H72" s="239" t="s">
        <v>5</v>
      </c>
      <c r="I72" s="241" t="s">
        <v>6</v>
      </c>
    </row>
    <row r="73" spans="1:9" s="238" customFormat="1" ht="12.75">
      <c r="A73" s="236"/>
      <c r="B73" s="236"/>
      <c r="C73" s="237"/>
      <c r="E73" s="242" t="s">
        <v>7</v>
      </c>
      <c r="F73" s="242" t="s">
        <v>8</v>
      </c>
      <c r="H73" s="242" t="s">
        <v>7</v>
      </c>
      <c r="I73" s="243" t="s">
        <v>8</v>
      </c>
    </row>
    <row r="74" spans="1:9" s="238" customFormat="1" ht="12.75">
      <c r="A74" s="236"/>
      <c r="B74" s="236"/>
      <c r="C74" s="237"/>
      <c r="E74" s="244" t="s">
        <v>112</v>
      </c>
      <c r="F74" s="242" t="s">
        <v>10</v>
      </c>
      <c r="H74" s="244" t="s">
        <v>11</v>
      </c>
      <c r="I74" s="243" t="s">
        <v>12</v>
      </c>
    </row>
    <row r="75" spans="1:9" s="238" customFormat="1" ht="14.25" customHeight="1">
      <c r="A75" s="236"/>
      <c r="B75" s="236"/>
      <c r="C75" s="237"/>
      <c r="E75" s="245" t="s">
        <v>110</v>
      </c>
      <c r="F75" s="245" t="s">
        <v>66</v>
      </c>
      <c r="H75" s="245" t="s">
        <v>110</v>
      </c>
      <c r="I75" s="245" t="s">
        <v>66</v>
      </c>
    </row>
    <row r="76" spans="1:9" s="238" customFormat="1" ht="15.75" customHeight="1">
      <c r="A76" s="236"/>
      <c r="B76" s="236"/>
      <c r="C76" s="237"/>
      <c r="E76" s="246" t="s">
        <v>14</v>
      </c>
      <c r="F76" s="246" t="s">
        <v>14</v>
      </c>
      <c r="H76" s="246" t="s">
        <v>14</v>
      </c>
      <c r="I76" s="247" t="s">
        <v>14</v>
      </c>
    </row>
    <row r="77" spans="1:9" s="268" customFormat="1" ht="12.75" customHeight="1">
      <c r="A77" s="266"/>
      <c r="B77" s="266"/>
      <c r="C77" s="267"/>
      <c r="E77" s="269"/>
      <c r="F77" s="269"/>
      <c r="G77" s="269"/>
      <c r="H77" s="269"/>
      <c r="I77" s="269"/>
    </row>
    <row r="78" spans="1:9" ht="15.75">
      <c r="A78" s="248" t="s">
        <v>41</v>
      </c>
      <c r="C78" s="253" t="s">
        <v>135</v>
      </c>
      <c r="E78" s="249"/>
      <c r="F78" s="249"/>
      <c r="G78" s="224"/>
      <c r="H78" s="249"/>
      <c r="I78" s="249"/>
    </row>
    <row r="79" spans="3:9" ht="15.75">
      <c r="C79" s="255" t="s">
        <v>42</v>
      </c>
      <c r="E79" s="251"/>
      <c r="F79" s="251"/>
      <c r="G79" s="224"/>
      <c r="H79" s="251"/>
      <c r="I79" s="251"/>
    </row>
    <row r="80" spans="3:9" ht="15.75">
      <c r="C80" s="253" t="s">
        <v>43</v>
      </c>
      <c r="E80" s="251"/>
      <c r="F80" s="251"/>
      <c r="G80" s="224"/>
      <c r="H80" s="251"/>
      <c r="I80" s="276"/>
    </row>
    <row r="81" spans="3:9" ht="8.25" customHeight="1">
      <c r="C81" s="253"/>
      <c r="E81" s="251"/>
      <c r="F81" s="251"/>
      <c r="G81" s="224"/>
      <c r="H81" s="251"/>
      <c r="I81" s="276"/>
    </row>
    <row r="82" spans="3:9" ht="15" customHeight="1">
      <c r="C82" s="253" t="s">
        <v>136</v>
      </c>
      <c r="D82" s="225"/>
      <c r="E82" s="277">
        <f>+E62/99000*100</f>
        <v>2.131313131313131</v>
      </c>
      <c r="F82" s="277">
        <f>+F62/99000*100</f>
        <v>1.5383838383838384</v>
      </c>
      <c r="G82" s="224"/>
      <c r="H82" s="277">
        <f>+H62/99000*100</f>
        <v>5.533333333333333</v>
      </c>
      <c r="I82" s="277">
        <f>+I62/99000*100</f>
        <v>8.71111111111111</v>
      </c>
    </row>
    <row r="83" spans="3:9" ht="15" customHeight="1">
      <c r="C83" s="253" t="s">
        <v>44</v>
      </c>
      <c r="D83" s="225"/>
      <c r="E83" s="278"/>
      <c r="F83" s="251"/>
      <c r="G83" s="224"/>
      <c r="H83" s="251"/>
      <c r="I83" s="276"/>
    </row>
    <row r="84" spans="3:9" ht="15" customHeight="1">
      <c r="C84" s="255" t="s">
        <v>137</v>
      </c>
      <c r="D84" s="225"/>
      <c r="E84" s="252">
        <v>0</v>
      </c>
      <c r="F84" s="252">
        <v>0</v>
      </c>
      <c r="G84" s="224"/>
      <c r="H84" s="252">
        <v>0</v>
      </c>
      <c r="I84" s="252">
        <v>0</v>
      </c>
    </row>
    <row r="85" spans="3:9" ht="14.25" customHeight="1">
      <c r="C85" s="253" t="s">
        <v>44</v>
      </c>
      <c r="D85" s="225"/>
      <c r="E85" s="251"/>
      <c r="F85" s="251"/>
      <c r="G85" s="224"/>
      <c r="H85" s="251"/>
      <c r="I85" s="251"/>
    </row>
    <row r="86" spans="1:9" s="231" customFormat="1" ht="14.25" customHeight="1">
      <c r="A86" s="229"/>
      <c r="B86" s="229"/>
      <c r="C86" s="230" t="s">
        <v>45</v>
      </c>
      <c r="E86" s="279"/>
      <c r="F86" s="279"/>
      <c r="H86" s="280"/>
      <c r="I86" s="281"/>
    </row>
    <row r="87" spans="1:9" s="231" customFormat="1" ht="15.75">
      <c r="A87" s="248" t="s">
        <v>46</v>
      </c>
      <c r="B87" s="225" t="s">
        <v>16</v>
      </c>
      <c r="C87" s="177" t="s">
        <v>47</v>
      </c>
      <c r="E87" s="282">
        <v>0</v>
      </c>
      <c r="F87" s="252">
        <v>0</v>
      </c>
      <c r="H87" s="282">
        <v>0</v>
      </c>
      <c r="I87" s="252">
        <v>0</v>
      </c>
    </row>
    <row r="88" spans="1:9" s="231" customFormat="1" ht="8.25" customHeight="1">
      <c r="A88" s="248"/>
      <c r="B88" s="225"/>
      <c r="C88" s="177"/>
      <c r="E88" s="279"/>
      <c r="F88" s="279"/>
      <c r="H88" s="283"/>
      <c r="I88" s="281"/>
    </row>
    <row r="89" spans="1:11" s="231" customFormat="1" ht="17.25" customHeight="1">
      <c r="A89" s="248"/>
      <c r="B89" s="248" t="s">
        <v>17</v>
      </c>
      <c r="C89" s="77" t="s">
        <v>48</v>
      </c>
      <c r="D89" s="284"/>
      <c r="E89" s="285" t="s">
        <v>49</v>
      </c>
      <c r="F89" s="286"/>
      <c r="G89" s="287"/>
      <c r="H89" s="286"/>
      <c r="I89" s="288"/>
      <c r="J89" s="284"/>
      <c r="K89" s="284"/>
    </row>
    <row r="90" spans="1:11" s="231" customFormat="1" ht="6.75" customHeight="1">
      <c r="A90" s="248"/>
      <c r="B90" s="225"/>
      <c r="C90" s="289"/>
      <c r="D90" s="284"/>
      <c r="E90" s="290"/>
      <c r="F90" s="291"/>
      <c r="G90" s="292"/>
      <c r="H90" s="293"/>
      <c r="I90" s="294"/>
      <c r="J90" s="284"/>
      <c r="K90" s="284"/>
    </row>
    <row r="91" spans="1:11" s="231" customFormat="1" ht="10.5" customHeight="1">
      <c r="A91" s="248"/>
      <c r="B91" s="225"/>
      <c r="C91" s="289"/>
      <c r="D91" s="284"/>
      <c r="E91" s="295"/>
      <c r="F91" s="295"/>
      <c r="G91" s="296"/>
      <c r="H91" s="297"/>
      <c r="I91" s="157"/>
      <c r="J91" s="284"/>
      <c r="K91" s="284"/>
    </row>
    <row r="92" spans="1:11" s="231" customFormat="1" ht="15.75">
      <c r="A92" s="248"/>
      <c r="B92" s="225"/>
      <c r="C92" s="289"/>
      <c r="D92" s="284"/>
      <c r="E92" s="295"/>
      <c r="F92" s="295"/>
      <c r="G92" s="296"/>
      <c r="H92" s="297"/>
      <c r="I92" s="157"/>
      <c r="J92" s="284"/>
      <c r="K92" s="284"/>
    </row>
    <row r="93" spans="1:9" s="231" customFormat="1" ht="16.5" customHeight="1">
      <c r="A93" s="248"/>
      <c r="B93" s="248"/>
      <c r="C93" s="230"/>
      <c r="E93" s="232" t="s">
        <v>50</v>
      </c>
      <c r="F93" s="298"/>
      <c r="H93" s="232" t="s">
        <v>51</v>
      </c>
      <c r="I93" s="235"/>
    </row>
    <row r="94" spans="1:9" s="231" customFormat="1" ht="16.5" customHeight="1">
      <c r="A94" s="248"/>
      <c r="B94" s="248"/>
      <c r="C94" s="230"/>
      <c r="E94" s="299" t="s">
        <v>52</v>
      </c>
      <c r="F94" s="300"/>
      <c r="H94" s="301" t="s">
        <v>53</v>
      </c>
      <c r="I94" s="302"/>
    </row>
    <row r="95" spans="1:9" s="231" customFormat="1" ht="15.75">
      <c r="A95" s="303"/>
      <c r="B95" s="303"/>
      <c r="C95" s="303"/>
      <c r="E95" s="304"/>
      <c r="F95" s="305"/>
      <c r="H95" s="306"/>
      <c r="I95" s="307"/>
    </row>
    <row r="96" spans="1:9" s="231" customFormat="1" ht="15.75">
      <c r="A96" s="248" t="s">
        <v>54</v>
      </c>
      <c r="B96" s="225"/>
      <c r="C96" s="77" t="s">
        <v>55</v>
      </c>
      <c r="E96" s="308"/>
      <c r="F96" s="309">
        <v>1.83</v>
      </c>
      <c r="G96" s="220"/>
      <c r="H96" s="310"/>
      <c r="I96" s="309">
        <v>1.77</v>
      </c>
    </row>
    <row r="97" spans="1:9" s="284" customFormat="1" ht="15.75">
      <c r="A97" s="311"/>
      <c r="B97" s="266"/>
      <c r="C97" s="312"/>
      <c r="E97" s="191"/>
      <c r="F97" s="191"/>
      <c r="H97" s="313"/>
      <c r="I97" s="157"/>
    </row>
    <row r="98" spans="1:9" s="284" customFormat="1" ht="5.25" customHeight="1">
      <c r="A98" s="314"/>
      <c r="B98" s="314"/>
      <c r="C98" s="312"/>
      <c r="E98" s="191"/>
      <c r="F98" s="191"/>
      <c r="H98" s="313"/>
      <c r="I98" s="157"/>
    </row>
    <row r="99" spans="1:9" s="268" customFormat="1" ht="15.75">
      <c r="A99" s="266"/>
      <c r="B99" s="266"/>
      <c r="C99" s="315"/>
      <c r="E99" s="191"/>
      <c r="F99" s="191"/>
      <c r="H99" s="246"/>
      <c r="I99" s="269"/>
    </row>
    <row r="100" spans="5:8" ht="15.75">
      <c r="E100" s="181"/>
      <c r="F100" s="181"/>
      <c r="H100" s="236"/>
    </row>
    <row r="101" spans="5:8" ht="14.25" customHeight="1">
      <c r="E101" s="181"/>
      <c r="F101" s="181"/>
      <c r="H101" s="236"/>
    </row>
    <row r="102" s="303" customFormat="1" ht="12.75">
      <c r="I102" s="316"/>
    </row>
    <row r="103" s="303" customFormat="1" ht="12.75">
      <c r="I103" s="316"/>
    </row>
    <row r="104" s="303" customFormat="1" ht="12.75">
      <c r="I104" s="316"/>
    </row>
    <row r="105" s="303" customFormat="1" ht="12.75">
      <c r="I105" s="316"/>
    </row>
    <row r="106" s="303" customFormat="1" ht="12.75">
      <c r="I106" s="316"/>
    </row>
    <row r="107" s="303" customFormat="1" ht="12.75">
      <c r="I107" s="316"/>
    </row>
    <row r="108" s="303" customFormat="1" ht="12.75">
      <c r="I108" s="316"/>
    </row>
    <row r="109" s="303" customFormat="1" ht="12.75">
      <c r="I109" s="316"/>
    </row>
    <row r="110" s="303" customFormat="1" ht="12.75">
      <c r="I110" s="316"/>
    </row>
    <row r="111" s="303" customFormat="1" ht="12.75">
      <c r="I111" s="316"/>
    </row>
    <row r="112" s="303" customFormat="1" ht="12.75">
      <c r="I112" s="316"/>
    </row>
    <row r="113" s="303" customFormat="1" ht="12.75">
      <c r="I113" s="316"/>
    </row>
    <row r="114" s="303" customFormat="1" ht="12.75">
      <c r="I114" s="316"/>
    </row>
    <row r="115" spans="1:8" ht="15.75">
      <c r="A115" s="253"/>
      <c r="E115" s="224"/>
      <c r="F115" s="224"/>
      <c r="G115" s="224"/>
      <c r="H115" s="224"/>
    </row>
  </sheetData>
  <mergeCells count="1">
    <mergeCell ref="A1:I1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69"/>
  <sheetViews>
    <sheetView tabSelected="1" workbookViewId="0" topLeftCell="A71">
      <selection activeCell="B82" sqref="B82"/>
    </sheetView>
  </sheetViews>
  <sheetFormatPr defaultColWidth="9.140625" defaultRowHeight="12.75"/>
  <cols>
    <col min="1" max="1" width="6.140625" style="7" customWidth="1"/>
    <col min="2" max="2" width="45.140625" style="9" customWidth="1"/>
    <col min="3" max="3" width="3.57421875" style="9" customWidth="1"/>
    <col min="4" max="4" width="16.28125" style="1" customWidth="1"/>
    <col min="5" max="5" width="2.28125" style="1" customWidth="1"/>
    <col min="6" max="6" width="16.28125" style="11" customWidth="1"/>
    <col min="7" max="7" width="14.421875" style="1" customWidth="1"/>
    <col min="8" max="16384" width="9.140625" style="1" customWidth="1"/>
  </cols>
  <sheetData>
    <row r="1" ht="21" customHeight="1"/>
    <row r="2" spans="1:6" ht="14.25" customHeight="1">
      <c r="A2" s="76" t="s">
        <v>56</v>
      </c>
      <c r="B2" s="14"/>
      <c r="C2" s="14"/>
      <c r="D2" s="15"/>
      <c r="E2" s="15"/>
      <c r="F2" s="16"/>
    </row>
    <row r="3" spans="1:6" ht="14.25" customHeight="1">
      <c r="A3" s="21"/>
      <c r="B3" s="14"/>
      <c r="C3" s="14"/>
      <c r="D3" s="15"/>
      <c r="E3" s="15"/>
      <c r="F3" s="16"/>
    </row>
    <row r="4" spans="1:6" ht="15.75">
      <c r="A4" s="75" t="s">
        <v>95</v>
      </c>
      <c r="B4" s="22"/>
      <c r="C4" s="2"/>
      <c r="D4" s="15"/>
      <c r="E4" s="15"/>
      <c r="F4" s="16"/>
    </row>
    <row r="5" spans="1:6" ht="19.5">
      <c r="A5" s="148"/>
      <c r="B5" s="6"/>
      <c r="C5" s="14"/>
      <c r="D5" s="15"/>
      <c r="E5" s="15"/>
      <c r="F5" s="16"/>
    </row>
    <row r="6" spans="1:6" s="17" customFormat="1" ht="17.25">
      <c r="A6" s="72" t="s">
        <v>57</v>
      </c>
      <c r="B6" s="13"/>
      <c r="C6" s="13"/>
      <c r="D6"/>
      <c r="E6"/>
      <c r="F6" s="26"/>
    </row>
    <row r="7" spans="1:7" s="19" customFormat="1" ht="14.25" customHeight="1">
      <c r="A7" s="18"/>
      <c r="B7" s="18"/>
      <c r="C7" s="18"/>
      <c r="D7"/>
      <c r="E7"/>
      <c r="F7" s="26"/>
      <c r="G7" s="20"/>
    </row>
    <row r="8" spans="1:7" s="81" customFormat="1" ht="15.75" customHeight="1">
      <c r="A8" s="79"/>
      <c r="B8" s="80"/>
      <c r="C8" s="80"/>
      <c r="D8" s="83" t="s">
        <v>58</v>
      </c>
      <c r="E8" s="65"/>
      <c r="F8" s="84" t="s">
        <v>59</v>
      </c>
      <c r="G8" s="79"/>
    </row>
    <row r="9" spans="1:7" s="81" customFormat="1" ht="15.75" customHeight="1">
      <c r="A9" s="79"/>
      <c r="B9" s="80"/>
      <c r="C9" s="80"/>
      <c r="D9" s="85" t="s">
        <v>60</v>
      </c>
      <c r="E9" s="68"/>
      <c r="F9" s="86" t="s">
        <v>60</v>
      </c>
      <c r="G9" s="79"/>
    </row>
    <row r="10" spans="1:7" s="81" customFormat="1" ht="15.75" customHeight="1">
      <c r="A10" s="79"/>
      <c r="B10" s="80"/>
      <c r="C10" s="80"/>
      <c r="D10" s="85" t="s">
        <v>61</v>
      </c>
      <c r="E10" s="69"/>
      <c r="F10" s="86" t="s">
        <v>62</v>
      </c>
      <c r="G10" s="79"/>
    </row>
    <row r="11" spans="1:6" s="82" customFormat="1" ht="15.75" customHeight="1">
      <c r="A11" s="79"/>
      <c r="B11" s="80"/>
      <c r="C11" s="80"/>
      <c r="D11" s="74" t="s">
        <v>63</v>
      </c>
      <c r="E11" s="69"/>
      <c r="F11" s="86" t="s">
        <v>64</v>
      </c>
    </row>
    <row r="12" spans="1:6" s="82" customFormat="1" ht="15.75" customHeight="1">
      <c r="A12" s="79"/>
      <c r="B12" s="80"/>
      <c r="C12" s="80"/>
      <c r="D12" s="74" t="s">
        <v>35</v>
      </c>
      <c r="E12" s="69"/>
      <c r="F12" s="87" t="s">
        <v>65</v>
      </c>
    </row>
    <row r="13" spans="1:6" s="82" customFormat="1" ht="15.75" customHeight="1">
      <c r="A13" s="79"/>
      <c r="B13" s="80"/>
      <c r="C13" s="80"/>
      <c r="D13" s="88" t="s">
        <v>110</v>
      </c>
      <c r="E13" s="65"/>
      <c r="F13" s="147" t="s">
        <v>66</v>
      </c>
    </row>
    <row r="14" spans="1:6" s="23" customFormat="1" ht="15.75" customHeight="1">
      <c r="A14" s="10"/>
      <c r="B14" s="31"/>
      <c r="C14" s="31"/>
      <c r="D14" s="89" t="s">
        <v>14</v>
      </c>
      <c r="E14" s="90"/>
      <c r="F14" s="91" t="s">
        <v>14</v>
      </c>
    </row>
    <row r="15" spans="4:6" ht="11.25" customHeight="1">
      <c r="D15" s="25"/>
      <c r="E15" s="24"/>
      <c r="F15" s="27"/>
    </row>
    <row r="16" spans="1:6" ht="16.5" customHeight="1">
      <c r="A16" s="52" t="s">
        <v>15</v>
      </c>
      <c r="B16" s="33" t="s">
        <v>152</v>
      </c>
      <c r="D16" s="35">
        <v>3663</v>
      </c>
      <c r="E16" s="36"/>
      <c r="F16" s="35">
        <v>4555</v>
      </c>
    </row>
    <row r="17" spans="1:6" ht="7.5" customHeight="1">
      <c r="A17" s="53"/>
      <c r="B17" s="33"/>
      <c r="D17" s="35"/>
      <c r="E17" s="36"/>
      <c r="F17" s="35"/>
    </row>
    <row r="18" spans="1:6" ht="15" customHeight="1">
      <c r="A18" s="52" t="s">
        <v>20</v>
      </c>
      <c r="B18" s="33" t="s">
        <v>153</v>
      </c>
      <c r="D18" s="35">
        <v>132544</v>
      </c>
      <c r="E18" s="36"/>
      <c r="F18" s="35">
        <v>132544</v>
      </c>
    </row>
    <row r="19" spans="1:6" ht="7.5" customHeight="1">
      <c r="A19" s="53"/>
      <c r="B19" s="33"/>
      <c r="D19" s="35"/>
      <c r="E19" s="36"/>
      <c r="F19" s="35"/>
    </row>
    <row r="20" spans="1:6" ht="15.75" customHeight="1">
      <c r="A20" s="52" t="s">
        <v>41</v>
      </c>
      <c r="B20" s="33" t="s">
        <v>68</v>
      </c>
      <c r="D20" s="35">
        <v>207414</v>
      </c>
      <c r="E20" s="36"/>
      <c r="F20" s="35">
        <v>190014</v>
      </c>
    </row>
    <row r="21" spans="1:6" ht="7.5" customHeight="1">
      <c r="A21" s="53"/>
      <c r="B21" s="33"/>
      <c r="D21" s="35"/>
      <c r="E21" s="36"/>
      <c r="F21" s="35"/>
    </row>
    <row r="22" spans="1:7" ht="19.5" customHeight="1">
      <c r="A22" s="52" t="s">
        <v>46</v>
      </c>
      <c r="B22" s="33" t="s">
        <v>69</v>
      </c>
      <c r="C22" s="30"/>
      <c r="D22" s="37"/>
      <c r="E22" s="36"/>
      <c r="F22" s="37"/>
      <c r="G22" s="28"/>
    </row>
    <row r="23" spans="1:6" ht="19.5" customHeight="1">
      <c r="A23" s="53"/>
      <c r="B23" s="55" t="s">
        <v>140</v>
      </c>
      <c r="D23" s="39">
        <v>22980</v>
      </c>
      <c r="E23" s="36"/>
      <c r="F23" s="39">
        <v>21175</v>
      </c>
    </row>
    <row r="24" spans="1:6" ht="16.5">
      <c r="A24" s="53"/>
      <c r="B24" s="209" t="s">
        <v>139</v>
      </c>
      <c r="C24" s="5"/>
      <c r="D24" s="39">
        <v>1870</v>
      </c>
      <c r="E24" s="36"/>
      <c r="F24" s="39">
        <v>5505</v>
      </c>
    </row>
    <row r="25" spans="1:6" ht="16.5">
      <c r="A25" s="53"/>
      <c r="B25" s="55" t="s">
        <v>141</v>
      </c>
      <c r="C25" s="5"/>
      <c r="D25" s="39">
        <v>9730</v>
      </c>
      <c r="E25" s="36"/>
      <c r="F25" s="39">
        <v>13316</v>
      </c>
    </row>
    <row r="26" spans="1:6" ht="16.5">
      <c r="A26" s="53"/>
      <c r="B26" s="55" t="s">
        <v>73</v>
      </c>
      <c r="C26" s="5"/>
      <c r="D26" s="39">
        <v>84</v>
      </c>
      <c r="E26" s="36"/>
      <c r="F26" s="39">
        <v>82</v>
      </c>
    </row>
    <row r="27" spans="1:6" ht="16.5">
      <c r="A27" s="53"/>
      <c r="B27" s="55" t="s">
        <v>142</v>
      </c>
      <c r="C27" s="5"/>
      <c r="D27" s="39">
        <f>344+6336</f>
        <v>6680</v>
      </c>
      <c r="E27" s="36"/>
      <c r="F27" s="39">
        <f>4252+158</f>
        <v>4410</v>
      </c>
    </row>
    <row r="28" spans="1:6" ht="16.5">
      <c r="A28" s="53"/>
      <c r="B28" s="55" t="s">
        <v>143</v>
      </c>
      <c r="D28" s="39">
        <v>1963</v>
      </c>
      <c r="E28" s="36"/>
      <c r="F28" s="39">
        <v>1749</v>
      </c>
    </row>
    <row r="29" spans="1:6" ht="5.25" customHeight="1">
      <c r="A29" s="53"/>
      <c r="B29" s="56"/>
      <c r="D29" s="39"/>
      <c r="E29" s="36"/>
      <c r="F29" s="39"/>
    </row>
    <row r="30" spans="1:6" ht="16.5" customHeight="1">
      <c r="A30" s="53"/>
      <c r="B30" s="57"/>
      <c r="D30" s="41">
        <f>SUM(D23:D29)</f>
        <v>43307</v>
      </c>
      <c r="E30" s="36"/>
      <c r="F30" s="41">
        <f>SUM(F23:F29)</f>
        <v>46237</v>
      </c>
    </row>
    <row r="31" spans="1:6" ht="7.5" customHeight="1">
      <c r="A31" s="53"/>
      <c r="B31" s="57"/>
      <c r="C31" s="30"/>
      <c r="D31" s="35"/>
      <c r="E31" s="36"/>
      <c r="F31" s="35"/>
    </row>
    <row r="32" spans="1:6" ht="16.5">
      <c r="A32" s="52" t="s">
        <v>54</v>
      </c>
      <c r="B32" s="32" t="s">
        <v>76</v>
      </c>
      <c r="C32" s="30"/>
      <c r="D32" s="35"/>
      <c r="E32" s="36"/>
      <c r="F32" s="35"/>
    </row>
    <row r="33" spans="1:6" ht="18.75" customHeight="1">
      <c r="A33" s="53"/>
      <c r="B33" s="55" t="s">
        <v>144</v>
      </c>
      <c r="C33" s="5"/>
      <c r="D33" s="42">
        <v>49170</v>
      </c>
      <c r="E33" s="36"/>
      <c r="F33" s="42">
        <v>67983</v>
      </c>
    </row>
    <row r="34" spans="1:6" ht="16.5">
      <c r="A34" s="53"/>
      <c r="B34" s="55" t="s">
        <v>145</v>
      </c>
      <c r="C34" s="5"/>
      <c r="D34" s="39">
        <v>8698</v>
      </c>
      <c r="E34" s="36"/>
      <c r="F34" s="39">
        <f>8358+167</f>
        <v>8525</v>
      </c>
    </row>
    <row r="35" spans="1:6" ht="16.5">
      <c r="A35" s="53"/>
      <c r="B35" s="55" t="s">
        <v>146</v>
      </c>
      <c r="C35" s="5"/>
      <c r="D35" s="39">
        <v>2227</v>
      </c>
      <c r="E35" s="36"/>
      <c r="F35" s="39">
        <v>3272</v>
      </c>
    </row>
    <row r="36" spans="1:6" ht="16.5">
      <c r="A36" s="53"/>
      <c r="B36" s="55" t="s">
        <v>147</v>
      </c>
      <c r="C36" s="5"/>
      <c r="D36" s="39">
        <v>11318</v>
      </c>
      <c r="E36" s="36"/>
      <c r="F36" s="39">
        <f>7129-401-2456</f>
        <v>4272</v>
      </c>
    </row>
    <row r="37" spans="1:6" ht="16.5">
      <c r="A37" s="53" t="s">
        <v>45</v>
      </c>
      <c r="B37" s="55" t="s">
        <v>148</v>
      </c>
      <c r="C37" s="5"/>
      <c r="D37" s="39">
        <v>5266</v>
      </c>
      <c r="E37" s="36"/>
      <c r="F37" s="39">
        <f>2298+234+2614</f>
        <v>5146</v>
      </c>
    </row>
    <row r="38" spans="1:6" ht="6.75" customHeight="1">
      <c r="A38" s="53"/>
      <c r="B38" s="56"/>
      <c r="D38" s="40"/>
      <c r="E38" s="36"/>
      <c r="F38" s="40"/>
    </row>
    <row r="39" spans="1:6" ht="16.5" customHeight="1">
      <c r="A39" s="53"/>
      <c r="B39" s="57"/>
      <c r="D39" s="41">
        <f>SUM(D33:D38)</f>
        <v>76679</v>
      </c>
      <c r="E39" s="36"/>
      <c r="F39" s="41">
        <f>SUM(F33:F38)</f>
        <v>89198</v>
      </c>
    </row>
    <row r="40" spans="1:6" ht="12" customHeight="1">
      <c r="A40" s="53"/>
      <c r="B40" s="57"/>
      <c r="C40" s="30"/>
      <c r="D40" s="35"/>
      <c r="E40" s="36"/>
      <c r="F40" s="35"/>
    </row>
    <row r="41" spans="1:6" ht="16.5">
      <c r="A41" s="52" t="s">
        <v>84</v>
      </c>
      <c r="B41" s="32" t="s">
        <v>82</v>
      </c>
      <c r="C41" s="34"/>
      <c r="D41" s="37">
        <f>+D30-D39</f>
        <v>-33372</v>
      </c>
      <c r="E41" s="36"/>
      <c r="F41" s="37">
        <f>+F30-F39</f>
        <v>-42961</v>
      </c>
    </row>
    <row r="42" spans="1:6" ht="16.5">
      <c r="A42" s="52"/>
      <c r="B42" s="32"/>
      <c r="C42" s="34"/>
      <c r="D42" s="35"/>
      <c r="E42" s="36"/>
      <c r="F42" s="35"/>
    </row>
    <row r="43" spans="1:6" ht="16.5" customHeight="1" thickBot="1">
      <c r="A43" s="52"/>
      <c r="B43" s="32"/>
      <c r="C43" s="34"/>
      <c r="D43" s="73">
        <f>+D16+D20+D41+D18</f>
        <v>310249</v>
      </c>
      <c r="E43" s="36"/>
      <c r="F43" s="73">
        <f>+F16+F20+F41+F18</f>
        <v>284152</v>
      </c>
    </row>
    <row r="44" spans="1:7" ht="6.75" customHeight="1" thickTop="1">
      <c r="A44" s="53"/>
      <c r="B44" s="57"/>
      <c r="C44" s="30"/>
      <c r="D44" s="35"/>
      <c r="E44" s="36"/>
      <c r="F44" s="35"/>
      <c r="G44" s="28"/>
    </row>
    <row r="45" spans="1:7" ht="13.5" customHeight="1" hidden="1">
      <c r="A45" s="58" t="s">
        <v>83</v>
      </c>
      <c r="B45" s="59"/>
      <c r="C45" s="14"/>
      <c r="D45" s="43"/>
      <c r="E45" s="44"/>
      <c r="F45" s="43"/>
      <c r="G45" s="28"/>
    </row>
    <row r="46" spans="1:7" ht="21" customHeight="1" hidden="1">
      <c r="A46" s="60"/>
      <c r="B46" s="59"/>
      <c r="C46" s="14"/>
      <c r="D46" s="43"/>
      <c r="E46" s="44"/>
      <c r="F46" s="43"/>
      <c r="G46" s="28"/>
    </row>
    <row r="47" spans="1:7" ht="8.25" customHeight="1" hidden="1">
      <c r="A47" s="60"/>
      <c r="B47" s="59"/>
      <c r="C47" s="14"/>
      <c r="D47" s="43"/>
      <c r="E47" s="44"/>
      <c r="F47" s="43"/>
      <c r="G47" s="28"/>
    </row>
    <row r="48" spans="1:7" ht="15" customHeight="1" hidden="1">
      <c r="A48" s="61"/>
      <c r="B48" s="57"/>
      <c r="D48" s="45" t="s">
        <v>58</v>
      </c>
      <c r="E48" s="36"/>
      <c r="F48" s="45" t="s">
        <v>58</v>
      </c>
      <c r="G48" s="28"/>
    </row>
    <row r="49" spans="1:7" ht="14.25" customHeight="1" hidden="1">
      <c r="A49" s="53"/>
      <c r="B49" s="57"/>
      <c r="D49" s="45" t="s">
        <v>60</v>
      </c>
      <c r="E49" s="46"/>
      <c r="F49" s="45" t="s">
        <v>60</v>
      </c>
      <c r="G49" s="28"/>
    </row>
    <row r="50" spans="1:7" ht="12.75" customHeight="1" hidden="1">
      <c r="A50" s="53"/>
      <c r="B50" s="57"/>
      <c r="D50" s="45" t="s">
        <v>61</v>
      </c>
      <c r="E50" s="47"/>
      <c r="F50" s="45" t="s">
        <v>61</v>
      </c>
      <c r="G50" s="28"/>
    </row>
    <row r="51" spans="1:7" ht="15" customHeight="1" hidden="1">
      <c r="A51" s="53"/>
      <c r="B51" s="57"/>
      <c r="D51" s="46" t="s">
        <v>63</v>
      </c>
      <c r="E51" s="47"/>
      <c r="F51" s="46" t="s">
        <v>63</v>
      </c>
      <c r="G51" s="28"/>
    </row>
    <row r="52" spans="1:7" ht="15" customHeight="1" hidden="1">
      <c r="A52" s="53"/>
      <c r="B52" s="57"/>
      <c r="D52" s="46" t="s">
        <v>35</v>
      </c>
      <c r="E52" s="47"/>
      <c r="F52" s="46" t="s">
        <v>35</v>
      </c>
      <c r="G52" s="28"/>
    </row>
    <row r="53" spans="1:7" ht="15" customHeight="1" hidden="1">
      <c r="A53" s="53"/>
      <c r="B53" s="57"/>
      <c r="D53" s="45" t="s">
        <v>13</v>
      </c>
      <c r="E53" s="36"/>
      <c r="F53" s="45" t="s">
        <v>13</v>
      </c>
      <c r="G53" s="28"/>
    </row>
    <row r="54" spans="1:7" ht="15" customHeight="1" hidden="1">
      <c r="A54" s="53"/>
      <c r="B54" s="57"/>
      <c r="D54" s="46" t="s">
        <v>14</v>
      </c>
      <c r="E54" s="36"/>
      <c r="F54" s="46" t="s">
        <v>14</v>
      </c>
      <c r="G54" s="28"/>
    </row>
    <row r="55" spans="1:7" ht="0.75" customHeight="1" hidden="1">
      <c r="A55" s="53"/>
      <c r="B55" s="57"/>
      <c r="D55" s="45"/>
      <c r="E55" s="36"/>
      <c r="F55" s="45"/>
      <c r="G55" s="28"/>
    </row>
    <row r="56" spans="1:7" ht="17.25" customHeight="1">
      <c r="A56" s="52" t="s">
        <v>89</v>
      </c>
      <c r="B56" s="33" t="s">
        <v>85</v>
      </c>
      <c r="C56" s="30"/>
      <c r="D56" s="48"/>
      <c r="E56" s="36"/>
      <c r="F56" s="48"/>
      <c r="G56" s="28"/>
    </row>
    <row r="57" spans="1:6" ht="7.5" customHeight="1">
      <c r="A57" s="52"/>
      <c r="B57" s="57"/>
      <c r="C57" s="30"/>
      <c r="D57" s="48"/>
      <c r="E57" s="36"/>
      <c r="F57" s="48"/>
    </row>
    <row r="58" spans="1:6" ht="17.25" customHeight="1">
      <c r="A58" s="53"/>
      <c r="B58" s="54" t="s">
        <v>86</v>
      </c>
      <c r="D58" s="42">
        <v>99000</v>
      </c>
      <c r="E58" s="36"/>
      <c r="F58" s="42">
        <v>99000</v>
      </c>
    </row>
    <row r="59" spans="1:6" ht="16.5">
      <c r="A59" s="53"/>
      <c r="B59" s="54" t="s">
        <v>87</v>
      </c>
      <c r="D59" s="39"/>
      <c r="E59" s="36"/>
      <c r="F59" s="39"/>
    </row>
    <row r="60" spans="1:6" ht="16.5">
      <c r="A60" s="53"/>
      <c r="B60" s="55" t="s">
        <v>149</v>
      </c>
      <c r="D60" s="39">
        <v>22276</v>
      </c>
      <c r="E60" s="36"/>
      <c r="F60" s="39">
        <v>22276</v>
      </c>
    </row>
    <row r="61" spans="1:6" ht="16.5">
      <c r="A61" s="53"/>
      <c r="B61" s="55" t="s">
        <v>150</v>
      </c>
      <c r="D61" s="40">
        <v>59752</v>
      </c>
      <c r="E61" s="36"/>
      <c r="F61" s="40">
        <f>54274</f>
        <v>54274</v>
      </c>
    </row>
    <row r="62" spans="1:6" s="28" customFormat="1" ht="16.5" customHeight="1">
      <c r="A62" s="62"/>
      <c r="B62" s="63"/>
      <c r="C62" s="30"/>
      <c r="D62" s="49">
        <f>+D58+D60+D61</f>
        <v>181028</v>
      </c>
      <c r="E62" s="36"/>
      <c r="F62" s="49">
        <f>+F58+F60+F61</f>
        <v>175550</v>
      </c>
    </row>
    <row r="63" spans="1:6" s="28" customFormat="1" ht="11.25" customHeight="1">
      <c r="A63" s="62"/>
      <c r="B63" s="64"/>
      <c r="C63" s="30"/>
      <c r="D63" s="35"/>
      <c r="E63" s="36"/>
      <c r="F63" s="35"/>
    </row>
    <row r="64" spans="1:6" ht="16.5">
      <c r="A64" s="52" t="s">
        <v>91</v>
      </c>
      <c r="B64" s="57" t="s">
        <v>90</v>
      </c>
      <c r="D64" s="35">
        <v>121258</v>
      </c>
      <c r="E64" s="36"/>
      <c r="F64" s="35">
        <v>101630</v>
      </c>
    </row>
    <row r="65" spans="1:6" ht="12.75" customHeight="1">
      <c r="A65" s="53"/>
      <c r="B65" s="57"/>
      <c r="D65" s="35"/>
      <c r="E65" s="36"/>
      <c r="F65" s="35"/>
    </row>
    <row r="66" spans="1:6" ht="16.5">
      <c r="A66" s="52" t="s">
        <v>93</v>
      </c>
      <c r="B66" s="57" t="s">
        <v>92</v>
      </c>
      <c r="D66" s="35">
        <v>7963</v>
      </c>
      <c r="E66" s="36"/>
      <c r="F66" s="35">
        <v>6972</v>
      </c>
    </row>
    <row r="67" spans="1:7" ht="11.25" customHeight="1">
      <c r="A67" s="53"/>
      <c r="B67" s="57"/>
      <c r="C67" s="30"/>
      <c r="D67" s="35"/>
      <c r="E67" s="36"/>
      <c r="F67" s="35"/>
      <c r="G67" s="28"/>
    </row>
    <row r="68" spans="1:7" ht="16.5" customHeight="1" thickBot="1">
      <c r="A68" s="53"/>
      <c r="B68" s="57"/>
      <c r="C68" s="30"/>
      <c r="D68" s="73">
        <f>+D62+D64+D66</f>
        <v>310249</v>
      </c>
      <c r="E68" s="36"/>
      <c r="F68" s="73">
        <f>+F62+F64+F66</f>
        <v>284152</v>
      </c>
      <c r="G68" s="28"/>
    </row>
    <row r="69" spans="1:7" ht="13.5" customHeight="1" thickTop="1">
      <c r="A69" s="53"/>
      <c r="B69" s="57"/>
      <c r="C69" s="30"/>
      <c r="D69" s="35"/>
      <c r="E69" s="36"/>
      <c r="F69" s="35"/>
      <c r="G69" s="28"/>
    </row>
    <row r="70" spans="1:7" ht="16.5" customHeight="1">
      <c r="A70" s="52" t="s">
        <v>151</v>
      </c>
      <c r="B70" s="54" t="s">
        <v>94</v>
      </c>
      <c r="C70" s="29"/>
      <c r="D70" s="35">
        <f>+D62/99000*100</f>
        <v>182.85656565656566</v>
      </c>
      <c r="E70" s="50">
        <f>+E62/99000*100</f>
        <v>0</v>
      </c>
      <c r="F70" s="35">
        <f>+F62/99000*100</f>
        <v>177.32323232323233</v>
      </c>
      <c r="G70" s="28"/>
    </row>
    <row r="71" spans="1:7" ht="10.5" customHeight="1">
      <c r="A71" s="53"/>
      <c r="B71" s="57"/>
      <c r="C71" s="30"/>
      <c r="D71" s="35"/>
      <c r="E71" s="36"/>
      <c r="F71" s="35"/>
      <c r="G71" s="28"/>
    </row>
    <row r="72" spans="1:7" ht="16.5">
      <c r="A72" s="53"/>
      <c r="B72" s="57"/>
      <c r="C72" s="30"/>
      <c r="D72" s="35"/>
      <c r="E72" s="36"/>
      <c r="F72" s="35"/>
      <c r="G72" s="28"/>
    </row>
    <row r="73" spans="1:6" ht="16.5">
      <c r="A73" s="53"/>
      <c r="B73" s="57"/>
      <c r="D73" s="51">
        <f>+D43-D68</f>
        <v>0</v>
      </c>
      <c r="E73" s="38"/>
      <c r="F73" s="51">
        <f>+F43-F68</f>
        <v>0</v>
      </c>
    </row>
    <row r="74" spans="1:6" ht="16.5">
      <c r="A74" s="53"/>
      <c r="B74" s="57"/>
      <c r="D74" s="51"/>
      <c r="E74" s="38"/>
      <c r="F74" s="51"/>
    </row>
    <row r="75" spans="1:6" ht="16.5">
      <c r="A75" s="53"/>
      <c r="B75" s="57"/>
      <c r="D75" s="51"/>
      <c r="E75" s="38"/>
      <c r="F75" s="51"/>
    </row>
    <row r="76" spans="1:6" ht="16.5">
      <c r="A76" s="53"/>
      <c r="B76" s="57"/>
      <c r="D76" s="51"/>
      <c r="E76" s="38"/>
      <c r="F76" s="51"/>
    </row>
    <row r="77" spans="1:6" ht="16.5">
      <c r="A77" s="53"/>
      <c r="B77" s="57"/>
      <c r="D77" s="51"/>
      <c r="E77" s="38"/>
      <c r="F77" s="51"/>
    </row>
    <row r="78" spans="1:6" ht="16.5">
      <c r="A78" s="53"/>
      <c r="B78" s="57"/>
      <c r="D78" s="51"/>
      <c r="E78" s="38"/>
      <c r="F78" s="51"/>
    </row>
    <row r="79" spans="1:6" ht="16.5">
      <c r="A79" s="54"/>
      <c r="B79" s="57"/>
      <c r="D79" s="51"/>
      <c r="E79" s="38"/>
      <c r="F79" s="51"/>
    </row>
    <row r="80" spans="1:6" ht="16.5">
      <c r="A80" s="53"/>
      <c r="B80" s="57"/>
      <c r="D80" s="51"/>
      <c r="E80" s="38"/>
      <c r="F80" s="51"/>
    </row>
    <row r="81" spans="1:6" ht="16.5">
      <c r="A81" s="53"/>
      <c r="B81" s="57"/>
      <c r="D81" s="51"/>
      <c r="E81" s="38"/>
      <c r="F81" s="51"/>
    </row>
    <row r="82" spans="1:6" ht="16.5">
      <c r="A82" s="53"/>
      <c r="B82" s="57"/>
      <c r="D82" s="51"/>
      <c r="E82" s="38"/>
      <c r="F82" s="51"/>
    </row>
    <row r="83" spans="1:6" ht="16.5">
      <c r="A83" s="53"/>
      <c r="B83" s="57"/>
      <c r="D83" s="51"/>
      <c r="E83" s="38"/>
      <c r="F83" s="51"/>
    </row>
    <row r="84" spans="1:6" ht="16.5">
      <c r="A84" s="53"/>
      <c r="B84" s="57"/>
      <c r="D84" s="51"/>
      <c r="E84" s="38"/>
      <c r="F84" s="51"/>
    </row>
    <row r="85" spans="1:6" ht="16.5">
      <c r="A85" s="53"/>
      <c r="B85" s="57"/>
      <c r="D85" s="51"/>
      <c r="E85" s="38"/>
      <c r="F85" s="51"/>
    </row>
    <row r="86" spans="1:6" ht="16.5">
      <c r="A86" s="53"/>
      <c r="B86" s="57"/>
      <c r="D86" s="51"/>
      <c r="E86" s="38"/>
      <c r="F86" s="51"/>
    </row>
    <row r="87" spans="1:6" ht="16.5">
      <c r="A87" s="53"/>
      <c r="B87" s="57"/>
      <c r="D87" s="51"/>
      <c r="E87" s="38"/>
      <c r="F87" s="51"/>
    </row>
    <row r="88" spans="1:6" ht="16.5">
      <c r="A88" s="53"/>
      <c r="B88" s="57"/>
      <c r="D88" s="51"/>
      <c r="E88" s="38"/>
      <c r="F88" s="51"/>
    </row>
    <row r="89" spans="1:6" ht="16.5">
      <c r="A89" s="53"/>
      <c r="B89" s="57"/>
      <c r="D89" s="51"/>
      <c r="E89" s="38"/>
      <c r="F89" s="51"/>
    </row>
    <row r="90" spans="1:6" ht="16.5">
      <c r="A90" s="53"/>
      <c r="B90" s="57"/>
      <c r="D90" s="51"/>
      <c r="E90" s="38"/>
      <c r="F90" s="51"/>
    </row>
    <row r="91" spans="1:6" ht="16.5">
      <c r="A91" s="53"/>
      <c r="B91" s="57"/>
      <c r="D91" s="51"/>
      <c r="E91" s="38"/>
      <c r="F91" s="51"/>
    </row>
    <row r="92" spans="1:6" ht="16.5">
      <c r="A92" s="53"/>
      <c r="B92" s="57"/>
      <c r="D92" s="51"/>
      <c r="E92" s="38"/>
      <c r="F92" s="51"/>
    </row>
    <row r="93" spans="1:6" ht="16.5">
      <c r="A93" s="53"/>
      <c r="B93" s="57"/>
      <c r="D93" s="51"/>
      <c r="E93" s="38"/>
      <c r="F93" s="51"/>
    </row>
    <row r="94" spans="1:6" ht="16.5">
      <c r="A94" s="53"/>
      <c r="B94" s="57"/>
      <c r="D94" s="51"/>
      <c r="E94" s="38"/>
      <c r="F94" s="51"/>
    </row>
    <row r="95" spans="1:6" ht="16.5">
      <c r="A95" s="53"/>
      <c r="B95" s="57"/>
      <c r="D95" s="51"/>
      <c r="E95" s="38"/>
      <c r="F95" s="51"/>
    </row>
    <row r="96" spans="1:6" ht="16.5">
      <c r="A96" s="53"/>
      <c r="B96" s="57"/>
      <c r="D96" s="51"/>
      <c r="E96" s="38"/>
      <c r="F96" s="51"/>
    </row>
    <row r="97" spans="1:6" ht="16.5">
      <c r="A97" s="53"/>
      <c r="B97" s="57"/>
      <c r="D97" s="51"/>
      <c r="E97" s="38"/>
      <c r="F97" s="51"/>
    </row>
    <row r="98" spans="1:6" ht="16.5">
      <c r="A98" s="53"/>
      <c r="B98" s="57"/>
      <c r="D98" s="51"/>
      <c r="E98" s="38"/>
      <c r="F98" s="51"/>
    </row>
    <row r="99" spans="4:6" ht="16.5">
      <c r="D99" s="51"/>
      <c r="E99" s="38"/>
      <c r="F99" s="51"/>
    </row>
    <row r="100" spans="4:6" ht="16.5">
      <c r="D100" s="51"/>
      <c r="E100" s="38"/>
      <c r="F100" s="51"/>
    </row>
    <row r="101" spans="4:6" ht="16.5">
      <c r="D101" s="51"/>
      <c r="E101" s="38"/>
      <c r="F101" s="51"/>
    </row>
    <row r="102" ht="15.75">
      <c r="D102" s="11"/>
    </row>
    <row r="103" ht="15.75">
      <c r="D103" s="11"/>
    </row>
    <row r="104" ht="15.75">
      <c r="D104" s="11"/>
    </row>
    <row r="105" ht="15.75">
      <c r="D105" s="11"/>
    </row>
    <row r="106" ht="15.75">
      <c r="D106" s="11"/>
    </row>
    <row r="107" ht="15.75">
      <c r="D107" s="11"/>
    </row>
    <row r="108" ht="15.75">
      <c r="D108" s="11"/>
    </row>
    <row r="109" ht="15.75">
      <c r="D109" s="11"/>
    </row>
    <row r="110" ht="15.75">
      <c r="D110" s="11"/>
    </row>
    <row r="111" ht="15.75">
      <c r="D111" s="11"/>
    </row>
    <row r="112" ht="15.75">
      <c r="D112" s="11"/>
    </row>
    <row r="113" ht="15.75">
      <c r="D113" s="11"/>
    </row>
    <row r="114" ht="15.75">
      <c r="D114" s="11"/>
    </row>
    <row r="115" ht="15.75">
      <c r="D115" s="11"/>
    </row>
    <row r="116" ht="15.75">
      <c r="D116" s="11"/>
    </row>
    <row r="117" ht="15.75">
      <c r="D117" s="11"/>
    </row>
    <row r="118" ht="15.75">
      <c r="D118" s="11"/>
    </row>
    <row r="119" ht="15.75">
      <c r="D119" s="11"/>
    </row>
    <row r="120" ht="15.75">
      <c r="D120" s="11"/>
    </row>
    <row r="121" ht="15.75">
      <c r="D121" s="11"/>
    </row>
    <row r="122" ht="15.75">
      <c r="D122" s="11"/>
    </row>
    <row r="123" ht="15.75">
      <c r="D123" s="11"/>
    </row>
    <row r="124" ht="15.75">
      <c r="D124" s="11"/>
    </row>
    <row r="125" ht="15.75">
      <c r="D125" s="11"/>
    </row>
    <row r="126" ht="15.75">
      <c r="D126" s="11"/>
    </row>
    <row r="127" ht="15.75">
      <c r="D127" s="11"/>
    </row>
    <row r="128" ht="15.75">
      <c r="D128" s="11"/>
    </row>
    <row r="129" ht="15.75">
      <c r="D129" s="11"/>
    </row>
    <row r="130" ht="15.75">
      <c r="D130" s="11"/>
    </row>
    <row r="131" ht="15.75">
      <c r="D131" s="11"/>
    </row>
    <row r="132" ht="15.75">
      <c r="D132" s="11"/>
    </row>
    <row r="133" ht="15.75">
      <c r="D133" s="11"/>
    </row>
    <row r="134" ht="15.75">
      <c r="D134" s="11"/>
    </row>
    <row r="135" ht="15.75">
      <c r="D135" s="11"/>
    </row>
    <row r="136" ht="15.75">
      <c r="D136" s="11"/>
    </row>
    <row r="137" ht="15.75">
      <c r="D137" s="11"/>
    </row>
    <row r="138" ht="15.75">
      <c r="D138" s="11"/>
    </row>
    <row r="139" ht="15.75">
      <c r="D139" s="11"/>
    </row>
    <row r="140" ht="15.75">
      <c r="D140" s="11"/>
    </row>
    <row r="141" ht="15.75">
      <c r="D141" s="11"/>
    </row>
    <row r="142" ht="15.75">
      <c r="D142" s="11"/>
    </row>
    <row r="143" ht="15.75">
      <c r="D143" s="11"/>
    </row>
    <row r="144" ht="15.75">
      <c r="D144" s="11"/>
    </row>
    <row r="145" ht="15.75">
      <c r="D145" s="11"/>
    </row>
    <row r="146" ht="15.75">
      <c r="D146" s="11"/>
    </row>
    <row r="147" ht="15.75">
      <c r="D147" s="11"/>
    </row>
    <row r="148" ht="15.75">
      <c r="D148" s="11"/>
    </row>
    <row r="149" ht="15.75">
      <c r="D149" s="11"/>
    </row>
    <row r="150" ht="15.75">
      <c r="D150" s="11"/>
    </row>
    <row r="151" ht="15.75">
      <c r="D151" s="11"/>
    </row>
    <row r="152" ht="15.75">
      <c r="D152" s="11"/>
    </row>
    <row r="153" ht="15.75">
      <c r="D153" s="11"/>
    </row>
    <row r="154" ht="15.75">
      <c r="D154" s="11"/>
    </row>
    <row r="155" ht="15.75">
      <c r="D155" s="11"/>
    </row>
    <row r="156" ht="15.75">
      <c r="D156" s="11"/>
    </row>
    <row r="157" ht="15.75">
      <c r="D157" s="11"/>
    </row>
    <row r="158" ht="15.75">
      <c r="D158" s="11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</sheetData>
  <printOptions horizontalCentered="1"/>
  <pageMargins left="0.52" right="0.75" top="0.2" bottom="0.22" header="0.2" footer="0.31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workbookViewId="0" topLeftCell="A1">
      <selection activeCell="A7" sqref="A7"/>
    </sheetView>
  </sheetViews>
  <sheetFormatPr defaultColWidth="9.140625" defaultRowHeight="12.75"/>
  <cols>
    <col min="1" max="1" width="6.00390625" style="7" customWidth="1"/>
    <col min="2" max="2" width="45.7109375" style="9" customWidth="1"/>
    <col min="3" max="3" width="12.7109375" style="93" customWidth="1"/>
    <col min="4" max="5" width="12.7109375" style="158" customWidth="1"/>
    <col min="6" max="7" width="12.7109375" style="93" customWidth="1"/>
    <col min="8" max="8" width="13.00390625" style="92" customWidth="1"/>
    <col min="9" max="9" width="12.7109375" style="177" customWidth="1"/>
    <col min="10" max="10" width="2.28125" style="1" customWidth="1"/>
    <col min="11" max="11" width="13.140625" style="11" customWidth="1"/>
    <col min="12" max="12" width="14.421875" style="1" customWidth="1"/>
    <col min="13" max="16384" width="9.140625" style="1" customWidth="1"/>
  </cols>
  <sheetData>
    <row r="1" ht="15.75">
      <c r="A1" s="5" t="s">
        <v>95</v>
      </c>
    </row>
    <row r="2" ht="18" customHeight="1">
      <c r="A2" s="5" t="s">
        <v>113</v>
      </c>
    </row>
    <row r="3" spans="1:12" s="19" customFormat="1" ht="27" customHeight="1">
      <c r="A3" s="18"/>
      <c r="B3" s="18"/>
      <c r="C3" s="95"/>
      <c r="D3" s="159"/>
      <c r="E3" s="159"/>
      <c r="F3" s="95"/>
      <c r="G3" s="95"/>
      <c r="H3" s="94"/>
      <c r="I3" s="178"/>
      <c r="J3"/>
      <c r="K3" s="96" t="s">
        <v>96</v>
      </c>
      <c r="L3" s="20"/>
    </row>
    <row r="4" spans="1:11" s="23" customFormat="1" ht="15" customHeight="1">
      <c r="A4" s="10"/>
      <c r="B4" s="31"/>
      <c r="C4" s="98" t="s">
        <v>39</v>
      </c>
      <c r="D4" s="160" t="s">
        <v>97</v>
      </c>
      <c r="E4" s="160" t="s">
        <v>98</v>
      </c>
      <c r="F4" s="98" t="s">
        <v>99</v>
      </c>
      <c r="G4" s="98" t="s">
        <v>100</v>
      </c>
      <c r="H4" s="97" t="s">
        <v>101</v>
      </c>
      <c r="I4" s="179" t="s">
        <v>102</v>
      </c>
      <c r="J4" s="99"/>
      <c r="K4" s="100" t="s">
        <v>102</v>
      </c>
    </row>
    <row r="5" spans="1:11" s="23" customFormat="1" ht="17.25" customHeight="1">
      <c r="A5" s="10"/>
      <c r="B5" s="31"/>
      <c r="C5" s="102" t="s">
        <v>14</v>
      </c>
      <c r="D5" s="161" t="s">
        <v>14</v>
      </c>
      <c r="E5" s="161" t="s">
        <v>14</v>
      </c>
      <c r="F5" s="102" t="s">
        <v>14</v>
      </c>
      <c r="G5" s="102" t="s">
        <v>14</v>
      </c>
      <c r="H5" s="101" t="s">
        <v>14</v>
      </c>
      <c r="I5" s="180" t="s">
        <v>14</v>
      </c>
      <c r="J5" s="24"/>
      <c r="K5" s="103" t="s">
        <v>14</v>
      </c>
    </row>
    <row r="6" spans="1:11" s="3" customFormat="1" ht="6.75" customHeight="1">
      <c r="A6" s="8"/>
      <c r="B6" s="104"/>
      <c r="C6" s="106"/>
      <c r="D6" s="162"/>
      <c r="E6" s="162"/>
      <c r="F6" s="106"/>
      <c r="G6" s="106"/>
      <c r="H6" s="105"/>
      <c r="I6" s="181"/>
      <c r="K6" s="107"/>
    </row>
    <row r="7" spans="1:11" s="3" customFormat="1" ht="16.5" customHeight="1">
      <c r="A7" s="108" t="s">
        <v>15</v>
      </c>
      <c r="B7" s="109" t="s">
        <v>67</v>
      </c>
      <c r="C7" s="106">
        <v>127695</v>
      </c>
      <c r="D7" s="162">
        <v>8606</v>
      </c>
      <c r="E7" s="162">
        <v>0</v>
      </c>
      <c r="F7" s="106">
        <v>0</v>
      </c>
      <c r="G7" s="106">
        <v>164</v>
      </c>
      <c r="H7" s="105"/>
      <c r="I7" s="182">
        <f>SUM(C7:H7)</f>
        <v>136465</v>
      </c>
      <c r="J7" s="65"/>
      <c r="K7" s="66">
        <v>137618</v>
      </c>
    </row>
    <row r="8" spans="1:11" s="3" customFormat="1" ht="7.5" customHeight="1">
      <c r="A8" s="108"/>
      <c r="B8" s="109"/>
      <c r="C8" s="106"/>
      <c r="D8" s="162"/>
      <c r="E8" s="162"/>
      <c r="F8" s="106"/>
      <c r="G8" s="106"/>
      <c r="H8" s="105"/>
      <c r="I8" s="182"/>
      <c r="J8" s="65"/>
      <c r="K8" s="66"/>
    </row>
    <row r="9" spans="1:11" s="3" customFormat="1" ht="16.5" customHeight="1">
      <c r="A9" s="108"/>
      <c r="B9" s="111" t="s">
        <v>103</v>
      </c>
      <c r="C9" s="106">
        <v>8350</v>
      </c>
      <c r="D9" s="162">
        <v>0</v>
      </c>
      <c r="E9" s="162">
        <v>0</v>
      </c>
      <c r="F9" s="106">
        <v>5000</v>
      </c>
      <c r="G9" s="106">
        <v>0</v>
      </c>
      <c r="H9" s="105">
        <v>-13350</v>
      </c>
      <c r="I9" s="182">
        <f>SUM(C9:H9)</f>
        <v>0</v>
      </c>
      <c r="J9" s="65"/>
      <c r="K9" s="66">
        <v>0</v>
      </c>
    </row>
    <row r="10" spans="1:11" s="3" customFormat="1" ht="7.5" customHeight="1">
      <c r="A10" s="8"/>
      <c r="B10" s="109"/>
      <c r="C10" s="106"/>
      <c r="D10" s="162"/>
      <c r="E10" s="162"/>
      <c r="F10" s="106"/>
      <c r="G10" s="106"/>
      <c r="H10" s="105"/>
      <c r="I10" s="182"/>
      <c r="J10" s="65"/>
      <c r="K10" s="66"/>
    </row>
    <row r="11" spans="1:11" s="3" customFormat="1" ht="15.75" customHeight="1">
      <c r="A11" s="108" t="s">
        <v>20</v>
      </c>
      <c r="B11" s="109" t="s">
        <v>68</v>
      </c>
      <c r="C11" s="106">
        <v>0</v>
      </c>
      <c r="D11" s="162">
        <v>0</v>
      </c>
      <c r="E11" s="162">
        <v>0</v>
      </c>
      <c r="F11" s="106">
        <v>89027</v>
      </c>
      <c r="G11" s="106">
        <f>118125-3503</f>
        <v>114622</v>
      </c>
      <c r="H11" s="105">
        <v>-1257</v>
      </c>
      <c r="I11" s="182">
        <f>SUM(C11:H11)</f>
        <v>202392</v>
      </c>
      <c r="J11" s="65"/>
      <c r="K11" s="66">
        <v>183269</v>
      </c>
    </row>
    <row r="12" spans="1:11" s="3" customFormat="1" ht="7.5" customHeight="1">
      <c r="A12" s="8"/>
      <c r="B12" s="109"/>
      <c r="C12" s="106"/>
      <c r="D12" s="162"/>
      <c r="E12" s="162"/>
      <c r="F12" s="106"/>
      <c r="G12" s="106"/>
      <c r="H12" s="105"/>
      <c r="I12" s="182"/>
      <c r="J12" s="65"/>
      <c r="K12" s="66"/>
    </row>
    <row r="13" spans="1:12" s="3" customFormat="1" ht="15">
      <c r="A13" s="108" t="s">
        <v>41</v>
      </c>
      <c r="B13" s="109" t="s">
        <v>69</v>
      </c>
      <c r="C13" s="113"/>
      <c r="D13" s="163"/>
      <c r="E13" s="163"/>
      <c r="F13" s="113"/>
      <c r="G13" s="113"/>
      <c r="H13" s="112"/>
      <c r="I13" s="182"/>
      <c r="J13" s="65"/>
      <c r="K13" s="114"/>
      <c r="L13" s="65"/>
    </row>
    <row r="14" spans="1:11" s="3" customFormat="1" ht="15.75" customHeight="1">
      <c r="A14" s="8"/>
      <c r="B14" s="115" t="s">
        <v>70</v>
      </c>
      <c r="C14" s="150">
        <v>0</v>
      </c>
      <c r="D14" s="164">
        <v>0</v>
      </c>
      <c r="E14" s="164">
        <v>0</v>
      </c>
      <c r="F14" s="150"/>
      <c r="G14" s="116">
        <f>20935+501+600</f>
        <v>22036</v>
      </c>
      <c r="H14" s="199">
        <v>0</v>
      </c>
      <c r="I14" s="184">
        <f aca="true" t="shared" si="0" ref="I14:I20">SUM(C14:H14)</f>
        <v>22036</v>
      </c>
      <c r="J14" s="65"/>
      <c r="K14" s="67">
        <v>21130</v>
      </c>
    </row>
    <row r="15" spans="1:11" s="3" customFormat="1" ht="15">
      <c r="A15" s="8"/>
      <c r="B15" s="115" t="s">
        <v>71</v>
      </c>
      <c r="C15" s="151">
        <v>0</v>
      </c>
      <c r="D15" s="165">
        <v>0</v>
      </c>
      <c r="E15" s="165">
        <v>0</v>
      </c>
      <c r="F15" s="151">
        <v>0</v>
      </c>
      <c r="G15" s="117">
        <v>3196</v>
      </c>
      <c r="H15" s="200">
        <v>0</v>
      </c>
      <c r="I15" s="185">
        <f t="shared" si="0"/>
        <v>3196</v>
      </c>
      <c r="J15" s="65"/>
      <c r="K15" s="67">
        <v>2763</v>
      </c>
    </row>
    <row r="16" spans="1:11" s="3" customFormat="1" ht="15">
      <c r="A16" s="8"/>
      <c r="B16" s="115" t="s">
        <v>72</v>
      </c>
      <c r="C16" s="151">
        <v>1736</v>
      </c>
      <c r="D16" s="165">
        <v>374</v>
      </c>
      <c r="E16" s="165">
        <v>0</v>
      </c>
      <c r="F16" s="151">
        <v>0</v>
      </c>
      <c r="G16" s="117">
        <f>7935</f>
        <v>7935</v>
      </c>
      <c r="H16" s="200">
        <v>0</v>
      </c>
      <c r="I16" s="185">
        <f t="shared" si="0"/>
        <v>10045</v>
      </c>
      <c r="J16" s="65"/>
      <c r="K16" s="67">
        <v>21172</v>
      </c>
    </row>
    <row r="17" spans="1:11" s="3" customFormat="1" ht="15">
      <c r="A17" s="8"/>
      <c r="B17" s="115" t="s">
        <v>104</v>
      </c>
      <c r="C17" s="151">
        <v>109353</v>
      </c>
      <c r="D17" s="165">
        <v>538</v>
      </c>
      <c r="E17" s="165">
        <v>28450</v>
      </c>
      <c r="F17" s="151">
        <v>16056</v>
      </c>
      <c r="G17" s="117">
        <v>0</v>
      </c>
      <c r="H17" s="200">
        <v>-154397</v>
      </c>
      <c r="I17" s="185">
        <f t="shared" si="0"/>
        <v>0</v>
      </c>
      <c r="J17" s="65"/>
      <c r="K17" s="67">
        <v>0</v>
      </c>
    </row>
    <row r="18" spans="1:11" s="3" customFormat="1" ht="15">
      <c r="A18" s="8"/>
      <c r="B18" s="115" t="s">
        <v>105</v>
      </c>
      <c r="C18" s="151">
        <v>0</v>
      </c>
      <c r="D18" s="165">
        <v>0</v>
      </c>
      <c r="E18" s="165">
        <v>0</v>
      </c>
      <c r="F18" s="151">
        <v>0</v>
      </c>
      <c r="G18" s="117">
        <v>82</v>
      </c>
      <c r="H18" s="200">
        <v>0</v>
      </c>
      <c r="I18" s="185">
        <f t="shared" si="0"/>
        <v>82</v>
      </c>
      <c r="J18" s="65"/>
      <c r="K18" s="67">
        <v>80</v>
      </c>
    </row>
    <row r="19" spans="1:11" s="3" customFormat="1" ht="15">
      <c r="A19" s="8"/>
      <c r="B19" s="115" t="s">
        <v>74</v>
      </c>
      <c r="C19" s="151">
        <v>-6</v>
      </c>
      <c r="D19" s="166">
        <v>9</v>
      </c>
      <c r="E19" s="165">
        <v>48</v>
      </c>
      <c r="F19" s="151">
        <v>3788</v>
      </c>
      <c r="G19" s="117">
        <v>188</v>
      </c>
      <c r="H19" s="200">
        <v>0</v>
      </c>
      <c r="I19" s="185">
        <f t="shared" si="0"/>
        <v>4027</v>
      </c>
      <c r="J19" s="65"/>
      <c r="K19" s="67">
        <v>3553</v>
      </c>
    </row>
    <row r="20" spans="1:12" s="3" customFormat="1" ht="15">
      <c r="A20" s="8"/>
      <c r="B20" s="115" t="s">
        <v>75</v>
      </c>
      <c r="C20" s="152">
        <v>213</v>
      </c>
      <c r="D20" s="167">
        <v>19</v>
      </c>
      <c r="E20" s="167">
        <v>9</v>
      </c>
      <c r="F20" s="152">
        <v>7</v>
      </c>
      <c r="G20" s="118">
        <v>185</v>
      </c>
      <c r="H20" s="201">
        <v>0</v>
      </c>
      <c r="I20" s="185">
        <f t="shared" si="0"/>
        <v>433</v>
      </c>
      <c r="J20" s="65"/>
      <c r="K20" s="67">
        <v>1016</v>
      </c>
      <c r="L20" s="208">
        <f>+I25+I58</f>
        <v>170120</v>
      </c>
    </row>
    <row r="21" spans="1:11" s="3" customFormat="1" ht="8.25" customHeight="1">
      <c r="A21" s="8"/>
      <c r="B21" s="119"/>
      <c r="C21" s="153"/>
      <c r="D21" s="168"/>
      <c r="E21" s="168"/>
      <c r="F21" s="153"/>
      <c r="G21" s="120"/>
      <c r="H21" s="201"/>
      <c r="I21" s="186"/>
      <c r="J21" s="65"/>
      <c r="K21" s="121"/>
    </row>
    <row r="22" spans="1:11" s="3" customFormat="1" ht="18.75" customHeight="1">
      <c r="A22" s="8"/>
      <c r="B22" s="104"/>
      <c r="C22" s="123">
        <f aca="true" t="shared" si="1" ref="C22:H22">SUM(C14:C21)</f>
        <v>111296</v>
      </c>
      <c r="D22" s="169">
        <f t="shared" si="1"/>
        <v>940</v>
      </c>
      <c r="E22" s="169">
        <f t="shared" si="1"/>
        <v>28507</v>
      </c>
      <c r="F22" s="123">
        <f t="shared" si="1"/>
        <v>19851</v>
      </c>
      <c r="G22" s="123">
        <f t="shared" si="1"/>
        <v>33622</v>
      </c>
      <c r="H22" s="202">
        <f t="shared" si="1"/>
        <v>-154397</v>
      </c>
      <c r="I22" s="187">
        <f>SUM(C22:H22)</f>
        <v>39819</v>
      </c>
      <c r="J22" s="65"/>
      <c r="K22" s="124">
        <v>49714</v>
      </c>
    </row>
    <row r="23" spans="1:11" s="3" customFormat="1" ht="7.5" customHeight="1">
      <c r="A23" s="8"/>
      <c r="B23" s="104"/>
      <c r="C23" s="113"/>
      <c r="D23" s="163"/>
      <c r="E23" s="163"/>
      <c r="F23" s="113"/>
      <c r="G23" s="113"/>
      <c r="H23" s="112"/>
      <c r="I23" s="182"/>
      <c r="J23" s="65"/>
      <c r="K23" s="66"/>
    </row>
    <row r="24" spans="1:11" s="3" customFormat="1" ht="15">
      <c r="A24" s="108" t="s">
        <v>46</v>
      </c>
      <c r="B24" s="111" t="s">
        <v>76</v>
      </c>
      <c r="C24" s="113"/>
      <c r="D24" s="163"/>
      <c r="E24" s="163"/>
      <c r="F24" s="113"/>
      <c r="G24" s="113"/>
      <c r="H24" s="112"/>
      <c r="I24" s="182"/>
      <c r="J24" s="65"/>
      <c r="K24" s="66"/>
    </row>
    <row r="25" spans="1:11" s="3" customFormat="1" ht="20.25" customHeight="1">
      <c r="A25" s="8"/>
      <c r="B25" s="115" t="s">
        <v>77</v>
      </c>
      <c r="C25" s="154">
        <f>21500+9535-5250</f>
        <v>25785</v>
      </c>
      <c r="D25" s="170">
        <v>0</v>
      </c>
      <c r="E25" s="170">
        <v>0</v>
      </c>
      <c r="F25" s="154">
        <v>0</v>
      </c>
      <c r="G25" s="125">
        <v>20000</v>
      </c>
      <c r="H25" s="203">
        <v>0</v>
      </c>
      <c r="I25" s="184">
        <f aca="true" t="shared" si="2" ref="I25:I30">SUM(C25:H25)</f>
        <v>45785</v>
      </c>
      <c r="J25" s="65"/>
      <c r="K25" s="126">
        <v>58239</v>
      </c>
    </row>
    <row r="26" spans="1:11" s="3" customFormat="1" ht="15">
      <c r="A26" s="8"/>
      <c r="B26" s="115" t="s">
        <v>78</v>
      </c>
      <c r="C26" s="156">
        <v>241</v>
      </c>
      <c r="D26" s="165">
        <v>0</v>
      </c>
      <c r="E26" s="165">
        <v>0</v>
      </c>
      <c r="F26" s="151">
        <v>0</v>
      </c>
      <c r="G26" s="117">
        <v>10449</v>
      </c>
      <c r="H26" s="200">
        <v>0</v>
      </c>
      <c r="I26" s="185">
        <f t="shared" si="2"/>
        <v>10690</v>
      </c>
      <c r="J26" s="65"/>
      <c r="K26" s="67">
        <v>9720</v>
      </c>
    </row>
    <row r="27" spans="1:11" s="3" customFormat="1" ht="15">
      <c r="A27" s="8"/>
      <c r="B27" s="115" t="s">
        <v>79</v>
      </c>
      <c r="C27" s="151">
        <f>2140+200</f>
        <v>2340</v>
      </c>
      <c r="D27" s="165">
        <f>390+10+3</f>
        <v>403</v>
      </c>
      <c r="E27" s="165">
        <v>0</v>
      </c>
      <c r="F27" s="151">
        <v>0</v>
      </c>
      <c r="G27" s="117">
        <v>0</v>
      </c>
      <c r="H27" s="200">
        <v>0</v>
      </c>
      <c r="I27" s="185">
        <f t="shared" si="2"/>
        <v>2743</v>
      </c>
      <c r="J27" s="65"/>
      <c r="K27" s="67">
        <v>3322</v>
      </c>
    </row>
    <row r="28" spans="1:11" s="3" customFormat="1" ht="15">
      <c r="A28" s="8"/>
      <c r="B28" s="115" t="s">
        <v>106</v>
      </c>
      <c r="C28" s="151">
        <v>28450</v>
      </c>
      <c r="D28" s="165">
        <v>8674</v>
      </c>
      <c r="E28" s="165">
        <v>0</v>
      </c>
      <c r="F28" s="151">
        <v>96854</v>
      </c>
      <c r="G28" s="117">
        <f>3825+16056+538</f>
        <v>20419</v>
      </c>
      <c r="H28" s="200">
        <v>-154397</v>
      </c>
      <c r="I28" s="185">
        <f t="shared" si="2"/>
        <v>0</v>
      </c>
      <c r="J28" s="65"/>
      <c r="K28" s="67">
        <v>0</v>
      </c>
    </row>
    <row r="29" spans="1:11" s="3" customFormat="1" ht="15">
      <c r="A29" s="8"/>
      <c r="B29" s="115" t="s">
        <v>80</v>
      </c>
      <c r="C29" s="151">
        <f>2092+2462+88-672-672-200</f>
        <v>3098</v>
      </c>
      <c r="D29" s="166">
        <f>113-4+24</f>
        <v>133</v>
      </c>
      <c r="E29" s="165">
        <v>2610</v>
      </c>
      <c r="F29" s="151">
        <v>7</v>
      </c>
      <c r="G29" s="149">
        <f>3521+1570-3503</f>
        <v>1588</v>
      </c>
      <c r="H29" s="200">
        <v>0</v>
      </c>
      <c r="I29" s="185">
        <f t="shared" si="2"/>
        <v>7436</v>
      </c>
      <c r="J29" s="65"/>
      <c r="K29" s="67">
        <v>6454</v>
      </c>
    </row>
    <row r="30" spans="1:11" s="3" customFormat="1" ht="15">
      <c r="A30" s="8" t="s">
        <v>45</v>
      </c>
      <c r="B30" s="115" t="s">
        <v>81</v>
      </c>
      <c r="C30" s="151">
        <f>-1273+672+672</f>
        <v>71</v>
      </c>
      <c r="D30" s="165">
        <v>0</v>
      </c>
      <c r="E30" s="165">
        <v>-447</v>
      </c>
      <c r="F30" s="151">
        <v>0</v>
      </c>
      <c r="G30" s="117">
        <v>1048</v>
      </c>
      <c r="H30" s="200">
        <v>0</v>
      </c>
      <c r="I30" s="185">
        <f t="shared" si="2"/>
        <v>672</v>
      </c>
      <c r="J30" s="65"/>
      <c r="K30" s="67">
        <v>2868</v>
      </c>
    </row>
    <row r="31" spans="1:11" s="3" customFormat="1" ht="6.75" customHeight="1">
      <c r="A31" s="8"/>
      <c r="B31" s="119"/>
      <c r="C31" s="153"/>
      <c r="D31" s="168"/>
      <c r="E31" s="168"/>
      <c r="F31" s="153"/>
      <c r="G31" s="120"/>
      <c r="H31" s="201"/>
      <c r="I31" s="186"/>
      <c r="J31" s="65"/>
      <c r="K31" s="121"/>
    </row>
    <row r="32" spans="1:11" s="3" customFormat="1" ht="14.25" customHeight="1">
      <c r="A32" s="8"/>
      <c r="B32" s="104"/>
      <c r="C32" s="123">
        <f aca="true" t="shared" si="3" ref="C32:I32">SUM(C25:C31)</f>
        <v>59985</v>
      </c>
      <c r="D32" s="169">
        <f t="shared" si="3"/>
        <v>9210</v>
      </c>
      <c r="E32" s="169">
        <f t="shared" si="3"/>
        <v>2163</v>
      </c>
      <c r="F32" s="123">
        <f t="shared" si="3"/>
        <v>96861</v>
      </c>
      <c r="G32" s="123">
        <f t="shared" si="3"/>
        <v>53504</v>
      </c>
      <c r="H32" s="122">
        <f t="shared" si="3"/>
        <v>-154397</v>
      </c>
      <c r="I32" s="187">
        <f t="shared" si="3"/>
        <v>67326</v>
      </c>
      <c r="J32" s="66"/>
      <c r="K32" s="124">
        <v>80603</v>
      </c>
    </row>
    <row r="33" spans="1:14" s="3" customFormat="1" ht="12" customHeight="1">
      <c r="A33" s="8"/>
      <c r="B33" s="104"/>
      <c r="C33" s="113"/>
      <c r="D33" s="163"/>
      <c r="E33" s="163"/>
      <c r="F33" s="113"/>
      <c r="G33" s="113"/>
      <c r="H33" s="112"/>
      <c r="I33" s="182"/>
      <c r="J33" s="65"/>
      <c r="K33" s="66"/>
      <c r="L33" s="65"/>
      <c r="M33" s="65"/>
      <c r="N33" s="65"/>
    </row>
    <row r="34" spans="1:11" s="3" customFormat="1" ht="15.75" thickBot="1">
      <c r="A34" s="108" t="s">
        <v>54</v>
      </c>
      <c r="B34" s="111" t="s">
        <v>82</v>
      </c>
      <c r="C34" s="128">
        <f aca="true" t="shared" si="4" ref="C34:I34">+C22-C32</f>
        <v>51311</v>
      </c>
      <c r="D34" s="171">
        <f t="shared" si="4"/>
        <v>-8270</v>
      </c>
      <c r="E34" s="171">
        <f t="shared" si="4"/>
        <v>26344</v>
      </c>
      <c r="F34" s="128">
        <f t="shared" si="4"/>
        <v>-77010</v>
      </c>
      <c r="G34" s="128">
        <f t="shared" si="4"/>
        <v>-19882</v>
      </c>
      <c r="H34" s="127">
        <f t="shared" si="4"/>
        <v>0</v>
      </c>
      <c r="I34" s="188">
        <f t="shared" si="4"/>
        <v>-27507</v>
      </c>
      <c r="J34" s="65"/>
      <c r="K34" s="114">
        <v>-30889</v>
      </c>
    </row>
    <row r="35" spans="1:11" s="3" customFormat="1" ht="10.5" customHeight="1">
      <c r="A35" s="108"/>
      <c r="B35" s="111"/>
      <c r="C35" s="157"/>
      <c r="D35" s="172"/>
      <c r="E35" s="172"/>
      <c r="F35" s="129"/>
      <c r="G35" s="129"/>
      <c r="H35" s="200"/>
      <c r="I35" s="182"/>
      <c r="J35" s="65"/>
      <c r="K35" s="66"/>
    </row>
    <row r="36" spans="1:11" s="3" customFormat="1" ht="15.75" thickBot="1">
      <c r="A36" s="108"/>
      <c r="B36" s="111"/>
      <c r="C36" s="130">
        <f aca="true" t="shared" si="5" ref="C36:I36">+C7+C9+C11+C34</f>
        <v>187356</v>
      </c>
      <c r="D36" s="173">
        <f t="shared" si="5"/>
        <v>336</v>
      </c>
      <c r="E36" s="173">
        <f t="shared" si="5"/>
        <v>26344</v>
      </c>
      <c r="F36" s="130">
        <f t="shared" si="5"/>
        <v>17017</v>
      </c>
      <c r="G36" s="130">
        <f t="shared" si="5"/>
        <v>94904</v>
      </c>
      <c r="H36" s="204">
        <f t="shared" si="5"/>
        <v>-14607</v>
      </c>
      <c r="I36" s="189">
        <f t="shared" si="5"/>
        <v>311350</v>
      </c>
      <c r="J36" s="65"/>
      <c r="K36" s="66">
        <v>289998</v>
      </c>
    </row>
    <row r="37" spans="1:12" s="3" customFormat="1" ht="15.75" customHeight="1" thickTop="1">
      <c r="A37" s="8"/>
      <c r="B37" s="104"/>
      <c r="C37" s="113"/>
      <c r="D37" s="163"/>
      <c r="E37" s="163"/>
      <c r="F37" s="113"/>
      <c r="G37" s="113"/>
      <c r="H37" s="112"/>
      <c r="I37" s="182"/>
      <c r="J37" s="65"/>
      <c r="K37" s="66"/>
      <c r="L37" s="65"/>
    </row>
    <row r="38" spans="1:12" s="3" customFormat="1" ht="13.5" customHeight="1" hidden="1">
      <c r="A38" s="131" t="s">
        <v>83</v>
      </c>
      <c r="B38" s="132"/>
      <c r="C38" s="155"/>
      <c r="D38" s="174"/>
      <c r="E38" s="174"/>
      <c r="F38" s="155"/>
      <c r="G38" s="133"/>
      <c r="H38" s="205"/>
      <c r="I38" s="133"/>
      <c r="J38" s="134"/>
      <c r="K38" s="135"/>
      <c r="L38" s="65"/>
    </row>
    <row r="39" spans="1:12" s="3" customFormat="1" ht="21" customHeight="1" hidden="1">
      <c r="A39" s="136"/>
      <c r="B39" s="132"/>
      <c r="C39" s="155"/>
      <c r="D39" s="174"/>
      <c r="E39" s="174"/>
      <c r="F39" s="155"/>
      <c r="G39" s="133"/>
      <c r="H39" s="205"/>
      <c r="I39" s="133"/>
      <c r="J39" s="134"/>
      <c r="K39" s="135"/>
      <c r="L39" s="65"/>
    </row>
    <row r="40" spans="1:12" s="3" customFormat="1" ht="8.25" customHeight="1" hidden="1">
      <c r="A40" s="136"/>
      <c r="B40" s="132"/>
      <c r="C40" s="155"/>
      <c r="D40" s="174"/>
      <c r="E40" s="174"/>
      <c r="F40" s="155"/>
      <c r="G40" s="133"/>
      <c r="H40" s="205"/>
      <c r="I40" s="133"/>
      <c r="J40" s="134"/>
      <c r="K40" s="135"/>
      <c r="L40" s="65"/>
    </row>
    <row r="41" spans="1:12" s="3" customFormat="1" ht="15" customHeight="1" hidden="1">
      <c r="A41" s="137"/>
      <c r="B41" s="104"/>
      <c r="C41" s="106"/>
      <c r="D41" s="162"/>
      <c r="E41" s="162"/>
      <c r="F41" s="106"/>
      <c r="G41" s="113"/>
      <c r="H41" s="112"/>
      <c r="I41" s="190" t="s">
        <v>58</v>
      </c>
      <c r="J41" s="65"/>
      <c r="K41" s="138" t="s">
        <v>58</v>
      </c>
      <c r="L41" s="65"/>
    </row>
    <row r="42" spans="1:12" s="3" customFormat="1" ht="14.25" customHeight="1" hidden="1">
      <c r="A42" s="8"/>
      <c r="B42" s="104"/>
      <c r="C42" s="106"/>
      <c r="D42" s="162"/>
      <c r="E42" s="162"/>
      <c r="F42" s="106"/>
      <c r="G42" s="113"/>
      <c r="H42" s="112"/>
      <c r="I42" s="190" t="s">
        <v>60</v>
      </c>
      <c r="J42" s="68"/>
      <c r="K42" s="139" t="s">
        <v>60</v>
      </c>
      <c r="L42" s="65"/>
    </row>
    <row r="43" spans="1:12" s="3" customFormat="1" ht="12.75" customHeight="1" hidden="1">
      <c r="A43" s="8"/>
      <c r="B43" s="104"/>
      <c r="C43" s="106"/>
      <c r="D43" s="162"/>
      <c r="E43" s="162"/>
      <c r="F43" s="106"/>
      <c r="G43" s="113"/>
      <c r="H43" s="112"/>
      <c r="I43" s="190" t="s">
        <v>61</v>
      </c>
      <c r="J43" s="69"/>
      <c r="K43" s="139" t="s">
        <v>61</v>
      </c>
      <c r="L43" s="65"/>
    </row>
    <row r="44" spans="1:12" s="3" customFormat="1" ht="15" customHeight="1" hidden="1">
      <c r="A44" s="8"/>
      <c r="B44" s="104"/>
      <c r="C44" s="106"/>
      <c r="D44" s="162"/>
      <c r="E44" s="162"/>
      <c r="F44" s="106"/>
      <c r="G44" s="113"/>
      <c r="H44" s="112"/>
      <c r="I44" s="191" t="s">
        <v>63</v>
      </c>
      <c r="J44" s="69"/>
      <c r="K44" s="139" t="s">
        <v>63</v>
      </c>
      <c r="L44" s="65"/>
    </row>
    <row r="45" spans="1:12" s="3" customFormat="1" ht="15" customHeight="1" hidden="1">
      <c r="A45" s="8"/>
      <c r="B45" s="104"/>
      <c r="C45" s="106"/>
      <c r="D45" s="162"/>
      <c r="E45" s="162"/>
      <c r="F45" s="106"/>
      <c r="G45" s="113"/>
      <c r="H45" s="112"/>
      <c r="I45" s="191" t="s">
        <v>35</v>
      </c>
      <c r="J45" s="69"/>
      <c r="K45" s="138" t="s">
        <v>35</v>
      </c>
      <c r="L45" s="65"/>
    </row>
    <row r="46" spans="1:12" s="3" customFormat="1" ht="15" customHeight="1" hidden="1">
      <c r="A46" s="8"/>
      <c r="B46" s="104"/>
      <c r="C46" s="106"/>
      <c r="D46" s="162"/>
      <c r="E46" s="162"/>
      <c r="F46" s="106"/>
      <c r="G46" s="113"/>
      <c r="H46" s="112"/>
      <c r="I46" s="190" t="s">
        <v>13</v>
      </c>
      <c r="J46" s="65"/>
      <c r="K46" s="139" t="s">
        <v>13</v>
      </c>
      <c r="L46" s="65"/>
    </row>
    <row r="47" spans="1:12" s="3" customFormat="1" ht="15" customHeight="1" hidden="1">
      <c r="A47" s="8"/>
      <c r="B47" s="104"/>
      <c r="C47" s="106"/>
      <c r="D47" s="162"/>
      <c r="E47" s="162"/>
      <c r="F47" s="106"/>
      <c r="G47" s="113"/>
      <c r="H47" s="112"/>
      <c r="I47" s="191" t="s">
        <v>14</v>
      </c>
      <c r="J47" s="65"/>
      <c r="K47" s="139" t="s">
        <v>14</v>
      </c>
      <c r="L47" s="65"/>
    </row>
    <row r="48" spans="1:12" s="3" customFormat="1" ht="0.75" customHeight="1" hidden="1">
      <c r="A48" s="8"/>
      <c r="B48" s="104"/>
      <c r="C48" s="106"/>
      <c r="D48" s="162"/>
      <c r="E48" s="162"/>
      <c r="F48" s="106"/>
      <c r="G48" s="113"/>
      <c r="H48" s="112"/>
      <c r="I48" s="190"/>
      <c r="J48" s="65"/>
      <c r="K48" s="138"/>
      <c r="L48" s="65"/>
    </row>
    <row r="49" spans="1:12" s="3" customFormat="1" ht="17.25" customHeight="1">
      <c r="A49" s="108" t="s">
        <v>84</v>
      </c>
      <c r="B49" s="109" t="s">
        <v>85</v>
      </c>
      <c r="C49" s="113"/>
      <c r="D49" s="163"/>
      <c r="E49" s="163"/>
      <c r="F49" s="113"/>
      <c r="G49" s="113"/>
      <c r="H49" s="112"/>
      <c r="I49" s="192"/>
      <c r="J49" s="65"/>
      <c r="K49" s="140"/>
      <c r="L49" s="65"/>
    </row>
    <row r="50" spans="1:11" s="3" customFormat="1" ht="7.5" customHeight="1">
      <c r="A50" s="108"/>
      <c r="B50" s="104"/>
      <c r="C50" s="113"/>
      <c r="D50" s="163"/>
      <c r="E50" s="163"/>
      <c r="F50" s="113"/>
      <c r="G50" s="113"/>
      <c r="H50" s="112"/>
      <c r="I50" s="192"/>
      <c r="J50" s="65"/>
      <c r="K50" s="140"/>
    </row>
    <row r="51" spans="1:11" s="3" customFormat="1" ht="14.25" customHeight="1">
      <c r="A51" s="8"/>
      <c r="B51" s="70" t="s">
        <v>86</v>
      </c>
      <c r="C51" s="150">
        <v>99000</v>
      </c>
      <c r="D51" s="164">
        <v>350</v>
      </c>
      <c r="E51" s="164">
        <v>8000</v>
      </c>
      <c r="F51" s="150">
        <v>0</v>
      </c>
      <c r="G51" s="116">
        <v>5000</v>
      </c>
      <c r="H51" s="199">
        <v>-13350</v>
      </c>
      <c r="I51" s="184">
        <f>SUM(C51:H51)</f>
        <v>99000</v>
      </c>
      <c r="J51" s="65"/>
      <c r="K51" s="126">
        <v>99000</v>
      </c>
    </row>
    <row r="52" spans="1:11" s="3" customFormat="1" ht="12" customHeight="1">
      <c r="A52" s="8"/>
      <c r="B52" s="70" t="s">
        <v>87</v>
      </c>
      <c r="C52" s="152"/>
      <c r="D52" s="167"/>
      <c r="E52" s="167"/>
      <c r="F52" s="152"/>
      <c r="G52" s="118"/>
      <c r="H52" s="201"/>
      <c r="I52" s="185"/>
      <c r="J52" s="65"/>
      <c r="K52" s="67"/>
    </row>
    <row r="53" spans="1:11" s="3" customFormat="1" ht="15">
      <c r="A53" s="8"/>
      <c r="B53" s="115" t="s">
        <v>88</v>
      </c>
      <c r="C53" s="152">
        <v>21643</v>
      </c>
      <c r="D53" s="167">
        <v>633</v>
      </c>
      <c r="E53" s="167">
        <v>0</v>
      </c>
      <c r="F53" s="152">
        <v>0</v>
      </c>
      <c r="G53" s="118">
        <v>0</v>
      </c>
      <c r="H53" s="201">
        <v>0</v>
      </c>
      <c r="I53" s="185">
        <f>SUM(C53:H53)</f>
        <v>22276</v>
      </c>
      <c r="J53" s="65"/>
      <c r="K53" s="67">
        <v>22276</v>
      </c>
    </row>
    <row r="54" spans="1:11" s="3" customFormat="1" ht="15">
      <c r="A54" s="8"/>
      <c r="B54" s="115" t="s">
        <v>107</v>
      </c>
      <c r="C54" s="152">
        <v>21654</v>
      </c>
      <c r="D54" s="167">
        <v>-592</v>
      </c>
      <c r="E54" s="167">
        <v>18192</v>
      </c>
      <c r="F54" s="152">
        <v>10841</v>
      </c>
      <c r="G54" s="118">
        <v>5436</v>
      </c>
      <c r="H54" s="201">
        <v>-1257</v>
      </c>
      <c r="I54" s="207">
        <f>SUM(C54:H54)</f>
        <v>54274</v>
      </c>
      <c r="J54" s="65"/>
      <c r="K54" s="67"/>
    </row>
    <row r="55" spans="1:11" s="3" customFormat="1" ht="15.75">
      <c r="A55" s="8"/>
      <c r="B55" s="4" t="s">
        <v>108</v>
      </c>
      <c r="C55" s="153">
        <v>1729</v>
      </c>
      <c r="D55" s="168">
        <v>-55</v>
      </c>
      <c r="E55" s="168">
        <v>152</v>
      </c>
      <c r="F55" s="153">
        <v>-1158</v>
      </c>
      <c r="G55" s="120">
        <v>2700</v>
      </c>
      <c r="H55" s="206"/>
      <c r="I55" s="186">
        <f>SUM(C55:H55)</f>
        <v>3368</v>
      </c>
      <c r="J55" s="65"/>
      <c r="K55" s="121">
        <v>48052</v>
      </c>
    </row>
    <row r="56" spans="1:11" s="65" customFormat="1" ht="15.75" customHeight="1">
      <c r="A56" s="71"/>
      <c r="B56" s="141"/>
      <c r="C56" s="123">
        <f aca="true" t="shared" si="6" ref="C56:K56">+C51+C53+C54+C55</f>
        <v>144026</v>
      </c>
      <c r="D56" s="169">
        <f t="shared" si="6"/>
        <v>336</v>
      </c>
      <c r="E56" s="169">
        <f t="shared" si="6"/>
        <v>26344</v>
      </c>
      <c r="F56" s="123">
        <f t="shared" si="6"/>
        <v>9683</v>
      </c>
      <c r="G56" s="123">
        <f t="shared" si="6"/>
        <v>13136</v>
      </c>
      <c r="H56" s="122">
        <f t="shared" si="6"/>
        <v>-14607</v>
      </c>
      <c r="I56" s="123">
        <f t="shared" si="6"/>
        <v>178918</v>
      </c>
      <c r="J56" s="122">
        <f t="shared" si="6"/>
        <v>0</v>
      </c>
      <c r="K56" s="122">
        <f t="shared" si="6"/>
        <v>169328</v>
      </c>
    </row>
    <row r="57" spans="1:11" s="65" customFormat="1" ht="11.25" customHeight="1">
      <c r="A57" s="71"/>
      <c r="B57" s="142"/>
      <c r="C57" s="113"/>
      <c r="D57" s="163"/>
      <c r="E57" s="163"/>
      <c r="F57" s="113"/>
      <c r="G57" s="113"/>
      <c r="H57" s="112"/>
      <c r="I57" s="182"/>
      <c r="K57" s="66"/>
    </row>
    <row r="58" spans="1:11" s="3" customFormat="1" ht="15">
      <c r="A58" s="108" t="s">
        <v>89</v>
      </c>
      <c r="B58" s="104" t="s">
        <v>90</v>
      </c>
      <c r="C58" s="106">
        <f>37317+5250</f>
        <v>42567</v>
      </c>
      <c r="D58" s="162">
        <v>0</v>
      </c>
      <c r="E58" s="162">
        <v>0</v>
      </c>
      <c r="F58" s="106">
        <v>0</v>
      </c>
      <c r="G58" s="106">
        <v>81768</v>
      </c>
      <c r="H58" s="105">
        <v>0</v>
      </c>
      <c r="I58" s="182">
        <f>SUM(C58:H58)</f>
        <v>124335</v>
      </c>
      <c r="J58" s="65"/>
      <c r="K58" s="66">
        <v>115260</v>
      </c>
    </row>
    <row r="59" spans="1:11" s="3" customFormat="1" ht="12.75" customHeight="1">
      <c r="A59" s="8"/>
      <c r="B59" s="104"/>
      <c r="C59" s="106"/>
      <c r="D59" s="162"/>
      <c r="E59" s="162"/>
      <c r="F59" s="106"/>
      <c r="G59" s="106"/>
      <c r="H59" s="105"/>
      <c r="I59" s="182"/>
      <c r="J59" s="65"/>
      <c r="K59" s="66"/>
    </row>
    <row r="60" spans="1:11" s="3" customFormat="1" ht="15">
      <c r="A60" s="108" t="s">
        <v>91</v>
      </c>
      <c r="B60" s="104" t="s">
        <v>92</v>
      </c>
      <c r="C60" s="106">
        <v>763</v>
      </c>
      <c r="D60" s="162">
        <v>0</v>
      </c>
      <c r="E60" s="162">
        <v>0</v>
      </c>
      <c r="F60" s="106">
        <f>4728+1481+1125</f>
        <v>7334</v>
      </c>
      <c r="G60" s="106"/>
      <c r="H60" s="105"/>
      <c r="I60" s="182">
        <f>SUM(C60:H60)</f>
        <v>8097</v>
      </c>
      <c r="J60" s="65"/>
      <c r="K60" s="66">
        <v>5410</v>
      </c>
    </row>
    <row r="61" spans="1:11" s="3" customFormat="1" ht="15">
      <c r="A61" s="108"/>
      <c r="B61" s="104"/>
      <c r="C61" s="106"/>
      <c r="D61" s="162"/>
      <c r="E61" s="162"/>
      <c r="F61" s="106"/>
      <c r="G61" s="106"/>
      <c r="H61" s="105"/>
      <c r="I61" s="182"/>
      <c r="J61" s="65"/>
      <c r="K61" s="66"/>
    </row>
    <row r="62" spans="1:11" s="3" customFormat="1" ht="15.75" thickBot="1">
      <c r="A62" s="108"/>
      <c r="B62" s="104"/>
      <c r="C62" s="144">
        <f aca="true" t="shared" si="7" ref="C62:I62">+C56+C58+C60</f>
        <v>187356</v>
      </c>
      <c r="D62" s="175">
        <f t="shared" si="7"/>
        <v>336</v>
      </c>
      <c r="E62" s="175">
        <f t="shared" si="7"/>
        <v>26344</v>
      </c>
      <c r="F62" s="144">
        <f t="shared" si="7"/>
        <v>17017</v>
      </c>
      <c r="G62" s="144">
        <f t="shared" si="7"/>
        <v>94904</v>
      </c>
      <c r="H62" s="143">
        <f t="shared" si="7"/>
        <v>-14607</v>
      </c>
      <c r="I62" s="193">
        <f t="shared" si="7"/>
        <v>311350</v>
      </c>
      <c r="J62" s="65"/>
      <c r="K62" s="66">
        <v>289998</v>
      </c>
    </row>
    <row r="63" spans="1:12" s="3" customFormat="1" ht="11.25" customHeight="1" thickTop="1">
      <c r="A63" s="8"/>
      <c r="B63" s="104"/>
      <c r="C63" s="113"/>
      <c r="D63" s="163"/>
      <c r="E63" s="163"/>
      <c r="F63" s="113"/>
      <c r="G63" s="113"/>
      <c r="H63" s="112"/>
      <c r="I63" s="182"/>
      <c r="J63" s="65"/>
      <c r="K63" s="66"/>
      <c r="L63" s="65"/>
    </row>
    <row r="64" spans="1:12" s="3" customFormat="1" ht="16.5" customHeight="1">
      <c r="A64" s="108" t="s">
        <v>93</v>
      </c>
      <c r="B64" s="70" t="s">
        <v>109</v>
      </c>
      <c r="C64" s="146"/>
      <c r="D64" s="176"/>
      <c r="E64" s="176"/>
      <c r="F64" s="146"/>
      <c r="G64" s="146"/>
      <c r="H64" s="145"/>
      <c r="I64" s="194">
        <f>+I56/I51*100</f>
        <v>180.72525252525253</v>
      </c>
      <c r="J64" s="110">
        <f>+J56/99000*100</f>
        <v>0</v>
      </c>
      <c r="K64" s="66">
        <v>171.03838383838382</v>
      </c>
      <c r="L64" s="65"/>
    </row>
    <row r="65" spans="1:12" s="3" customFormat="1" ht="10.5" customHeight="1">
      <c r="A65" s="8"/>
      <c r="B65" s="104"/>
      <c r="C65" s="113"/>
      <c r="D65" s="163"/>
      <c r="E65" s="163"/>
      <c r="F65" s="113"/>
      <c r="G65" s="113"/>
      <c r="H65" s="112"/>
      <c r="I65" s="182"/>
      <c r="J65" s="65"/>
      <c r="K65" s="66"/>
      <c r="L65" s="65"/>
    </row>
    <row r="66" spans="1:12" s="3" customFormat="1" ht="15">
      <c r="A66" s="8"/>
      <c r="B66" s="104"/>
      <c r="C66" s="113">
        <f aca="true" t="shared" si="8" ref="C66:I66">+C36-C62</f>
        <v>0</v>
      </c>
      <c r="D66" s="163">
        <f t="shared" si="8"/>
        <v>0</v>
      </c>
      <c r="E66" s="163">
        <f t="shared" si="8"/>
        <v>0</v>
      </c>
      <c r="F66" s="113">
        <f t="shared" si="8"/>
        <v>0</v>
      </c>
      <c r="G66" s="113">
        <f t="shared" si="8"/>
        <v>0</v>
      </c>
      <c r="H66" s="112">
        <f t="shared" si="8"/>
        <v>0</v>
      </c>
      <c r="I66" s="183">
        <f t="shared" si="8"/>
        <v>0</v>
      </c>
      <c r="J66" s="65"/>
      <c r="K66" s="66">
        <v>0</v>
      </c>
      <c r="L66" s="65"/>
    </row>
    <row r="67" spans="1:11" s="3" customFormat="1" ht="15">
      <c r="A67" s="8"/>
      <c r="B67" s="104"/>
      <c r="C67" s="106"/>
      <c r="D67" s="162"/>
      <c r="E67" s="162"/>
      <c r="F67" s="106"/>
      <c r="G67" s="106"/>
      <c r="H67" s="105"/>
      <c r="I67" s="195"/>
      <c r="K67" s="107"/>
    </row>
    <row r="68" spans="1:11" s="3" customFormat="1" ht="15">
      <c r="A68" s="8"/>
      <c r="B68" s="104"/>
      <c r="C68" s="106"/>
      <c r="D68" s="162"/>
      <c r="E68" s="162"/>
      <c r="F68" s="106"/>
      <c r="G68" s="106"/>
      <c r="H68" s="105"/>
      <c r="I68" s="195"/>
      <c r="K68" s="107"/>
    </row>
    <row r="69" spans="1:11" s="3" customFormat="1" ht="15">
      <c r="A69" s="8"/>
      <c r="B69" s="104"/>
      <c r="C69" s="106"/>
      <c r="D69" s="162"/>
      <c r="E69" s="162"/>
      <c r="F69" s="106"/>
      <c r="G69" s="106"/>
      <c r="H69" s="105"/>
      <c r="I69" s="195"/>
      <c r="K69" s="107"/>
    </row>
    <row r="70" spans="1:11" s="3" customFormat="1" ht="15">
      <c r="A70" s="8"/>
      <c r="B70" s="104"/>
      <c r="C70" s="106"/>
      <c r="D70" s="162"/>
      <c r="E70" s="162"/>
      <c r="F70" s="106"/>
      <c r="G70" s="106"/>
      <c r="H70" s="105"/>
      <c r="I70" s="195"/>
      <c r="K70" s="107"/>
    </row>
    <row r="71" spans="1:11" s="3" customFormat="1" ht="15">
      <c r="A71" s="8"/>
      <c r="B71" s="104"/>
      <c r="C71" s="106"/>
      <c r="D71" s="162"/>
      <c r="E71" s="162"/>
      <c r="F71" s="106"/>
      <c r="G71" s="106"/>
      <c r="H71" s="105"/>
      <c r="I71" s="195"/>
      <c r="K71" s="107"/>
    </row>
    <row r="72" spans="1:11" s="3" customFormat="1" ht="15">
      <c r="A72" s="8"/>
      <c r="B72" s="104"/>
      <c r="C72" s="106"/>
      <c r="D72" s="162"/>
      <c r="E72" s="162"/>
      <c r="F72" s="106"/>
      <c r="G72" s="106"/>
      <c r="H72" s="105"/>
      <c r="I72" s="195"/>
      <c r="K72" s="107"/>
    </row>
    <row r="73" spans="1:11" s="3" customFormat="1" ht="15">
      <c r="A73" s="70"/>
      <c r="B73" s="104"/>
      <c r="C73" s="106"/>
      <c r="D73" s="162"/>
      <c r="E73" s="162"/>
      <c r="F73" s="106"/>
      <c r="G73" s="106"/>
      <c r="H73" s="105"/>
      <c r="I73" s="195"/>
      <c r="K73" s="107"/>
    </row>
    <row r="74" spans="1:11" s="3" customFormat="1" ht="15">
      <c r="A74" s="8"/>
      <c r="B74" s="104"/>
      <c r="C74" s="106"/>
      <c r="D74" s="162"/>
      <c r="E74" s="162"/>
      <c r="F74" s="106"/>
      <c r="G74" s="106"/>
      <c r="H74" s="105"/>
      <c r="I74" s="195"/>
      <c r="K74" s="107"/>
    </row>
    <row r="75" spans="1:11" s="3" customFormat="1" ht="15">
      <c r="A75" s="8"/>
      <c r="B75" s="104"/>
      <c r="C75" s="106"/>
      <c r="D75" s="162"/>
      <c r="E75" s="162"/>
      <c r="F75" s="106"/>
      <c r="G75" s="106"/>
      <c r="H75" s="105"/>
      <c r="I75" s="195"/>
      <c r="K75" s="107"/>
    </row>
    <row r="76" spans="1:11" s="3" customFormat="1" ht="15">
      <c r="A76" s="8"/>
      <c r="B76" s="104"/>
      <c r="C76" s="106"/>
      <c r="D76" s="162"/>
      <c r="E76" s="162"/>
      <c r="F76" s="106"/>
      <c r="G76" s="106"/>
      <c r="H76" s="105"/>
      <c r="I76" s="195"/>
      <c r="K76" s="107"/>
    </row>
    <row r="77" spans="1:11" s="3" customFormat="1" ht="15">
      <c r="A77" s="8"/>
      <c r="B77" s="104"/>
      <c r="C77" s="106"/>
      <c r="D77" s="162"/>
      <c r="E77" s="162"/>
      <c r="F77" s="106"/>
      <c r="G77" s="106"/>
      <c r="H77" s="105"/>
      <c r="I77" s="195"/>
      <c r="K77" s="107"/>
    </row>
    <row r="78" spans="1:11" s="3" customFormat="1" ht="15">
      <c r="A78" s="8"/>
      <c r="B78" s="104"/>
      <c r="C78" s="106"/>
      <c r="D78" s="162"/>
      <c r="E78" s="162"/>
      <c r="F78" s="106"/>
      <c r="G78" s="106"/>
      <c r="H78" s="105"/>
      <c r="I78" s="195"/>
      <c r="K78" s="107"/>
    </row>
    <row r="79" spans="1:11" s="3" customFormat="1" ht="15">
      <c r="A79" s="8"/>
      <c r="B79" s="104"/>
      <c r="C79" s="106"/>
      <c r="D79" s="162"/>
      <c r="E79" s="162"/>
      <c r="F79" s="106"/>
      <c r="G79" s="106"/>
      <c r="H79" s="105"/>
      <c r="I79" s="195"/>
      <c r="K79" s="107"/>
    </row>
    <row r="80" spans="1:11" s="3" customFormat="1" ht="15">
      <c r="A80" s="8"/>
      <c r="B80" s="104"/>
      <c r="C80" s="106"/>
      <c r="D80" s="162"/>
      <c r="E80" s="162"/>
      <c r="F80" s="106"/>
      <c r="G80" s="106"/>
      <c r="H80" s="105"/>
      <c r="I80" s="195"/>
      <c r="K80" s="107"/>
    </row>
    <row r="81" spans="1:11" s="3" customFormat="1" ht="15">
      <c r="A81" s="8"/>
      <c r="B81" s="104"/>
      <c r="C81" s="106"/>
      <c r="D81" s="162"/>
      <c r="E81" s="162"/>
      <c r="F81" s="106"/>
      <c r="G81" s="106"/>
      <c r="H81" s="105"/>
      <c r="I81" s="195"/>
      <c r="K81" s="107"/>
    </row>
    <row r="82" spans="1:11" s="3" customFormat="1" ht="15">
      <c r="A82" s="8"/>
      <c r="B82" s="104"/>
      <c r="C82" s="106"/>
      <c r="D82" s="162"/>
      <c r="E82" s="162"/>
      <c r="F82" s="106"/>
      <c r="G82" s="106"/>
      <c r="H82" s="105"/>
      <c r="I82" s="195"/>
      <c r="K82" s="107"/>
    </row>
    <row r="83" spans="1:11" s="3" customFormat="1" ht="15">
      <c r="A83" s="8"/>
      <c r="B83" s="104"/>
      <c r="C83" s="106"/>
      <c r="D83" s="162"/>
      <c r="E83" s="162"/>
      <c r="F83" s="106"/>
      <c r="G83" s="106"/>
      <c r="H83" s="105"/>
      <c r="I83" s="195"/>
      <c r="K83" s="107"/>
    </row>
    <row r="84" spans="1:11" s="3" customFormat="1" ht="15">
      <c r="A84" s="8"/>
      <c r="B84" s="104"/>
      <c r="C84" s="106"/>
      <c r="D84" s="162"/>
      <c r="E84" s="162"/>
      <c r="F84" s="106"/>
      <c r="G84" s="106"/>
      <c r="H84" s="105"/>
      <c r="I84" s="195"/>
      <c r="K84" s="107"/>
    </row>
    <row r="85" spans="1:11" ht="16.5">
      <c r="A85" s="53"/>
      <c r="B85" s="57"/>
      <c r="I85" s="196"/>
      <c r="J85" s="38"/>
      <c r="K85" s="51"/>
    </row>
    <row r="86" spans="1:11" ht="16.5">
      <c r="A86" s="53"/>
      <c r="B86" s="57"/>
      <c r="I86" s="196"/>
      <c r="J86" s="38"/>
      <c r="K86" s="51"/>
    </row>
    <row r="87" spans="1:11" ht="16.5">
      <c r="A87" s="53"/>
      <c r="B87" s="57"/>
      <c r="I87" s="196"/>
      <c r="J87" s="38"/>
      <c r="K87" s="51"/>
    </row>
    <row r="88" spans="1:11" ht="16.5">
      <c r="A88" s="53"/>
      <c r="B88" s="57"/>
      <c r="I88" s="196"/>
      <c r="J88" s="38"/>
      <c r="K88" s="51"/>
    </row>
    <row r="89" spans="1:11" ht="16.5">
      <c r="A89" s="53"/>
      <c r="B89" s="57"/>
      <c r="I89" s="196"/>
      <c r="J89" s="38"/>
      <c r="K89" s="51"/>
    </row>
    <row r="90" spans="1:11" ht="16.5">
      <c r="A90" s="53"/>
      <c r="B90" s="57"/>
      <c r="I90" s="196"/>
      <c r="J90" s="38"/>
      <c r="K90" s="51"/>
    </row>
    <row r="91" spans="1:11" ht="16.5">
      <c r="A91" s="53"/>
      <c r="B91" s="57"/>
      <c r="I91" s="196"/>
      <c r="J91" s="38"/>
      <c r="K91" s="51"/>
    </row>
    <row r="92" spans="1:11" ht="16.5">
      <c r="A92" s="53"/>
      <c r="B92" s="57"/>
      <c r="I92" s="196"/>
      <c r="J92" s="38"/>
      <c r="K92" s="51"/>
    </row>
    <row r="93" spans="9:11" ht="16.5">
      <c r="I93" s="196"/>
      <c r="J93" s="38"/>
      <c r="K93" s="51"/>
    </row>
    <row r="94" spans="9:11" ht="16.5">
      <c r="I94" s="196"/>
      <c r="J94" s="38"/>
      <c r="K94" s="51"/>
    </row>
    <row r="95" spans="9:11" ht="16.5">
      <c r="I95" s="196"/>
      <c r="J95" s="38"/>
      <c r="K95" s="51"/>
    </row>
    <row r="96" ht="15.75">
      <c r="I96" s="197"/>
    </row>
    <row r="97" ht="15.75">
      <c r="I97" s="197"/>
    </row>
    <row r="98" ht="15.75">
      <c r="I98" s="197"/>
    </row>
    <row r="99" ht="15.75">
      <c r="I99" s="197"/>
    </row>
    <row r="100" ht="15.75">
      <c r="I100" s="197"/>
    </row>
    <row r="101" ht="15.75">
      <c r="I101" s="197"/>
    </row>
    <row r="102" ht="15.75">
      <c r="I102" s="197"/>
    </row>
    <row r="103" ht="15.75">
      <c r="I103" s="197"/>
    </row>
    <row r="104" ht="15.75">
      <c r="I104" s="197"/>
    </row>
    <row r="105" ht="15.75">
      <c r="I105" s="197"/>
    </row>
    <row r="106" ht="15.75">
      <c r="I106" s="197"/>
    </row>
    <row r="107" ht="15.75">
      <c r="I107" s="197"/>
    </row>
    <row r="108" ht="15.75">
      <c r="I108" s="197"/>
    </row>
    <row r="109" ht="15.75">
      <c r="I109" s="197"/>
    </row>
    <row r="110" ht="15.75">
      <c r="I110" s="197"/>
    </row>
    <row r="111" ht="15.75">
      <c r="I111" s="197"/>
    </row>
    <row r="112" ht="15.75">
      <c r="I112" s="197"/>
    </row>
    <row r="113" ht="15.75">
      <c r="I113" s="197"/>
    </row>
    <row r="114" ht="15.75">
      <c r="I114" s="197"/>
    </row>
    <row r="115" ht="15.75">
      <c r="I115" s="197"/>
    </row>
    <row r="116" ht="15.75">
      <c r="I116" s="197"/>
    </row>
    <row r="117" ht="15.75">
      <c r="I117" s="197"/>
    </row>
    <row r="118" ht="15.75">
      <c r="I118" s="197"/>
    </row>
    <row r="119" ht="15.75">
      <c r="I119" s="197"/>
    </row>
    <row r="120" ht="15.75">
      <c r="I120" s="197"/>
    </row>
    <row r="121" ht="15.75">
      <c r="I121" s="197"/>
    </row>
    <row r="122" ht="15.75">
      <c r="I122" s="197"/>
    </row>
    <row r="123" ht="15.75">
      <c r="I123" s="197"/>
    </row>
    <row r="124" ht="15.75">
      <c r="I124" s="197"/>
    </row>
    <row r="125" ht="15.75">
      <c r="I125" s="197"/>
    </row>
    <row r="126" ht="15.75">
      <c r="I126" s="197"/>
    </row>
    <row r="127" ht="15.75">
      <c r="I127" s="197"/>
    </row>
    <row r="128" ht="15.75">
      <c r="I128" s="197"/>
    </row>
    <row r="129" ht="15.75">
      <c r="I129" s="197"/>
    </row>
    <row r="130" ht="15.75">
      <c r="I130" s="197"/>
    </row>
    <row r="131" ht="15.75">
      <c r="I131" s="197"/>
    </row>
    <row r="132" ht="15.75">
      <c r="I132" s="197"/>
    </row>
    <row r="133" ht="15.75">
      <c r="I133" s="197"/>
    </row>
    <row r="134" ht="15.75">
      <c r="I134" s="197"/>
    </row>
    <row r="135" ht="15.75">
      <c r="I135" s="197"/>
    </row>
    <row r="136" ht="15.75">
      <c r="I136" s="197"/>
    </row>
    <row r="137" ht="15.75">
      <c r="I137" s="197"/>
    </row>
    <row r="138" ht="15.75">
      <c r="I138" s="197"/>
    </row>
    <row r="139" ht="15.75">
      <c r="I139" s="197"/>
    </row>
    <row r="140" ht="15.75">
      <c r="I140" s="197"/>
    </row>
    <row r="141" ht="15.75">
      <c r="I141" s="197"/>
    </row>
    <row r="142" ht="15.75">
      <c r="I142" s="197"/>
    </row>
    <row r="143" ht="15.75">
      <c r="I143" s="197"/>
    </row>
    <row r="144" ht="15.75">
      <c r="I144" s="197"/>
    </row>
    <row r="145" ht="15.75">
      <c r="I145" s="197"/>
    </row>
    <row r="146" ht="15.75">
      <c r="I146" s="197"/>
    </row>
    <row r="147" ht="15.75">
      <c r="I147" s="197"/>
    </row>
    <row r="148" ht="15.75">
      <c r="I148" s="197"/>
    </row>
    <row r="149" ht="15.75">
      <c r="I149" s="197"/>
    </row>
    <row r="150" ht="15.75">
      <c r="I150" s="197"/>
    </row>
    <row r="151" ht="15.75">
      <c r="I151" s="197"/>
    </row>
    <row r="152" ht="15.75">
      <c r="I152" s="197"/>
    </row>
    <row r="153" ht="15.75">
      <c r="I153" s="198"/>
    </row>
    <row r="154" ht="15.75">
      <c r="I154" s="198"/>
    </row>
    <row r="155" ht="15.75">
      <c r="I155" s="198"/>
    </row>
    <row r="156" ht="15.75">
      <c r="I156" s="198"/>
    </row>
    <row r="157" ht="15.75">
      <c r="I157" s="198"/>
    </row>
    <row r="158" ht="15.75">
      <c r="I158" s="198"/>
    </row>
    <row r="159" ht="15.75">
      <c r="I159" s="198"/>
    </row>
    <row r="160" ht="15.75">
      <c r="I160" s="198"/>
    </row>
    <row r="161" ht="15.75">
      <c r="I161" s="198"/>
    </row>
    <row r="162" ht="15.75">
      <c r="I162" s="198"/>
    </row>
    <row r="163" ht="15.75">
      <c r="I163" s="198"/>
    </row>
  </sheetData>
  <printOptions/>
  <pageMargins left="0.75" right="0.75" top="0.16" bottom="0.13" header="0.5" footer="0.17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HLSS</cp:lastModifiedBy>
  <cp:lastPrinted>2001-08-30T06:08:28Z</cp:lastPrinted>
  <dcterms:created xsi:type="dcterms:W3CDTF">1999-09-10T03:33:38Z</dcterms:created>
  <dcterms:modified xsi:type="dcterms:W3CDTF">2001-08-30T06:50:35Z</dcterms:modified>
  <cp:category/>
  <cp:version/>
  <cp:contentType/>
  <cp:contentStatus/>
</cp:coreProperties>
</file>