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'BS'!$A$1:$I$50</definedName>
    <definedName name="_xlnm.Print_Area" localSheetId="2">'CF'!$A$1:$G$48</definedName>
    <definedName name="_xlnm.Print_Area" localSheetId="0">'P&amp;L'!$A$1:$K$50</definedName>
  </definedNames>
  <calcPr fullCalcOnLoad="1"/>
</workbook>
</file>

<file path=xl/sharedStrings.xml><?xml version="1.0" encoding="utf-8"?>
<sst xmlns="http://schemas.openxmlformats.org/spreadsheetml/2006/main" count="135" uniqueCount="105">
  <si>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</si>
  <si>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</si>
  <si>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</si>
  <si>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</si>
  <si>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</si>
  <si>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</si>
  <si>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</si>
  <si>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</si>
  <si>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</si>
  <si>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</si>
  <si>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</si>
  <si>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</si>
  <si>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</si>
  <si>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</si>
  <si>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</si>
  <si>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</si>
  <si>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</si>
  <si>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</si>
  <si>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</si>
  <si>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</si>
  <si>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</si>
  <si>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</si>
  <si>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</si>
  <si>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</si>
  <si>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</si>
  <si>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</si>
  <si>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</si>
  <si>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</si>
  <si>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</si>
  <si>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</si>
  <si>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</si>
  <si>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</si>
  <si>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</si>
  <si>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</si>
  <si>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</si>
  <si>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</si>
  <si>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</si>
  <si>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</si>
  <si>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</si>
  <si>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</si>
  <si>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</si>
  <si>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</si>
  <si>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</si>
  <si>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</si>
  <si>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</si>
  <si>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</si>
  <si>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</si>
  <si>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</si>
  <si>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</si>
  <si>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</si>
  <si>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</si>
  <si>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</si>
  <si>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</si>
  <si>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</si>
  <si>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</si>
  <si>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</si>
  <si>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</si>
  <si>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</si>
  <si>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</si>
  <si>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</si>
  <si>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</si>
  <si>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</si>
  <si>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</si>
  <si>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</si>
  <si>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</si>
  <si>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</si>
  <si>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</si>
  <si>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</si>
  <si>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</si>
  <si>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</si>
  <si>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</si>
  <si>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</si>
  <si>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</si>
  <si>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</si>
  <si>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</si>
  <si>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</si>
  <si>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</si>
  <si>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</si>
  <si>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</si>
  <si>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</si>
  <si>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</si>
  <si>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</si>
  <si>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</si>
  <si>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</si>
  <si>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</si>
  <si>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</si>
  <si>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31/12/2008</t>
  </si>
  <si>
    <t>Profit before tax</t>
  </si>
  <si>
    <t>Investment Properties</t>
  </si>
  <si>
    <t>Administrative Expenses</t>
  </si>
  <si>
    <t xml:space="preserve">Selling And Distribution Expenses </t>
  </si>
  <si>
    <t>12 MONTHS</t>
  </si>
  <si>
    <t>31/12/2009</t>
  </si>
  <si>
    <t>AS AT 31 DECEMBER 2009</t>
  </si>
  <si>
    <t>Profit Before Tax</t>
  </si>
  <si>
    <t>Net Profit</t>
  </si>
  <si>
    <t>Earnings Per Share</t>
  </si>
  <si>
    <t>NET (DECREASE)/INCREASE IN CASH AND CASH</t>
  </si>
  <si>
    <t>Balance at beginning of year</t>
  </si>
  <si>
    <t>Net profit for the year</t>
  </si>
  <si>
    <t>Balance at end of year</t>
  </si>
  <si>
    <t>Other Operating Income / (Expense)</t>
  </si>
  <si>
    <t>FOR THE YEAR ENDED 31 DECEMBER 2009</t>
  </si>
  <si>
    <t>12 months year ended 31 December 2009</t>
  </si>
  <si>
    <t>12 months year ended 31 December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</si>
</sst>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64" fontId="8" fillId="0" borderId="9" xfId="15" applyNumberFormat="1" applyFont="1" applyFill="1" applyBorder="1" applyAlignment="1">
      <alignment/>
    </xf>
    <xf numFmtId="164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161925</xdr:rowOff>
    </xdr:from>
    <xdr:to>
      <xdr:col>11</xdr:col>
      <xdr:colOff>9525</xdr:colOff>
      <xdr:row>49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067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2008)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2008)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2008)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80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2008)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="75" zoomScaleNormal="75" workbookViewId="0" topLeftCell="A1">
      <selection activeCell="C10" sqref="C10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102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91</v>
      </c>
      <c r="J8" s="8"/>
      <c r="K8" s="8" t="str">
        <f>I8</f>
        <v>12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31/12/2009</v>
      </c>
      <c r="F11" s="10"/>
      <c r="G11" s="12" t="str">
        <f>K11</f>
        <v>31/12/2008</v>
      </c>
      <c r="H11" s="8"/>
      <c r="I11" s="11" t="s">
        <v>92</v>
      </c>
      <c r="J11" s="8"/>
      <c r="K11" s="12" t="s">
        <v>86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+I14-38831</f>
        <v>12244</v>
      </c>
      <c r="F14" s="15"/>
      <c r="G14" s="14">
        <f>+K14-45451</f>
        <v>14140</v>
      </c>
      <c r="H14" s="15"/>
      <c r="I14" s="14">
        <v>51075</v>
      </c>
      <c r="J14" s="15"/>
      <c r="K14" s="14">
        <v>59591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+I16+28026</f>
        <v>-10084</v>
      </c>
      <c r="F16" s="14"/>
      <c r="G16" s="86">
        <f>+K16+32107</f>
        <v>-9789</v>
      </c>
      <c r="H16" s="14"/>
      <c r="I16" s="86">
        <v>-38110</v>
      </c>
      <c r="J16" s="14"/>
      <c r="K16" s="86">
        <v>-41896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73</v>
      </c>
      <c r="B18" s="6"/>
      <c r="C18" s="6"/>
      <c r="D18" s="6"/>
      <c r="E18" s="14">
        <f>SUM(E14:E16)</f>
        <v>2160</v>
      </c>
      <c r="F18" s="15"/>
      <c r="G18" s="14">
        <f>SUM(G14:G16)</f>
        <v>4351</v>
      </c>
      <c r="H18" s="15"/>
      <c r="I18" s="14">
        <f>SUM(I14:I16)</f>
        <v>12965</v>
      </c>
      <c r="J18" s="15"/>
      <c r="K18" s="14">
        <f>SUM(K14:K16)</f>
        <v>17695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101</v>
      </c>
      <c r="B20" s="6"/>
      <c r="C20" s="6"/>
      <c r="D20" s="6"/>
      <c r="E20" s="14">
        <f>+I20-323</f>
        <v>963</v>
      </c>
      <c r="F20" s="15"/>
      <c r="G20" s="14">
        <f>+K20-1109</f>
        <v>-374</v>
      </c>
      <c r="H20" s="15"/>
      <c r="I20" s="14">
        <v>1286</v>
      </c>
      <c r="J20" s="15"/>
      <c r="K20" s="14">
        <v>735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90</v>
      </c>
      <c r="B22" s="6"/>
      <c r="C22" s="6"/>
      <c r="D22" s="6"/>
      <c r="E22" s="14">
        <f>+I22+5506</f>
        <v>-1654</v>
      </c>
      <c r="F22" s="15"/>
      <c r="G22" s="14">
        <f>+K22+6595</f>
        <v>-1898</v>
      </c>
      <c r="H22" s="15"/>
      <c r="I22" s="14">
        <v>-7160</v>
      </c>
      <c r="J22" s="15"/>
      <c r="K22" s="14">
        <v>-8493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4"/>
      <c r="L23" s="15"/>
    </row>
    <row r="24" spans="1:12" ht="15">
      <c r="A24" s="6" t="s">
        <v>89</v>
      </c>
      <c r="B24" s="6"/>
      <c r="C24" s="6"/>
      <c r="D24" s="6"/>
      <c r="E24" s="14">
        <f>+I24+2850</f>
        <v>-765</v>
      </c>
      <c r="F24" s="15"/>
      <c r="G24" s="14">
        <f>+K24+2591</f>
        <v>-734</v>
      </c>
      <c r="H24" s="15"/>
      <c r="I24" s="14">
        <v>-3615</v>
      </c>
      <c r="J24" s="15"/>
      <c r="K24" s="14">
        <v>-3325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10</v>
      </c>
      <c r="B26" s="6"/>
      <c r="C26" s="6"/>
      <c r="D26" s="6"/>
      <c r="E26" s="14">
        <f>+I26+1727</f>
        <v>-491</v>
      </c>
      <c r="F26" s="15"/>
      <c r="G26" s="14">
        <f>+K26+2293</f>
        <v>-661</v>
      </c>
      <c r="H26" s="15"/>
      <c r="I26" s="14">
        <v>-2218</v>
      </c>
      <c r="J26" s="15"/>
      <c r="K26" s="14">
        <v>-2954</v>
      </c>
      <c r="L26" s="15"/>
    </row>
    <row r="27" spans="1:12" ht="15">
      <c r="A27" s="6"/>
      <c r="B27" s="6"/>
      <c r="C27" s="6"/>
      <c r="D27" s="6"/>
      <c r="E27" s="14"/>
      <c r="F27" s="15"/>
      <c r="G27" s="14"/>
      <c r="H27" s="15"/>
      <c r="I27" s="14"/>
      <c r="J27" s="15"/>
      <c r="K27" s="14"/>
      <c r="L27" s="15"/>
    </row>
    <row r="28" spans="1:12" ht="15">
      <c r="A28" s="6" t="s">
        <v>50</v>
      </c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2:12" ht="15">
      <c r="B29" s="6" t="s">
        <v>11</v>
      </c>
      <c r="C29" s="6"/>
      <c r="D29" s="6"/>
      <c r="E29" s="14">
        <v>-2</v>
      </c>
      <c r="F29" s="15"/>
      <c r="G29" s="15">
        <f>K29</f>
        <v>-4</v>
      </c>
      <c r="H29" s="15"/>
      <c r="I29" s="14">
        <v>-2</v>
      </c>
      <c r="J29" s="15"/>
      <c r="K29" s="14">
        <v>-4</v>
      </c>
      <c r="L29" s="15"/>
    </row>
    <row r="30" spans="1:12" ht="15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>
      <c r="A32" s="6"/>
      <c r="B32" s="6"/>
      <c r="C32" s="6"/>
      <c r="D32" s="6"/>
      <c r="E32" s="86"/>
      <c r="F32" s="15"/>
      <c r="G32" s="15"/>
      <c r="H32" s="15"/>
      <c r="I32" s="14"/>
      <c r="J32" s="15"/>
      <c r="K32" s="15"/>
      <c r="L32" s="15"/>
    </row>
    <row r="33" spans="1:12" s="5" customFormat="1" ht="15.75">
      <c r="A33" s="16" t="s">
        <v>94</v>
      </c>
      <c r="B33" s="16"/>
      <c r="C33" s="16"/>
      <c r="D33" s="16"/>
      <c r="E33" s="18">
        <f>E18+E20+E22+E24+E26+E29+E31</f>
        <v>211</v>
      </c>
      <c r="F33" s="13"/>
      <c r="G33" s="18">
        <f>G18+G20+G22+G24+G26+G29+G31</f>
        <v>680</v>
      </c>
      <c r="H33" s="13"/>
      <c r="I33" s="18">
        <f>I18+I20+I22+I24+I26+I29+I31</f>
        <v>1256</v>
      </c>
      <c r="J33" s="13"/>
      <c r="K33" s="18">
        <f>K18+K20+K22+K24+K26+K29+K31</f>
        <v>3654</v>
      </c>
      <c r="L33" s="13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>
      <c r="A35" s="6" t="s">
        <v>69</v>
      </c>
      <c r="B35" s="6"/>
      <c r="C35" s="6"/>
      <c r="D35" s="6"/>
      <c r="E35" s="14">
        <f>+I35</f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6.5" thickBot="1">
      <c r="A37" s="19" t="s">
        <v>95</v>
      </c>
      <c r="B37" s="19"/>
      <c r="C37" s="19"/>
      <c r="D37" s="19"/>
      <c r="E37" s="87">
        <f>SUM(E33:E36)</f>
        <v>211</v>
      </c>
      <c r="F37" s="20"/>
      <c r="G37" s="88">
        <f>SUM(G33:G36)</f>
        <v>680</v>
      </c>
      <c r="H37" s="20"/>
      <c r="I37" s="87">
        <f>SUM(I33:I36)</f>
        <v>1256</v>
      </c>
      <c r="J37" s="20"/>
      <c r="K37" s="88">
        <f>SUM(K33:K36)</f>
        <v>3654</v>
      </c>
      <c r="L37" s="20"/>
    </row>
    <row r="38" spans="1:12" ht="15.75" thickTop="1">
      <c r="A38" s="6"/>
      <c r="B38" s="6"/>
      <c r="C38" s="6"/>
      <c r="D38" s="6"/>
      <c r="E38" s="14"/>
      <c r="F38" s="15"/>
      <c r="G38" s="15"/>
      <c r="H38" s="15"/>
      <c r="I38" s="14"/>
      <c r="J38" s="15"/>
      <c r="K38" s="15"/>
      <c r="L38" s="15"/>
    </row>
    <row r="39" spans="1:12" ht="15.75">
      <c r="A39" s="16" t="s">
        <v>67</v>
      </c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s="5" customFormat="1" ht="16.5" thickBot="1">
      <c r="A40" s="16" t="s">
        <v>68</v>
      </c>
      <c r="B40" s="16"/>
      <c r="C40" s="16"/>
      <c r="D40" s="16"/>
      <c r="E40" s="89">
        <f>+E37</f>
        <v>211</v>
      </c>
      <c r="F40" s="13"/>
      <c r="G40" s="90">
        <f>+G37</f>
        <v>680</v>
      </c>
      <c r="H40" s="13"/>
      <c r="I40" s="89">
        <f>+I37</f>
        <v>1256</v>
      </c>
      <c r="J40" s="13"/>
      <c r="K40" s="90">
        <f>+K37</f>
        <v>3654</v>
      </c>
      <c r="L40" s="13"/>
    </row>
    <row r="41" spans="1:12" ht="15.75" thickTop="1">
      <c r="A41" s="6"/>
      <c r="B41" s="6"/>
      <c r="C41" s="6"/>
      <c r="D41" s="6"/>
      <c r="E41" s="14"/>
      <c r="F41" s="15"/>
      <c r="G41" s="15"/>
      <c r="H41" s="15"/>
      <c r="I41" s="14"/>
      <c r="J41" s="15"/>
      <c r="K41" s="15"/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5">
      <c r="A43" s="6" t="s">
        <v>96</v>
      </c>
      <c r="B43" s="6"/>
      <c r="C43" s="6"/>
      <c r="L43" s="23"/>
    </row>
    <row r="44" spans="1:12" ht="15">
      <c r="A44" s="6"/>
      <c r="B44" s="21" t="s">
        <v>14</v>
      </c>
      <c r="C44" s="6"/>
      <c r="E44" s="22">
        <f>+E37/61938*100</f>
        <v>0.34066324388905034</v>
      </c>
      <c r="F44" s="22"/>
      <c r="G44" s="22">
        <f>+G37/61938*100</f>
        <v>1.097872065614001</v>
      </c>
      <c r="H44" s="15"/>
      <c r="I44" s="22">
        <f>+I37/61938*100</f>
        <v>2.027834285898802</v>
      </c>
      <c r="J44" s="22"/>
      <c r="K44" s="22">
        <f>+K37/61938*100</f>
        <v>5.899447834931705</v>
      </c>
      <c r="L44" s="15"/>
    </row>
    <row r="45" spans="1:12" ht="15">
      <c r="A45" s="6"/>
      <c r="B45" s="21" t="s">
        <v>15</v>
      </c>
      <c r="C45" s="6"/>
      <c r="D45" s="21"/>
      <c r="E45" s="22">
        <f>+E44</f>
        <v>0.34066324388905034</v>
      </c>
      <c r="F45" s="22"/>
      <c r="G45" s="22">
        <f>G44</f>
        <v>1.097872065614001</v>
      </c>
      <c r="H45" s="15"/>
      <c r="I45" s="22">
        <f>+I44</f>
        <v>2.027834285898802</v>
      </c>
      <c r="J45" s="22"/>
      <c r="K45" s="22">
        <f>K44</f>
        <v>5.899447834931705</v>
      </c>
      <c r="L45" s="15"/>
    </row>
    <row r="46" spans="1:12" ht="15">
      <c r="A46" s="6"/>
      <c r="B46" s="24"/>
      <c r="C46" s="6"/>
      <c r="D46" s="6"/>
      <c r="E46" s="14"/>
      <c r="F46" s="15"/>
      <c r="G46" s="15"/>
      <c r="H46" s="15"/>
      <c r="I46" s="14"/>
      <c r="J46" s="15"/>
      <c r="K46" s="15"/>
      <c r="L46" s="23"/>
    </row>
    <row r="47" spans="1:12" ht="15">
      <c r="A47" s="25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</sheetData>
  <printOptions/>
  <pageMargins left="1.1" right="0.25" top="1" bottom="0" header="0.5" footer="0.5"/>
  <pageSetup fitToHeight="1" fitToWidth="1" horizontalDpi="180" verticalDpi="180" orientation="portrait" paperSize="9" scale="77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76">
      <selection activeCell="E10" sqref="E10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93</v>
      </c>
      <c r="F5" s="70"/>
      <c r="J5" s="70"/>
    </row>
    <row r="6" spans="1:10" ht="15">
      <c r="A6" s="68"/>
      <c r="F6" s="70"/>
      <c r="G6" s="73" t="s">
        <v>74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92</v>
      </c>
      <c r="H8" s="80"/>
      <c r="I8" s="81" t="s">
        <v>86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77</v>
      </c>
      <c r="C13" s="54"/>
      <c r="D13" s="54"/>
      <c r="E13" s="54"/>
      <c r="F13" s="54"/>
      <c r="G13" s="55">
        <v>89123</v>
      </c>
      <c r="H13" s="56"/>
      <c r="I13" s="55">
        <v>92450</v>
      </c>
    </row>
    <row r="14" spans="1:9" ht="14.25">
      <c r="A14" s="54" t="s">
        <v>78</v>
      </c>
      <c r="C14" s="54"/>
      <c r="D14" s="54"/>
      <c r="E14" s="54"/>
      <c r="F14" s="54"/>
      <c r="G14" s="55">
        <v>83</v>
      </c>
      <c r="H14" s="56"/>
      <c r="I14" s="55">
        <v>85</v>
      </c>
    </row>
    <row r="15" spans="1:9" ht="14.25">
      <c r="A15" s="69" t="s">
        <v>88</v>
      </c>
      <c r="C15" s="54"/>
      <c r="D15" s="54"/>
      <c r="E15" s="54"/>
      <c r="F15" s="54"/>
      <c r="G15" s="55">
        <v>240</v>
      </c>
      <c r="H15" s="56"/>
      <c r="I15" s="55">
        <v>0</v>
      </c>
    </row>
    <row r="16" spans="1:9" ht="14.25">
      <c r="A16" s="54" t="s">
        <v>79</v>
      </c>
      <c r="C16" s="54"/>
      <c r="D16" s="54"/>
      <c r="E16" s="54"/>
      <c r="F16" s="54"/>
      <c r="G16" s="55">
        <v>137</v>
      </c>
      <c r="H16" s="56"/>
      <c r="I16" s="55">
        <v>137</v>
      </c>
    </row>
    <row r="17" spans="1:9" ht="14.25">
      <c r="A17" s="54"/>
      <c r="C17" s="54"/>
      <c r="D17" s="54"/>
      <c r="E17" s="54"/>
      <c r="F17" s="54"/>
      <c r="G17" s="60">
        <f>SUM(G13:G16)</f>
        <v>89583</v>
      </c>
      <c r="H17" s="56"/>
      <c r="I17" s="60">
        <v>92672</v>
      </c>
    </row>
    <row r="18" spans="1:9" ht="14.25">
      <c r="A18" s="54"/>
      <c r="C18" s="54"/>
      <c r="D18" s="54"/>
      <c r="E18" s="54"/>
      <c r="F18" s="54"/>
      <c r="G18" s="55"/>
      <c r="H18" s="56"/>
      <c r="I18" s="57"/>
    </row>
    <row r="19" spans="1:9" ht="15">
      <c r="A19" s="77" t="s">
        <v>20</v>
      </c>
      <c r="C19" s="54"/>
      <c r="D19" s="54"/>
      <c r="E19" s="94"/>
      <c r="F19" s="54"/>
      <c r="G19" s="55"/>
      <c r="H19" s="56"/>
      <c r="I19" s="57"/>
    </row>
    <row r="20" spans="1:9" ht="14.25">
      <c r="A20" s="54" t="s">
        <v>22</v>
      </c>
      <c r="B20" s="53"/>
      <c r="D20" s="54"/>
      <c r="E20" s="54"/>
      <c r="F20" s="54"/>
      <c r="G20" s="55">
        <v>11901</v>
      </c>
      <c r="H20" s="56"/>
      <c r="I20" s="55">
        <v>11299</v>
      </c>
    </row>
    <row r="21" spans="1:9" ht="14.25">
      <c r="A21" s="54" t="s">
        <v>71</v>
      </c>
      <c r="B21" s="53"/>
      <c r="D21" s="54"/>
      <c r="E21" s="54"/>
      <c r="F21" s="54"/>
      <c r="G21" s="55">
        <v>12891</v>
      </c>
      <c r="H21" s="56"/>
      <c r="I21" s="55">
        <v>14568</v>
      </c>
    </row>
    <row r="22" spans="1:9" ht="14.25">
      <c r="A22" s="54" t="s">
        <v>23</v>
      </c>
      <c r="B22" s="53"/>
      <c r="D22" s="54"/>
      <c r="E22" s="54"/>
      <c r="F22" s="54"/>
      <c r="G22" s="55">
        <v>7</v>
      </c>
      <c r="H22" s="56"/>
      <c r="I22" s="55">
        <v>11</v>
      </c>
    </row>
    <row r="23" spans="1:9" ht="14.25">
      <c r="A23" s="54"/>
      <c r="B23" s="54"/>
      <c r="C23" s="54"/>
      <c r="D23" s="54"/>
      <c r="E23" s="54"/>
      <c r="F23" s="54"/>
      <c r="G23" s="60">
        <f>SUM(G20:G22)</f>
        <v>24799</v>
      </c>
      <c r="H23" s="56"/>
      <c r="I23" s="62">
        <v>25878</v>
      </c>
    </row>
    <row r="24" spans="1:9" ht="15.75" customHeight="1">
      <c r="A24" s="54"/>
      <c r="B24" s="54"/>
      <c r="C24" s="54"/>
      <c r="D24" s="54"/>
      <c r="E24" s="54"/>
      <c r="F24" s="54"/>
      <c r="G24" s="55"/>
      <c r="H24" s="56"/>
      <c r="I24" s="57"/>
    </row>
    <row r="25" spans="1:9" ht="15.75" thickBot="1">
      <c r="A25" s="77" t="s">
        <v>57</v>
      </c>
      <c r="B25" s="54"/>
      <c r="C25" s="54"/>
      <c r="D25" s="54"/>
      <c r="E25" s="54"/>
      <c r="F25" s="54"/>
      <c r="G25" s="63">
        <f>+G17+G23</f>
        <v>114382</v>
      </c>
      <c r="H25" s="56"/>
      <c r="I25" s="64">
        <v>118550</v>
      </c>
    </row>
    <row r="26" spans="1:9" ht="19.5" customHeight="1" thickTop="1">
      <c r="A26" s="54"/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 t="s">
        <v>58</v>
      </c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/>
      <c r="B28" s="54"/>
      <c r="C28" s="54"/>
      <c r="D28" s="54"/>
      <c r="E28" s="54"/>
      <c r="F28" s="54"/>
      <c r="G28" s="55"/>
      <c r="H28" s="56"/>
      <c r="I28" s="57"/>
    </row>
    <row r="29" spans="1:9" ht="15">
      <c r="A29" s="77" t="s">
        <v>61</v>
      </c>
      <c r="B29" s="54"/>
      <c r="C29" s="54"/>
      <c r="D29" s="54"/>
      <c r="E29" s="54"/>
      <c r="F29" s="54"/>
      <c r="G29" s="55"/>
      <c r="H29" s="56"/>
      <c r="I29" s="57"/>
    </row>
    <row r="30" spans="1:9" ht="2.25" customHeight="1">
      <c r="A30" s="77"/>
      <c r="B30" s="54"/>
      <c r="C30" s="54"/>
      <c r="D30" s="54"/>
      <c r="E30" s="54"/>
      <c r="F30" s="54"/>
      <c r="G30" s="55"/>
      <c r="H30" s="56"/>
      <c r="I30" s="57"/>
    </row>
    <row r="31" spans="1:9" ht="14.25">
      <c r="A31" s="54" t="s">
        <v>80</v>
      </c>
      <c r="B31" s="54"/>
      <c r="D31" s="54"/>
      <c r="E31" s="54"/>
      <c r="F31" s="54"/>
      <c r="G31" s="55">
        <v>61938</v>
      </c>
      <c r="H31" s="56"/>
      <c r="I31" s="55">
        <v>61938</v>
      </c>
    </row>
    <row r="32" spans="1:9" ht="14.25">
      <c r="A32" s="54" t="s">
        <v>26</v>
      </c>
      <c r="B32" s="54"/>
      <c r="D32" s="54"/>
      <c r="E32" s="54"/>
      <c r="F32" s="54"/>
      <c r="G32" s="55"/>
      <c r="H32" s="56"/>
      <c r="I32" s="55"/>
    </row>
    <row r="33" spans="1:9" ht="14.25">
      <c r="A33" s="84" t="s">
        <v>21</v>
      </c>
      <c r="B33" s="54" t="s">
        <v>27</v>
      </c>
      <c r="D33" s="54"/>
      <c r="E33" s="54"/>
      <c r="F33" s="54"/>
      <c r="G33" s="55">
        <v>7283</v>
      </c>
      <c r="H33" s="56"/>
      <c r="I33" s="55">
        <v>7283</v>
      </c>
    </row>
    <row r="34" spans="1:9" ht="14.25">
      <c r="A34" s="84" t="s">
        <v>21</v>
      </c>
      <c r="B34" s="54" t="s">
        <v>81</v>
      </c>
      <c r="D34" s="54"/>
      <c r="E34" s="54"/>
      <c r="F34" s="54"/>
      <c r="G34" s="55">
        <v>22418</v>
      </c>
      <c r="H34" s="56"/>
      <c r="I34" s="55">
        <v>22418</v>
      </c>
    </row>
    <row r="35" spans="1:9" ht="14.25">
      <c r="A35" s="84" t="s">
        <v>21</v>
      </c>
      <c r="B35" s="54" t="s">
        <v>28</v>
      </c>
      <c r="D35" s="54"/>
      <c r="E35" s="54"/>
      <c r="F35" s="54"/>
      <c r="G35" s="66">
        <f>Equity!H16</f>
        <v>-35041</v>
      </c>
      <c r="H35" s="56"/>
      <c r="I35" s="66">
        <v>-36297</v>
      </c>
    </row>
    <row r="36" spans="1:9" ht="15">
      <c r="A36" s="65" t="s">
        <v>62</v>
      </c>
      <c r="B36" s="54"/>
      <c r="C36" s="54"/>
      <c r="D36" s="54"/>
      <c r="E36" s="54"/>
      <c r="F36" s="54"/>
      <c r="G36" s="66">
        <f>SUM(G31:G35)</f>
        <v>56598</v>
      </c>
      <c r="H36" s="56"/>
      <c r="I36" s="67">
        <v>55342</v>
      </c>
    </row>
    <row r="37" spans="1:9" ht="10.5" customHeight="1">
      <c r="A37" s="77"/>
      <c r="B37" s="54"/>
      <c r="C37" s="54"/>
      <c r="D37" s="54"/>
      <c r="E37" s="94"/>
      <c r="F37" s="54"/>
      <c r="G37" s="55"/>
      <c r="H37" s="56"/>
      <c r="I37" s="57"/>
    </row>
    <row r="38" spans="1:9" ht="15">
      <c r="A38" s="77" t="s">
        <v>63</v>
      </c>
      <c r="B38" s="54"/>
      <c r="C38" s="54"/>
      <c r="D38" s="54"/>
      <c r="E38" s="54"/>
      <c r="F38" s="54"/>
      <c r="G38" s="55"/>
      <c r="H38" s="56"/>
      <c r="I38" s="57"/>
    </row>
    <row r="39" spans="1:9" ht="14.25">
      <c r="A39" s="54" t="s">
        <v>25</v>
      </c>
      <c r="D39" s="54"/>
      <c r="E39" s="54"/>
      <c r="F39" s="54"/>
      <c r="G39" s="58">
        <v>22611</v>
      </c>
      <c r="H39" s="56"/>
      <c r="I39" s="58">
        <v>26492</v>
      </c>
    </row>
    <row r="40" spans="1:9" ht="9.75" customHeight="1">
      <c r="A40" s="54"/>
      <c r="B40" s="54"/>
      <c r="C40" s="54"/>
      <c r="D40" s="54"/>
      <c r="E40" s="54"/>
      <c r="F40" s="54"/>
      <c r="G40" s="59"/>
      <c r="H40" s="56"/>
      <c r="I40" s="59"/>
    </row>
    <row r="41" spans="1:9" ht="15">
      <c r="A41" s="77" t="s">
        <v>24</v>
      </c>
      <c r="B41" s="54"/>
      <c r="C41" s="54"/>
      <c r="D41" s="54"/>
      <c r="E41" s="54"/>
      <c r="F41" s="54"/>
      <c r="G41" s="59"/>
      <c r="H41" s="56"/>
      <c r="I41" s="59"/>
    </row>
    <row r="42" spans="1:9" ht="15.75" customHeight="1">
      <c r="A42" s="54" t="s">
        <v>72</v>
      </c>
      <c r="B42" s="53"/>
      <c r="D42" s="54"/>
      <c r="E42" s="54"/>
      <c r="F42" s="54"/>
      <c r="G42" s="59">
        <v>19045</v>
      </c>
      <c r="H42" s="56"/>
      <c r="I42" s="59">
        <v>20067</v>
      </c>
    </row>
    <row r="43" spans="1:9" ht="15.75" customHeight="1">
      <c r="A43" s="54" t="s">
        <v>25</v>
      </c>
      <c r="B43" s="53"/>
      <c r="D43" s="54"/>
      <c r="E43" s="54"/>
      <c r="F43" s="54"/>
      <c r="G43" s="59">
        <v>16128</v>
      </c>
      <c r="H43" s="56"/>
      <c r="I43" s="59">
        <v>16603</v>
      </c>
    </row>
    <row r="44" spans="1:9" ht="15.75" customHeight="1">
      <c r="A44" s="54" t="s">
        <v>13</v>
      </c>
      <c r="B44" s="53"/>
      <c r="D44" s="54"/>
      <c r="E44" s="94"/>
      <c r="F44" s="54"/>
      <c r="G44" s="61">
        <v>0</v>
      </c>
      <c r="H44" s="56"/>
      <c r="I44" s="61">
        <v>46</v>
      </c>
    </row>
    <row r="45" spans="1:9" ht="15.75" customHeight="1">
      <c r="A45" s="68" t="s">
        <v>82</v>
      </c>
      <c r="B45" s="53"/>
      <c r="D45" s="54"/>
      <c r="E45" s="54"/>
      <c r="F45" s="54"/>
      <c r="G45" s="61">
        <f>SUM(G39:G44)</f>
        <v>57784</v>
      </c>
      <c r="H45" s="56"/>
      <c r="I45" s="93">
        <v>63208</v>
      </c>
    </row>
    <row r="46" spans="1:9" ht="8.25" customHeight="1">
      <c r="A46" s="54"/>
      <c r="B46" s="53"/>
      <c r="D46" s="54"/>
      <c r="E46" s="54"/>
      <c r="F46" s="54"/>
      <c r="G46" s="55"/>
      <c r="H46" s="56"/>
      <c r="I46" s="55"/>
    </row>
    <row r="47" spans="2:9" ht="15.75" customHeight="1">
      <c r="B47" s="54"/>
      <c r="C47" s="54"/>
      <c r="D47" s="54"/>
      <c r="E47" s="54"/>
      <c r="F47" s="54"/>
      <c r="G47" s="55"/>
      <c r="H47" s="56"/>
      <c r="I47" s="57"/>
    </row>
    <row r="48" spans="1:9" ht="15.75" thickBot="1">
      <c r="A48" s="77" t="s">
        <v>59</v>
      </c>
      <c r="B48" s="54"/>
      <c r="C48" s="54"/>
      <c r="D48" s="54"/>
      <c r="E48" s="54"/>
      <c r="F48" s="54"/>
      <c r="G48" s="63">
        <f>G36+G45</f>
        <v>114382</v>
      </c>
      <c r="H48" s="55"/>
      <c r="I48" s="63">
        <v>118550</v>
      </c>
    </row>
    <row r="49" spans="1:9" ht="15.75" thickTop="1">
      <c r="A49" s="77"/>
      <c r="B49" s="54"/>
      <c r="C49" s="54"/>
      <c r="D49" s="54"/>
      <c r="E49" s="54"/>
      <c r="F49" s="54"/>
      <c r="G49" s="55"/>
      <c r="H49" s="55"/>
      <c r="I49" s="55"/>
    </row>
    <row r="50" spans="1:9" ht="15.75" thickBot="1">
      <c r="A50" s="77" t="s">
        <v>70</v>
      </c>
      <c r="B50" s="54"/>
      <c r="C50" s="54"/>
      <c r="D50" s="54"/>
      <c r="E50" s="54"/>
      <c r="F50" s="54"/>
      <c r="G50" s="85">
        <f>+G36/G31</f>
        <v>0.9137847524944299</v>
      </c>
      <c r="H50" s="55"/>
      <c r="I50" s="85">
        <v>0.8935064096354419</v>
      </c>
    </row>
    <row r="51" spans="1:9" ht="15.75" thickTop="1">
      <c r="A51" s="77"/>
      <c r="B51" s="54"/>
      <c r="C51" s="54"/>
      <c r="D51" s="54"/>
      <c r="E51" s="54"/>
      <c r="F51" s="54"/>
      <c r="G51" s="55"/>
      <c r="H51" s="55"/>
      <c r="I51" s="55"/>
    </row>
    <row r="52" spans="1:9" ht="15">
      <c r="A52" s="77"/>
      <c r="B52" s="54"/>
      <c r="C52" s="54"/>
      <c r="D52" s="54"/>
      <c r="E52" s="54"/>
      <c r="F52" s="54"/>
      <c r="G52" s="55"/>
      <c r="H52" s="55"/>
      <c r="I52" s="55"/>
    </row>
    <row r="53" ht="14.25"/>
    <row r="54" ht="14.25"/>
    <row r="55" ht="14.25"/>
    <row r="56" ht="14.25"/>
    <row r="57" ht="14.25"/>
    <row r="58" spans="7:9" ht="14.25">
      <c r="G58" s="71">
        <f>G48-G25</f>
        <v>0</v>
      </c>
      <c r="I58" s="70">
        <f>I48-I25</f>
        <v>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0.5" right="0.5" top="1" bottom="0" header="0.5" footer="0.21"/>
  <pageSetup horizontalDpi="180" verticalDpi="180" orientation="portrait" paperSize="9" r:id="rId2"/>
  <rowBreaks count="1" manualBreakCount="1">
    <brk id="5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0">
      <selection activeCell="C9" sqref="C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YEAR ENDED 31 DECEMBER 2009</v>
      </c>
    </row>
    <row r="7" spans="1:8" ht="15.75">
      <c r="A7" s="6"/>
      <c r="B7" s="6"/>
      <c r="C7" s="6"/>
      <c r="D7" s="6"/>
      <c r="E7" s="7" t="str">
        <f>'P&amp;L'!I8</f>
        <v>12 MONTHS</v>
      </c>
      <c r="F7" s="8"/>
      <c r="G7" s="8" t="str">
        <f>E7</f>
        <v>12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31/12/2009</v>
      </c>
      <c r="F9" s="10"/>
      <c r="G9" s="27" t="str">
        <f>'P&amp;L'!K11</f>
        <v>31/12/2008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87</v>
      </c>
      <c r="E13" s="3">
        <f>'P&amp;L'!I33</f>
        <v>1256</v>
      </c>
      <c r="G13" s="3">
        <f>'P&amp;L'!K33</f>
        <v>3654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6170</v>
      </c>
      <c r="G16" s="3">
        <v>5616</v>
      </c>
    </row>
    <row r="17" spans="1:7" ht="15">
      <c r="A17" s="2" t="s">
        <v>21</v>
      </c>
      <c r="B17" s="2" t="s">
        <v>33</v>
      </c>
      <c r="E17" s="3">
        <v>2205</v>
      </c>
      <c r="G17" s="3">
        <v>3134</v>
      </c>
    </row>
    <row r="18" ht="15.75">
      <c r="G18" s="9"/>
    </row>
    <row r="19" spans="1:7" ht="15">
      <c r="A19" s="2" t="s">
        <v>34</v>
      </c>
      <c r="E19" s="17">
        <f>SUM(E13:E18)</f>
        <v>9631</v>
      </c>
      <c r="F19" s="15"/>
      <c r="G19" s="17">
        <f>SUM(G13:G18)</f>
        <v>12404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1087</v>
      </c>
      <c r="G22" s="3">
        <v>-1696</v>
      </c>
    </row>
    <row r="23" spans="1:7" ht="15">
      <c r="A23" s="2" t="s">
        <v>21</v>
      </c>
      <c r="B23" s="2" t="s">
        <v>37</v>
      </c>
      <c r="E23" s="3">
        <v>-3285</v>
      </c>
      <c r="G23" s="3">
        <v>-4734</v>
      </c>
    </row>
    <row r="24" ht="15.75">
      <c r="G24" s="9"/>
    </row>
    <row r="25" spans="1:7" ht="15">
      <c r="A25" s="2" t="s">
        <v>76</v>
      </c>
      <c r="E25" s="17">
        <f>SUM(E19:E24)</f>
        <v>7433</v>
      </c>
      <c r="F25" s="15"/>
      <c r="G25" s="17">
        <f>SUM(G19:G24)</f>
        <v>5974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E28" s="3">
        <v>0</v>
      </c>
      <c r="G28" s="4">
        <v>0</v>
      </c>
    </row>
    <row r="29" spans="1:7" ht="15">
      <c r="A29" s="2" t="s">
        <v>21</v>
      </c>
      <c r="B29" s="2" t="s">
        <v>40</v>
      </c>
      <c r="E29" s="3">
        <v>-2933</v>
      </c>
      <c r="G29" s="3">
        <v>-870</v>
      </c>
    </row>
    <row r="30" ht="15.75">
      <c r="G30" s="9"/>
    </row>
    <row r="31" spans="1:7" ht="15">
      <c r="A31" s="2" t="s">
        <v>41</v>
      </c>
      <c r="E31" s="17">
        <f>SUM(E28:E30)</f>
        <v>-2933</v>
      </c>
      <c r="F31" s="15"/>
      <c r="G31" s="17">
        <f>SUM(G28:G30)</f>
        <v>-870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75</v>
      </c>
      <c r="E34" s="3">
        <v>-4668</v>
      </c>
      <c r="G34" s="3">
        <v>-3809</v>
      </c>
    </row>
    <row r="35" ht="15.75">
      <c r="G35" s="9"/>
    </row>
    <row r="36" spans="1:7" ht="15">
      <c r="A36" s="2" t="s">
        <v>85</v>
      </c>
      <c r="E36" s="17">
        <f>SUM(E34:E35)</f>
        <v>-4668</v>
      </c>
      <c r="F36" s="15"/>
      <c r="G36" s="17">
        <f>SUM(G34:G35)</f>
        <v>-3809</v>
      </c>
    </row>
    <row r="37" ht="15.75">
      <c r="G37" s="9"/>
    </row>
    <row r="38" spans="1:7" ht="15.75">
      <c r="A38" s="5" t="s">
        <v>97</v>
      </c>
      <c r="G38" s="3"/>
    </row>
    <row r="39" spans="1:7" ht="15.75">
      <c r="A39" s="5"/>
      <c r="B39" s="5" t="s">
        <v>54</v>
      </c>
      <c r="E39" s="3">
        <f>E25+E31+E36</f>
        <v>-168</v>
      </c>
      <c r="G39" s="3">
        <f>G25+G31+G36</f>
        <v>1295</v>
      </c>
    </row>
    <row r="40" spans="1:7" ht="15.75">
      <c r="A40" s="5"/>
      <c r="G40" s="3"/>
    </row>
    <row r="41" spans="1:7" ht="15.75">
      <c r="A41" s="5" t="s">
        <v>51</v>
      </c>
      <c r="E41" s="3">
        <f>+G43</f>
        <v>-4591</v>
      </c>
      <c r="G41" s="3">
        <v>-5886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-4759</v>
      </c>
      <c r="F43" s="15"/>
      <c r="G43" s="28">
        <f>SUM(G39:G42)</f>
        <v>-4591</v>
      </c>
    </row>
    <row r="44" ht="15.75" thickTop="1"/>
  </sheetData>
  <printOptions/>
  <pageMargins left="1.1" right="0.6" top="1" bottom="0" header="0.5" footer="0.5"/>
  <pageSetup fitToHeight="1" fitToWidth="1" horizontalDpi="600" verticalDpi="600" orientation="portrait" paperSize="9" scale="93" r:id="rId2"/>
  <ignoredErrors>
    <ignoredError sqref="G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18" sqref="A18"/>
    </sheetView>
  </sheetViews>
  <sheetFormatPr defaultColWidth="6.421875" defaultRowHeight="12.75"/>
  <cols>
    <col min="1" max="1" width="48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YEAR ENDED 31 DECEMBER 2009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83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84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103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98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-36297</v>
      </c>
      <c r="I12" s="15"/>
      <c r="J12" s="15">
        <f>SUM(B12:H12)</f>
        <v>55342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99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'P&amp;L'!I37</f>
        <v>1256</v>
      </c>
      <c r="I14" s="15"/>
      <c r="J14" s="15">
        <f>SUM(B14:H14)</f>
        <v>1256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100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-35041</v>
      </c>
      <c r="I16" s="47"/>
      <c r="J16" s="50">
        <f>SUM(J12:J15)</f>
        <v>56598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104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tr">
        <f>+A12</f>
        <v>Balance at beginning of year</v>
      </c>
      <c r="B21" s="15">
        <v>61938</v>
      </c>
      <c r="C21" s="15"/>
      <c r="D21" s="15">
        <v>7283</v>
      </c>
      <c r="E21" s="15"/>
      <c r="F21" s="15">
        <v>22418</v>
      </c>
      <c r="G21" s="15"/>
      <c r="H21" s="15">
        <v>-39951</v>
      </c>
      <c r="I21" s="15"/>
      <c r="J21" s="15">
        <f>SUM(B21:H21)</f>
        <v>51688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tr">
        <f>+A14</f>
        <v>Net profit for the year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f>'P&amp;L'!K37</f>
        <v>3654</v>
      </c>
      <c r="I23" s="47"/>
      <c r="J23" s="15">
        <f>SUM(B23:H23)</f>
        <v>3654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year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22418</v>
      </c>
      <c r="G25" s="47"/>
      <c r="H25" s="50">
        <f>SUM(H21:H24)</f>
        <v>-36297</v>
      </c>
      <c r="I25" s="47"/>
      <c r="J25" s="50">
        <f>SUM(J21:J24)</f>
        <v>55342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1.05" right="0" top="1" bottom="0" header="0.5" footer="0.5"/>
  <pageSetup fitToHeight="1" fitToWidth="1" horizontalDpi="180" verticalDpi="18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b842zax</cp:lastModifiedBy>
  <cp:lastPrinted>2010-02-24T01:07:52Z</cp:lastPrinted>
  <dcterms:created xsi:type="dcterms:W3CDTF">2004-11-09T04:00:08Z</dcterms:created>
  <dcterms:modified xsi:type="dcterms:W3CDTF">2010-02-24T05:56:31Z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905655888</vt:i4>
  </property>
  <property fmtid="{D5CDD505-2E9C-101B-9397-08002B2CF9AE}" pid="3" name="_EmailSubject">
    <vt:lpwstr/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