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95" windowHeight="4035" tabRatio="566" activeTab="2"/>
  </bookViews>
  <sheets>
    <sheet name="BSsum" sheetId="1" r:id="rId1"/>
    <sheet name="KLSEfmt" sheetId="2" r:id="rId2"/>
    <sheet name="notes" sheetId="3" r:id="rId3"/>
  </sheets>
  <definedNames>
    <definedName name="_xlnm.Print_Area" localSheetId="0">'BSsum'!$A$1:$P$62</definedName>
    <definedName name="_xlnm.Print_Area" localSheetId="1">'KLSEfmt'!$A$1:$K$81</definedName>
    <definedName name="_xlnm.Print_Area" localSheetId="2">'notes'!$A$89:$I$133</definedName>
  </definedNames>
  <calcPr fullCalcOnLoad="1"/>
</workbook>
</file>

<file path=xl/sharedStrings.xml><?xml version="1.0" encoding="utf-8"?>
<sst xmlns="http://schemas.openxmlformats.org/spreadsheetml/2006/main" count="280" uniqueCount="206">
  <si>
    <t>INDIVIDUAL QUARTER</t>
  </si>
  <si>
    <t>CURRENT</t>
  </si>
  <si>
    <t>PRECEDING YEAR</t>
  </si>
  <si>
    <t>YEAR</t>
  </si>
  <si>
    <t>CORRESPONDING</t>
  </si>
  <si>
    <t>QUARTER</t>
  </si>
  <si>
    <t>31/12/1999</t>
  </si>
  <si>
    <t>RM ' 000</t>
  </si>
  <si>
    <t>(a)</t>
  </si>
  <si>
    <t>(b)</t>
  </si>
  <si>
    <t>Investment income</t>
  </si>
  <si>
    <t>(c)</t>
  </si>
  <si>
    <t>minority interests and extraordinary items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</si>
  <si>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</si>
  <si>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</si>
  <si>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</si>
  <si>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</si>
  <si>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</si>
  <si>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</si>
  <si>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</si>
  <si>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</si>
  <si>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(ii)</t>
  </si>
  <si>
    <t>(j)</t>
  </si>
  <si>
    <t>(k)</t>
  </si>
  <si>
    <t>Extraordinary items</t>
  </si>
  <si>
    <t>(iii)</t>
  </si>
  <si>
    <t>(l)</t>
  </si>
  <si>
    <t>CONSOLIDATED BALANCE SHEET</t>
  </si>
  <si>
    <t>AS AT</t>
  </si>
  <si>
    <t>PRECEDING</t>
  </si>
  <si>
    <t>END OF</t>
  </si>
  <si>
    <t>FINANCIAL</t>
  </si>
  <si>
    <t>YEAR END</t>
  </si>
  <si>
    <t>Investment in Associated Companies</t>
  </si>
  <si>
    <t>Long Term Investments</t>
  </si>
  <si>
    <t>Intangible Assets</t>
  </si>
  <si>
    <t>Current Assets</t>
  </si>
  <si>
    <t>Development Properties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</si>
  <si>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</si>
  <si>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</si>
  <si>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</si>
  <si>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</si>
  <si>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</si>
  <si>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</si>
  <si>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>Share Premium</t>
  </si>
  <si>
    <t>Retained Profit</t>
  </si>
  <si>
    <t>Minority Interests</t>
  </si>
  <si>
    <t>Long Term Borrowings</t>
  </si>
  <si>
    <t>Land and Development Expenditure</t>
  </si>
  <si>
    <t>Other Investment</t>
  </si>
  <si>
    <t>a</t>
  </si>
  <si>
    <t>Revolving credit</t>
  </si>
  <si>
    <t>Term loan</t>
  </si>
  <si>
    <t>b</t>
  </si>
  <si>
    <t>c</t>
  </si>
  <si>
    <t>Investment holding</t>
  </si>
  <si>
    <t>Property development</t>
  </si>
  <si>
    <t>Construction</t>
  </si>
  <si>
    <t>Golf resort operation</t>
  </si>
  <si>
    <t>Consolidation adjustments</t>
  </si>
  <si>
    <t>Profit/(Loss)</t>
  </si>
  <si>
    <t>Before Taxation</t>
  </si>
  <si>
    <t>Total Assets</t>
  </si>
  <si>
    <t>Employed</t>
  </si>
  <si>
    <t>Secured</t>
  </si>
  <si>
    <t>Unsecured</t>
  </si>
  <si>
    <t>Short term</t>
  </si>
  <si>
    <t>Long term</t>
  </si>
  <si>
    <t>The Group's operations were not subject to any seasonal or cyclical changes.</t>
  </si>
  <si>
    <t>members of the Company</t>
  </si>
  <si>
    <t>exceptional items, income tax, minority</t>
  </si>
  <si>
    <t>interests and extraordinary items</t>
  </si>
  <si>
    <t>CONSOLIDATED INCOME STATEMENT</t>
  </si>
  <si>
    <t>Accounting Policies</t>
  </si>
  <si>
    <t>Exceptional Items</t>
  </si>
  <si>
    <t>Extraordinary Items</t>
  </si>
  <si>
    <t>Sale of Investments and/or Properties</t>
  </si>
  <si>
    <t>Purchase or Disposal of Quoted Securities</t>
  </si>
  <si>
    <t>Changes in the Composition of the Group</t>
  </si>
  <si>
    <t>Status of Corporate Proposals</t>
  </si>
  <si>
    <t>Seasonal or Cyclical of Factors</t>
  </si>
  <si>
    <t>Shares and Securities</t>
  </si>
  <si>
    <t>Group Borrowings</t>
  </si>
  <si>
    <t>Contingent Liabilities</t>
  </si>
  <si>
    <t>Off Balance Sheet Financial Instruments</t>
  </si>
  <si>
    <t>Segmental Information</t>
  </si>
  <si>
    <t>Review of Results</t>
  </si>
  <si>
    <t>Dividends</t>
  </si>
  <si>
    <t>All the Group borrowings are in Ringgit Malaysia (RM).</t>
  </si>
  <si>
    <t>long term investments, restructuring and discontinuing operations except as disclosed above.</t>
  </si>
  <si>
    <t>Interest in Joint Venture</t>
  </si>
  <si>
    <t>Bank overdraft</t>
  </si>
  <si>
    <t>Material Litigation</t>
  </si>
  <si>
    <t>Net Current Assets</t>
  </si>
  <si>
    <t>APPENDIX  II</t>
  </si>
  <si>
    <t>1  of  5</t>
  </si>
  <si>
    <t>2  of  5</t>
  </si>
  <si>
    <t>5  of  5</t>
  </si>
  <si>
    <t>4  of  5</t>
  </si>
  <si>
    <t>3  of  5</t>
  </si>
  <si>
    <t>QUARTERLY REPORT</t>
  </si>
  <si>
    <t>Net tangible assets per share (sen)</t>
  </si>
  <si>
    <t>TO DATE</t>
  </si>
  <si>
    <t>PERIOD</t>
  </si>
  <si>
    <t>Quarry &amp; road paving work</t>
  </si>
  <si>
    <t>31/03/2000</t>
  </si>
  <si>
    <t>Pre-acquisition Profit / (Loss)</t>
  </si>
  <si>
    <t>30/09/2000</t>
  </si>
  <si>
    <t>31/12/2000</t>
  </si>
  <si>
    <t>Fully dilluted</t>
  </si>
  <si>
    <t>There was no change in the composition of the Company and Group for the quarter ended</t>
  </si>
  <si>
    <t>There were no financial instruments with off balance sheet risk for the quarter ended</t>
  </si>
  <si>
    <r>
      <t xml:space="preserve">BINA DARULAMAN BERHAD  </t>
    </r>
    <r>
      <rPr>
        <sz val="8"/>
        <rFont val="Arial Black"/>
        <family val="2"/>
      </rPr>
      <t>332945 X</t>
    </r>
  </si>
  <si>
    <t>Notes to the unaudited quarterly report on consolidated results for the quarter ended</t>
  </si>
  <si>
    <t>The Group is not involved in material litigation as at the date of issue of this quarterly report.</t>
  </si>
  <si>
    <t>Compliance with profit forecast/guarantee.</t>
  </si>
  <si>
    <t xml:space="preserve">The same accounting policies and methods of computation are followed in the quarterly </t>
  </si>
  <si>
    <t>1</t>
  </si>
  <si>
    <t>2</t>
  </si>
  <si>
    <t>Depreciation and amortisation</t>
  </si>
  <si>
    <t>before deducting minority interests</t>
  </si>
  <si>
    <t>attributable to members of the Company</t>
  </si>
  <si>
    <t>Extraordinary items attributable to</t>
  </si>
  <si>
    <t>3</t>
  </si>
  <si>
    <t>deducting any provision for preference</t>
  </si>
  <si>
    <t>dividends, if any:-</t>
  </si>
  <si>
    <t xml:space="preserve">Basic (based on 50,922,713 </t>
  </si>
  <si>
    <t>ordinary shares) (sen)</t>
  </si>
  <si>
    <r>
      <t xml:space="preserve">BINA DARULAMAN BERHAD </t>
    </r>
    <r>
      <rPr>
        <b/>
        <sz val="8"/>
        <rFont val="Arial"/>
        <family val="2"/>
      </rPr>
      <t>(332945-X)</t>
    </r>
  </si>
  <si>
    <t>Revenue</t>
  </si>
  <si>
    <t xml:space="preserve">Other income </t>
  </si>
  <si>
    <t>Finance Cost</t>
  </si>
  <si>
    <t>Profit/(loss) before income tax,</t>
  </si>
  <si>
    <t>Income tax</t>
  </si>
  <si>
    <t>Profit/(loss) after income tax</t>
  </si>
  <si>
    <t>Net Profit/(loss) from ordinary activities</t>
  </si>
  <si>
    <t xml:space="preserve">Net profit/(loss) </t>
  </si>
  <si>
    <t>attributable to</t>
  </si>
  <si>
    <t>depreciation and amortisation,</t>
  </si>
  <si>
    <t>Profit/(loss) before finance cost,</t>
  </si>
  <si>
    <t>Minority interest</t>
  </si>
  <si>
    <t>Pre-acquisition profit/(loss) , if applicable</t>
  </si>
  <si>
    <t>(m)</t>
  </si>
  <si>
    <t xml:space="preserve"> (a)</t>
  </si>
  <si>
    <t>Dividend per share</t>
  </si>
  <si>
    <t>Net tangible assets per share (RM)</t>
  </si>
  <si>
    <t>AS AT END OF CURRENT QUARTER</t>
  </si>
  <si>
    <t>AS AT PRECEDING FINANCIAL YR END</t>
  </si>
  <si>
    <t xml:space="preserve">                                                                                                                                                 </t>
  </si>
  <si>
    <t>Earning per share based on 2 (k) above after</t>
  </si>
  <si>
    <t>APPENDIX  I</t>
  </si>
  <si>
    <t>APPENDIX I</t>
  </si>
  <si>
    <r>
      <t>BINA DARULAMAN BERHAD</t>
    </r>
    <r>
      <rPr>
        <sz val="12"/>
        <rFont val="Gill Sans"/>
        <family val="0"/>
      </rPr>
      <t xml:space="preserve"> </t>
    </r>
    <r>
      <rPr>
        <sz val="10"/>
        <rFont val="Arial Black"/>
        <family val="2"/>
      </rPr>
      <t>(332945-X)</t>
    </r>
  </si>
  <si>
    <t>Quarter</t>
  </si>
  <si>
    <t>Material Changes in the Quarterly Results Compared to The Results of the Preceding</t>
  </si>
  <si>
    <t>financial statements as compared with the most recent annual financial statements.</t>
  </si>
  <si>
    <t>Share of profits and losses of associated</t>
  </si>
  <si>
    <t>companies.</t>
  </si>
  <si>
    <t xml:space="preserve">Profit/(loss) before income tax, minority </t>
  </si>
  <si>
    <t>interests and extraordinary items.</t>
  </si>
  <si>
    <t>CUMULATIVE QUARTER</t>
  </si>
  <si>
    <t>31/12/2001</t>
  </si>
  <si>
    <t xml:space="preserve"> </t>
  </si>
  <si>
    <t xml:space="preserve">Prospects </t>
  </si>
  <si>
    <t>31/03/2001</t>
  </si>
  <si>
    <t>31/03/2002</t>
  </si>
  <si>
    <t>Trade Receivables</t>
  </si>
  <si>
    <t>Other Receivables</t>
  </si>
  <si>
    <t>Trade Payables</t>
  </si>
  <si>
    <t>Other Payables</t>
  </si>
  <si>
    <t>Quarterly report on consolidated results for the Quarter ended 31March, 2002. The figures have not been audited.</t>
  </si>
  <si>
    <t>31 March 2002.</t>
  </si>
  <si>
    <t>There were no exceptional items for the quarter ended 31 March  2002.</t>
  </si>
  <si>
    <t>There were no extraordinary items for the quarter ended 31 March 2002.</t>
  </si>
  <si>
    <t>Represents provision for the quarter ended 31 March 2002.</t>
  </si>
  <si>
    <t>There was no pre-acquisition profit or loss for the quarter ended 31 March 2002.</t>
  </si>
  <si>
    <t>There was no profit on sale of investments or properties for the quarter ended 31 March  2002.</t>
  </si>
  <si>
    <t>There was no purchase or disposal of quoted securities for the quarter ended 31 March 2002.</t>
  </si>
  <si>
    <t>31 March 2002 including business combination, acquisition or disposal of subsidiaries and</t>
  </si>
  <si>
    <t>No new shares issued during the quarter ended 31 March 2002.</t>
  </si>
  <si>
    <t>There were no contingent liabilities for the quarter ended 31 March 2002.</t>
  </si>
  <si>
    <t xml:space="preserve">Included in the preceding quarter was a RM 7.4 million bad debt recovered. </t>
  </si>
  <si>
    <t xml:space="preserve">The Group profit before taxation for the first quarter ended 31 March 2002 was RM4.65 million </t>
  </si>
  <si>
    <t xml:space="preserve">as compared with RM8.7 million recorded in the preceding quarter ended 31 December 2001. </t>
  </si>
  <si>
    <t>The Group revenue for the quarter ended 31 March,2002 was RM 29.87 million as compared</t>
  </si>
  <si>
    <t xml:space="preserve">with RM 15.55 million recorded for the corresponding period of 2001, showing impresive </t>
  </si>
  <si>
    <t xml:space="preserve">increase of 92% ,while Group profit before taxation for the same period was RM 4.65 million </t>
  </si>
  <si>
    <t>as compared with RM 1.31 million recorded previously , registering a remarkable increase of</t>
  </si>
  <si>
    <t>253%. The increase in Group profit was mainly due to higher contribution from the quarrying</t>
  </si>
  <si>
    <t>activities and the construction works.</t>
  </si>
  <si>
    <t>With the on-going projects in hand and new launches of housing scheme in the second</t>
  </si>
  <si>
    <t xml:space="preserve">No decision regarding dividend has been made during the quarter. </t>
  </si>
  <si>
    <t>On 29 November,2001,BDB announced the following proposals:-</t>
  </si>
  <si>
    <t>(ii) An employee share option scheme for the Eligible Employees of BDB Group.</t>
  </si>
  <si>
    <t>pending approval from the shareholders.</t>
  </si>
  <si>
    <t xml:space="preserve">    (1) Bonus Share for every five (5) existing BDB Shares held on the Entitlement Date and</t>
  </si>
  <si>
    <t xml:space="preserve">(i) A bonus issue of up to 10,184,543 Bonus Shares,credited as fully paid up,on the basis of one </t>
  </si>
  <si>
    <t xml:space="preserve">The approval from Securities Commission was obtained on 14 March,2002. The proposals are now </t>
  </si>
  <si>
    <t xml:space="preserve"> (2001 : 50,922,713 )</t>
  </si>
  <si>
    <t>RM</t>
  </si>
  <si>
    <t>quarter, the Group is expected to achieve its planned performance.</t>
  </si>
  <si>
    <t>The company has no commitment to the profit forecast or profit guarantee.</t>
  </si>
  <si>
    <t>Property, plant and equipment</t>
  </si>
  <si>
    <t>Inventories</t>
  </si>
  <si>
    <t>Cash and bank balances</t>
  </si>
  <si>
    <t>Deferred taxation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</si>
</sst>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m/d/yyyy"/>
    <numFmt numFmtId="168" formatCode="0.0"/>
    <numFmt numFmtId="169" formatCode="0.000000"/>
    <numFmt numFmtId="170" formatCode="0.00000"/>
    <numFmt numFmtId="171" formatCode="0.0000"/>
    <numFmt numFmtId="172" formatCode="0.000"/>
  </numFmts>
  <fonts count="20">
    <font>
      <sz val="12"/>
      <name val="Gill Sans"/>
      <family val="0"/>
    </font>
    <font>
      <sz val="10"/>
      <name val="Arial"/>
      <family val="0"/>
    </font>
    <font>
      <b/>
      <sz val="14"/>
      <name val="Gill Sans"/>
      <family val="0"/>
    </font>
    <font>
      <sz val="10"/>
      <name val="Gill Sans"/>
      <family val="0"/>
    </font>
    <font>
      <b/>
      <sz val="10"/>
      <name val="Arial"/>
      <family val="2"/>
    </font>
    <font>
      <sz val="14"/>
      <name val="Gill Sans"/>
      <family val="2"/>
    </font>
    <font>
      <u val="single"/>
      <sz val="12"/>
      <color indexed="12"/>
      <name val="Gill Sans"/>
      <family val="0"/>
    </font>
    <font>
      <u val="single"/>
      <sz val="12"/>
      <color indexed="36"/>
      <name val="Gill Sans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 Black"/>
      <family val="2"/>
    </font>
    <font>
      <sz val="8"/>
      <name val="Arial Black"/>
      <family val="2"/>
    </font>
    <font>
      <sz val="10"/>
      <name val="Arial Narrow"/>
      <family val="2"/>
    </font>
    <font>
      <sz val="10"/>
      <name val="Arial Black"/>
      <family val="2"/>
    </font>
    <font>
      <u val="single"/>
      <sz val="10"/>
      <name val="Arial"/>
      <family val="2"/>
    </font>
    <font>
      <b/>
      <sz val="14.5"/>
      <name val="Arial"/>
      <family val="2"/>
    </font>
    <font>
      <b/>
      <sz val="8"/>
      <name val="Arial"/>
      <family val="2"/>
    </font>
    <font>
      <b/>
      <sz val="16"/>
      <name val="Arial Black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3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7" fontId="8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/>
    </xf>
    <xf numFmtId="37" fontId="11" fillId="0" borderId="3" xfId="0" applyNumberFormat="1" applyFont="1" applyBorder="1" applyAlignment="1" applyProtection="1">
      <alignment/>
      <protection/>
    </xf>
    <xf numFmtId="37" fontId="8" fillId="0" borderId="1" xfId="0" applyNumberFormat="1" applyFont="1" applyBorder="1" applyAlignment="1" applyProtection="1">
      <alignment/>
      <protection/>
    </xf>
    <xf numFmtId="37" fontId="11" fillId="0" borderId="1" xfId="0" applyNumberFormat="1" applyFont="1" applyBorder="1" applyAlignment="1" applyProtection="1">
      <alignment/>
      <protection/>
    </xf>
    <xf numFmtId="37" fontId="8" fillId="0" borderId="4" xfId="0" applyNumberFormat="1" applyFont="1" applyBorder="1" applyAlignment="1" applyProtection="1">
      <alignment/>
      <protection/>
    </xf>
    <xf numFmtId="37" fontId="11" fillId="0" borderId="4" xfId="0" applyNumberFormat="1" applyFont="1" applyBorder="1" applyAlignment="1" applyProtection="1">
      <alignment/>
      <protection/>
    </xf>
    <xf numFmtId="37" fontId="8" fillId="0" borderId="5" xfId="0" applyNumberFormat="1" applyFont="1" applyBorder="1" applyAlignment="1" applyProtection="1">
      <alignment/>
      <protection/>
    </xf>
    <xf numFmtId="37" fontId="11" fillId="0" borderId="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7" xfId="15" applyNumberFormat="1" applyFont="1" applyBorder="1" applyAlignment="1">
      <alignment horizontal="center"/>
    </xf>
    <xf numFmtId="165" fontId="1" fillId="0" borderId="7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37" fontId="8" fillId="0" borderId="13" xfId="0" applyNumberFormat="1" applyFont="1" applyBorder="1" applyAlignment="1" applyProtection="1">
      <alignment horizontal="center"/>
      <protection/>
    </xf>
    <xf numFmtId="37" fontId="8" fillId="0" borderId="1" xfId="0" applyNumberFormat="1" applyFont="1" applyBorder="1" applyAlignment="1" applyProtection="1">
      <alignment horizontal="center"/>
      <protection/>
    </xf>
    <xf numFmtId="37" fontId="8" fillId="0" borderId="2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39" fontId="8" fillId="0" borderId="1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80" zoomScaleNormal="80" workbookViewId="0" topLeftCell="A1">
      <selection activeCell="A1" sqref="A1:P62"/>
    </sheetView>
  </sheetViews>
  <sheetFormatPr defaultColWidth="8.796875" defaultRowHeight="15"/>
  <cols>
    <col min="1" max="1" width="5.09765625" style="0" customWidth="1"/>
    <col min="2" max="2" width="2.69921875" style="0" customWidth="1"/>
    <col min="3" max="3" width="2.59765625" style="0" customWidth="1"/>
    <col min="4" max="4" width="21.59765625" style="0" customWidth="1"/>
    <col min="5" max="5" width="14.59765625" style="0" customWidth="1"/>
    <col min="6" max="6" width="13.5" style="0" hidden="1" customWidth="1"/>
    <col min="7" max="7" width="13.69921875" style="0" hidden="1" customWidth="1"/>
    <col min="8" max="8" width="3.69921875" style="0" customWidth="1"/>
    <col min="9" max="10" width="16.59765625" style="0" customWidth="1"/>
    <col min="11" max="11" width="3.5" style="0" customWidth="1"/>
    <col min="12" max="12" width="12" style="0" hidden="1" customWidth="1"/>
    <col min="13" max="13" width="12.19921875" style="0" hidden="1" customWidth="1"/>
    <col min="14" max="14" width="3.5" style="0" hidden="1" customWidth="1"/>
    <col min="15" max="15" width="11.5" style="0" hidden="1" customWidth="1"/>
    <col min="16" max="16" width="13.69921875" style="0" hidden="1" customWidth="1"/>
  </cols>
  <sheetData>
    <row r="1" spans="1:16" ht="15.75">
      <c r="A1" t="s">
        <v>148</v>
      </c>
      <c r="J1" s="76" t="s">
        <v>150</v>
      </c>
      <c r="K1" s="76"/>
      <c r="M1" s="6" t="s">
        <v>94</v>
      </c>
      <c r="P1" s="6" t="s">
        <v>94</v>
      </c>
    </row>
    <row r="2" spans="10:16" ht="15.75">
      <c r="J2" s="76" t="s">
        <v>96</v>
      </c>
      <c r="K2" s="76"/>
      <c r="M2" s="6" t="s">
        <v>96</v>
      </c>
      <c r="P2" s="6" t="s">
        <v>96</v>
      </c>
    </row>
    <row r="3" spans="2:16" ht="22.5">
      <c r="B3" s="74" t="s">
        <v>112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2:16" ht="22.5">
      <c r="B4" s="75"/>
      <c r="C4" s="75"/>
      <c r="D4" s="75"/>
      <c r="E4" s="75"/>
      <c r="F4" s="75"/>
      <c r="G4" s="75"/>
      <c r="H4" s="75"/>
      <c r="I4" s="75"/>
      <c r="J4" s="75"/>
      <c r="K4" s="75"/>
      <c r="L4" s="15"/>
      <c r="M4" s="15"/>
      <c r="N4" s="15"/>
      <c r="O4" s="15"/>
      <c r="P4" s="15"/>
    </row>
    <row r="5" ht="18">
      <c r="B5" s="1"/>
    </row>
    <row r="6" s="8" customFormat="1" ht="15.75">
      <c r="B6" s="10" t="s">
        <v>27</v>
      </c>
    </row>
    <row r="7" spans="6:16" s="8" customFormat="1" ht="15">
      <c r="F7" s="16" t="s">
        <v>28</v>
      </c>
      <c r="G7" s="16" t="s">
        <v>28</v>
      </c>
      <c r="I7" s="17" t="s">
        <v>28</v>
      </c>
      <c r="J7" s="17" t="s">
        <v>28</v>
      </c>
      <c r="L7" s="16" t="s">
        <v>28</v>
      </c>
      <c r="M7" s="16" t="s">
        <v>28</v>
      </c>
      <c r="O7" s="16" t="s">
        <v>28</v>
      </c>
      <c r="P7" s="16" t="s">
        <v>28</v>
      </c>
    </row>
    <row r="8" spans="6:16" s="8" customFormat="1" ht="15">
      <c r="F8" s="18" t="s">
        <v>30</v>
      </c>
      <c r="G8" s="18" t="s">
        <v>29</v>
      </c>
      <c r="I8" s="13" t="s">
        <v>30</v>
      </c>
      <c r="J8" s="13" t="s">
        <v>29</v>
      </c>
      <c r="L8" s="18" t="s">
        <v>30</v>
      </c>
      <c r="M8" s="18" t="s">
        <v>29</v>
      </c>
      <c r="O8" s="18" t="s">
        <v>30</v>
      </c>
      <c r="P8" s="18" t="s">
        <v>29</v>
      </c>
    </row>
    <row r="9" spans="6:16" s="8" customFormat="1" ht="15">
      <c r="F9" s="18" t="s">
        <v>1</v>
      </c>
      <c r="G9" s="18" t="s">
        <v>31</v>
      </c>
      <c r="I9" s="13" t="s">
        <v>1</v>
      </c>
      <c r="J9" s="13" t="s">
        <v>31</v>
      </c>
      <c r="L9" s="18" t="s">
        <v>1</v>
      </c>
      <c r="M9" s="18" t="s">
        <v>31</v>
      </c>
      <c r="O9" s="18" t="s">
        <v>1</v>
      </c>
      <c r="P9" s="18" t="s">
        <v>31</v>
      </c>
    </row>
    <row r="10" spans="6:16" s="8" customFormat="1" ht="15">
      <c r="F10" s="19" t="s">
        <v>5</v>
      </c>
      <c r="G10" s="19" t="s">
        <v>32</v>
      </c>
      <c r="I10" s="14" t="s">
        <v>5</v>
      </c>
      <c r="J10" s="14" t="s">
        <v>32</v>
      </c>
      <c r="L10" s="19" t="s">
        <v>5</v>
      </c>
      <c r="M10" s="19" t="s">
        <v>32</v>
      </c>
      <c r="O10" s="19" t="s">
        <v>5</v>
      </c>
      <c r="P10" s="19" t="s">
        <v>32</v>
      </c>
    </row>
    <row r="11" spans="6:16" s="8" customFormat="1" ht="15">
      <c r="F11" s="20" t="s">
        <v>105</v>
      </c>
      <c r="G11" s="20" t="s">
        <v>6</v>
      </c>
      <c r="I11" s="21" t="s">
        <v>165</v>
      </c>
      <c r="J11" s="21" t="s">
        <v>161</v>
      </c>
      <c r="L11" s="20" t="s">
        <v>107</v>
      </c>
      <c r="M11" s="20" t="s">
        <v>6</v>
      </c>
      <c r="O11" s="20" t="s">
        <v>108</v>
      </c>
      <c r="P11" s="20" t="s">
        <v>6</v>
      </c>
    </row>
    <row r="12" spans="6:16" s="8" customFormat="1" ht="15">
      <c r="F12" s="20" t="s">
        <v>7</v>
      </c>
      <c r="G12" s="20" t="s">
        <v>7</v>
      </c>
      <c r="I12" s="21" t="s">
        <v>7</v>
      </c>
      <c r="J12" s="21" t="s">
        <v>7</v>
      </c>
      <c r="L12" s="20" t="s">
        <v>7</v>
      </c>
      <c r="M12" s="20" t="s">
        <v>7</v>
      </c>
      <c r="O12" s="20" t="s">
        <v>7</v>
      </c>
      <c r="P12" s="20" t="s">
        <v>7</v>
      </c>
    </row>
    <row r="13" spans="6:16" s="8" customFormat="1" ht="15">
      <c r="F13" s="22"/>
      <c r="G13" s="22"/>
      <c r="I13" s="23"/>
      <c r="J13" s="23"/>
      <c r="L13" s="22"/>
      <c r="M13" s="22"/>
      <c r="O13" s="22"/>
      <c r="P13" s="22"/>
    </row>
    <row r="14" spans="1:16" s="8" customFormat="1" ht="15">
      <c r="A14" s="24">
        <v>1</v>
      </c>
      <c r="B14" s="12" t="s">
        <v>202</v>
      </c>
      <c r="C14" s="12"/>
      <c r="D14" s="12"/>
      <c r="E14" s="12"/>
      <c r="F14" s="25">
        <v>26290</v>
      </c>
      <c r="G14" s="25">
        <v>26878</v>
      </c>
      <c r="I14" s="26">
        <v>31139</v>
      </c>
      <c r="J14" s="26">
        <v>30765</v>
      </c>
      <c r="L14" s="25">
        <v>27248</v>
      </c>
      <c r="M14" s="25">
        <v>26878</v>
      </c>
      <c r="O14" s="25">
        <v>26878</v>
      </c>
      <c r="P14" s="25">
        <v>26878</v>
      </c>
    </row>
    <row r="15" spans="1:16" s="8" customFormat="1" ht="15">
      <c r="A15" s="24"/>
      <c r="B15" s="12"/>
      <c r="C15" s="12"/>
      <c r="D15" s="12"/>
      <c r="E15" s="12"/>
      <c r="F15" s="25"/>
      <c r="G15" s="25"/>
      <c r="I15" s="26"/>
      <c r="J15" s="26"/>
      <c r="L15" s="25"/>
      <c r="M15" s="25"/>
      <c r="O15" s="25"/>
      <c r="P15" s="25"/>
    </row>
    <row r="16" spans="1:16" s="8" customFormat="1" ht="15">
      <c r="A16" s="24">
        <v>2</v>
      </c>
      <c r="B16" s="12" t="s">
        <v>33</v>
      </c>
      <c r="C16" s="12"/>
      <c r="D16" s="12"/>
      <c r="E16" s="12"/>
      <c r="F16" s="25">
        <v>0</v>
      </c>
      <c r="G16" s="25">
        <v>0</v>
      </c>
      <c r="I16" s="26">
        <v>0</v>
      </c>
      <c r="J16" s="26">
        <v>0</v>
      </c>
      <c r="L16" s="25">
        <v>0</v>
      </c>
      <c r="M16" s="25">
        <v>0</v>
      </c>
      <c r="O16" s="25">
        <v>0</v>
      </c>
      <c r="P16" s="25">
        <v>0</v>
      </c>
    </row>
    <row r="17" spans="1:16" s="8" customFormat="1" ht="15">
      <c r="A17" s="24"/>
      <c r="B17" s="12"/>
      <c r="C17" s="12"/>
      <c r="D17" s="12"/>
      <c r="E17" s="12"/>
      <c r="F17" s="25"/>
      <c r="G17" s="25"/>
      <c r="I17" s="26"/>
      <c r="J17" s="26"/>
      <c r="L17" s="25"/>
      <c r="M17" s="25"/>
      <c r="O17" s="25"/>
      <c r="P17" s="25"/>
    </row>
    <row r="18" spans="1:16" s="8" customFormat="1" ht="15">
      <c r="A18" s="24">
        <v>3</v>
      </c>
      <c r="B18" s="12" t="s">
        <v>34</v>
      </c>
      <c r="C18" s="12"/>
      <c r="D18" s="12"/>
      <c r="E18" s="12"/>
      <c r="F18" s="25">
        <v>0</v>
      </c>
      <c r="G18" s="25">
        <v>0</v>
      </c>
      <c r="I18" s="26"/>
      <c r="J18" s="26"/>
      <c r="L18" s="25">
        <v>0</v>
      </c>
      <c r="M18" s="25">
        <v>0</v>
      </c>
      <c r="O18" s="25">
        <v>0</v>
      </c>
      <c r="P18" s="25">
        <v>0</v>
      </c>
    </row>
    <row r="19" spans="1:16" s="8" customFormat="1" ht="15">
      <c r="A19" s="24"/>
      <c r="B19" s="12"/>
      <c r="C19" s="12" t="s">
        <v>48</v>
      </c>
      <c r="D19" s="12"/>
      <c r="E19" s="12"/>
      <c r="F19" s="25">
        <v>84731</v>
      </c>
      <c r="G19" s="25">
        <v>83965</v>
      </c>
      <c r="I19" s="26">
        <v>87105</v>
      </c>
      <c r="J19" s="26">
        <v>87117</v>
      </c>
      <c r="L19" s="25">
        <v>84338</v>
      </c>
      <c r="M19" s="25">
        <v>83965</v>
      </c>
      <c r="O19" s="25">
        <v>83965</v>
      </c>
      <c r="P19" s="25">
        <v>83965</v>
      </c>
    </row>
    <row r="20" spans="1:16" s="8" customFormat="1" ht="15">
      <c r="A20" s="24"/>
      <c r="B20" s="12"/>
      <c r="C20" s="12" t="s">
        <v>49</v>
      </c>
      <c r="D20" s="12"/>
      <c r="E20" s="12"/>
      <c r="F20" s="25">
        <v>1191</v>
      </c>
      <c r="G20" s="25">
        <v>1191</v>
      </c>
      <c r="I20" s="26">
        <v>1161</v>
      </c>
      <c r="J20" s="26">
        <v>1161</v>
      </c>
      <c r="L20" s="25">
        <v>1186</v>
      </c>
      <c r="M20" s="25">
        <v>1191</v>
      </c>
      <c r="O20" s="25">
        <v>1191</v>
      </c>
      <c r="P20" s="25">
        <v>1191</v>
      </c>
    </row>
    <row r="21" spans="1:16" s="8" customFormat="1" ht="15">
      <c r="A21" s="24"/>
      <c r="B21" s="12"/>
      <c r="C21" s="12" t="s">
        <v>90</v>
      </c>
      <c r="D21" s="12"/>
      <c r="E21" s="12"/>
      <c r="F21" s="25">
        <v>661</v>
      </c>
      <c r="G21" s="25">
        <v>661</v>
      </c>
      <c r="I21" s="26">
        <v>933</v>
      </c>
      <c r="J21" s="26">
        <v>933</v>
      </c>
      <c r="L21" s="25">
        <v>395</v>
      </c>
      <c r="M21" s="25">
        <v>661</v>
      </c>
      <c r="O21" s="25">
        <v>661</v>
      </c>
      <c r="P21" s="25">
        <v>661</v>
      </c>
    </row>
    <row r="22" spans="1:16" s="8" customFormat="1" ht="15">
      <c r="A22" s="24"/>
      <c r="B22" s="12"/>
      <c r="C22" s="12"/>
      <c r="D22" s="12"/>
      <c r="E22" s="12"/>
      <c r="F22" s="25"/>
      <c r="G22" s="25"/>
      <c r="I22" s="26"/>
      <c r="J22" s="26"/>
      <c r="L22" s="25"/>
      <c r="M22" s="25"/>
      <c r="O22" s="25"/>
      <c r="P22" s="25"/>
    </row>
    <row r="23" spans="1:16" s="8" customFormat="1" ht="15">
      <c r="A23" s="24">
        <v>4</v>
      </c>
      <c r="B23" s="12" t="s">
        <v>35</v>
      </c>
      <c r="C23" s="12"/>
      <c r="D23" s="12"/>
      <c r="E23" s="12"/>
      <c r="F23" s="25">
        <v>30</v>
      </c>
      <c r="G23" s="25">
        <v>42</v>
      </c>
      <c r="I23" s="26">
        <v>0</v>
      </c>
      <c r="J23" s="26">
        <v>0</v>
      </c>
      <c r="L23" s="25">
        <v>83</v>
      </c>
      <c r="M23" s="25">
        <v>42</v>
      </c>
      <c r="O23" s="25">
        <v>42</v>
      </c>
      <c r="P23" s="25">
        <v>42</v>
      </c>
    </row>
    <row r="24" spans="1:16" s="8" customFormat="1" ht="15">
      <c r="A24" s="24"/>
      <c r="B24" s="12"/>
      <c r="C24" s="12"/>
      <c r="D24" s="12"/>
      <c r="E24" s="12"/>
      <c r="F24" s="25"/>
      <c r="G24" s="25"/>
      <c r="I24" s="26"/>
      <c r="J24" s="26"/>
      <c r="L24" s="25"/>
      <c r="M24" s="25"/>
      <c r="O24" s="25"/>
      <c r="P24" s="25"/>
    </row>
    <row r="25" spans="1:16" s="8" customFormat="1" ht="15">
      <c r="A25" s="24">
        <v>5</v>
      </c>
      <c r="B25" s="12" t="s">
        <v>36</v>
      </c>
      <c r="C25" s="12"/>
      <c r="D25" s="12"/>
      <c r="E25" s="12"/>
      <c r="F25" s="25"/>
      <c r="G25" s="25"/>
      <c r="I25" s="26"/>
      <c r="J25" s="26"/>
      <c r="L25" s="25"/>
      <c r="M25" s="25"/>
      <c r="O25" s="25"/>
      <c r="P25" s="25"/>
    </row>
    <row r="26" spans="1:16" s="8" customFormat="1" ht="15">
      <c r="A26" s="24"/>
      <c r="B26" s="12"/>
      <c r="C26" s="72" t="s">
        <v>37</v>
      </c>
      <c r="D26" s="73"/>
      <c r="E26" s="12"/>
      <c r="F26" s="27">
        <v>2661</v>
      </c>
      <c r="G26" s="27">
        <v>2719</v>
      </c>
      <c r="I26" s="28">
        <v>2613</v>
      </c>
      <c r="J26" s="28">
        <v>4947</v>
      </c>
      <c r="L26" s="27">
        <v>3997</v>
      </c>
      <c r="M26" s="27">
        <v>2719</v>
      </c>
      <c r="O26" s="27">
        <v>2719</v>
      </c>
      <c r="P26" s="27">
        <v>2719</v>
      </c>
    </row>
    <row r="27" spans="1:16" s="8" customFormat="1" ht="15">
      <c r="A27" s="24"/>
      <c r="B27" s="12"/>
      <c r="C27" s="12" t="s">
        <v>203</v>
      </c>
      <c r="D27" s="12"/>
      <c r="E27" s="12"/>
      <c r="F27" s="29"/>
      <c r="G27" s="29"/>
      <c r="I27" s="30">
        <v>2160</v>
      </c>
      <c r="J27" s="30">
        <v>2167</v>
      </c>
      <c r="L27" s="29"/>
      <c r="M27" s="29"/>
      <c r="O27" s="29"/>
      <c r="P27" s="29"/>
    </row>
    <row r="28" spans="1:16" s="8" customFormat="1" ht="15">
      <c r="A28" s="24"/>
      <c r="B28" s="12"/>
      <c r="C28" s="12" t="s">
        <v>166</v>
      </c>
      <c r="D28" s="12"/>
      <c r="E28" s="12"/>
      <c r="F28" s="29">
        <v>27221</v>
      </c>
      <c r="G28" s="29">
        <v>30083</v>
      </c>
      <c r="I28" s="30">
        <v>34889</v>
      </c>
      <c r="J28" s="30">
        <v>40233</v>
      </c>
      <c r="L28" s="29">
        <v>34683</v>
      </c>
      <c r="M28" s="29">
        <v>30083</v>
      </c>
      <c r="O28" s="29">
        <v>30761</v>
      </c>
      <c r="P28" s="29">
        <v>30083</v>
      </c>
    </row>
    <row r="29" spans="1:16" s="8" customFormat="1" ht="15">
      <c r="A29" s="24"/>
      <c r="B29" s="12"/>
      <c r="C29" s="72" t="s">
        <v>167</v>
      </c>
      <c r="D29" s="73"/>
      <c r="E29" s="12"/>
      <c r="F29" s="29">
        <v>4296</v>
      </c>
      <c r="G29" s="29">
        <v>8487</v>
      </c>
      <c r="I29" s="30">
        <v>2029</v>
      </c>
      <c r="J29" s="30">
        <v>1577</v>
      </c>
      <c r="L29" s="29">
        <v>3144</v>
      </c>
      <c r="M29" s="29">
        <v>8487</v>
      </c>
      <c r="O29" s="29">
        <v>8487</v>
      </c>
      <c r="P29" s="29">
        <v>8487</v>
      </c>
    </row>
    <row r="30" spans="1:16" s="8" customFormat="1" ht="15" customHeight="1">
      <c r="A30" s="24"/>
      <c r="B30" s="12"/>
      <c r="C30" s="72" t="s">
        <v>204</v>
      </c>
      <c r="D30" s="73"/>
      <c r="E30" s="12"/>
      <c r="F30" s="29">
        <v>1284</v>
      </c>
      <c r="G30" s="29">
        <v>1330</v>
      </c>
      <c r="I30" s="30">
        <f>9874+36022</f>
        <v>45896</v>
      </c>
      <c r="J30" s="30">
        <f>28735+11964</f>
        <v>40699</v>
      </c>
      <c r="L30" s="29">
        <v>1927</v>
      </c>
      <c r="M30" s="29">
        <v>1330</v>
      </c>
      <c r="O30" s="29">
        <v>1330</v>
      </c>
      <c r="P30" s="29">
        <v>1330</v>
      </c>
    </row>
    <row r="31" spans="1:16" s="8" customFormat="1" ht="15">
      <c r="A31" s="24"/>
      <c r="B31" s="12"/>
      <c r="C31" s="12"/>
      <c r="D31" s="12"/>
      <c r="E31" s="12"/>
      <c r="F31" s="29"/>
      <c r="G31" s="29"/>
      <c r="I31" s="30"/>
      <c r="J31" s="30"/>
      <c r="L31" s="29"/>
      <c r="M31" s="29"/>
      <c r="O31" s="29"/>
      <c r="P31" s="29"/>
    </row>
    <row r="32" spans="1:16" s="8" customFormat="1" ht="15">
      <c r="A32" s="24"/>
      <c r="B32" s="12"/>
      <c r="C32" s="12"/>
      <c r="D32" s="12"/>
      <c r="E32" s="12"/>
      <c r="F32" s="31">
        <v>72827</v>
      </c>
      <c r="G32" s="31">
        <v>76381</v>
      </c>
      <c r="I32" s="32">
        <f>SUM(I26:I30)</f>
        <v>87587</v>
      </c>
      <c r="J32" s="32">
        <f>SUM(J26:J30)</f>
        <v>89623</v>
      </c>
      <c r="L32" s="31">
        <v>78323</v>
      </c>
      <c r="M32" s="31">
        <v>76381</v>
      </c>
      <c r="O32" s="31">
        <v>76381</v>
      </c>
      <c r="P32" s="31">
        <v>76381</v>
      </c>
    </row>
    <row r="33" spans="1:16" s="8" customFormat="1" ht="8.25" customHeight="1">
      <c r="A33" s="24"/>
      <c r="B33" s="12"/>
      <c r="C33" s="12"/>
      <c r="D33" s="12"/>
      <c r="E33" s="12"/>
      <c r="F33" s="25"/>
      <c r="G33" s="25"/>
      <c r="I33" s="26"/>
      <c r="J33" s="26"/>
      <c r="L33" s="25"/>
      <c r="M33" s="25"/>
      <c r="O33" s="25"/>
      <c r="P33" s="25"/>
    </row>
    <row r="34" spans="1:16" s="8" customFormat="1" ht="15">
      <c r="A34" s="24">
        <v>6</v>
      </c>
      <c r="B34" s="12" t="s">
        <v>38</v>
      </c>
      <c r="C34" s="12"/>
      <c r="D34" s="12"/>
      <c r="E34" s="12"/>
      <c r="F34" s="25"/>
      <c r="G34" s="25"/>
      <c r="I34" s="26"/>
      <c r="J34" s="26"/>
      <c r="L34" s="25"/>
      <c r="M34" s="25"/>
      <c r="O34" s="25"/>
      <c r="P34" s="25"/>
    </row>
    <row r="35" spans="1:16" s="8" customFormat="1" ht="15">
      <c r="A35" s="24"/>
      <c r="B35" s="12"/>
      <c r="C35" s="12" t="s">
        <v>39</v>
      </c>
      <c r="D35" s="12"/>
      <c r="E35" s="12"/>
      <c r="F35" s="27">
        <v>14009</v>
      </c>
      <c r="G35" s="27">
        <v>12860</v>
      </c>
      <c r="I35" s="28">
        <v>15478</v>
      </c>
      <c r="J35" s="28">
        <v>15111</v>
      </c>
      <c r="L35" s="27">
        <v>5194</v>
      </c>
      <c r="M35" s="27">
        <v>12860</v>
      </c>
      <c r="O35" s="27">
        <v>12860</v>
      </c>
      <c r="P35" s="27">
        <v>12860</v>
      </c>
    </row>
    <row r="36" spans="1:16" s="8" customFormat="1" ht="15">
      <c r="A36" s="24"/>
      <c r="B36" s="12"/>
      <c r="C36" s="12" t="s">
        <v>168</v>
      </c>
      <c r="D36" s="12"/>
      <c r="E36" s="12"/>
      <c r="F36" s="29">
        <v>15719</v>
      </c>
      <c r="G36" s="29">
        <v>19248</v>
      </c>
      <c r="I36" s="30">
        <v>21783</v>
      </c>
      <c r="J36" s="30">
        <v>25652</v>
      </c>
      <c r="L36" s="29">
        <v>30295</v>
      </c>
      <c r="M36" s="29">
        <v>19248</v>
      </c>
      <c r="O36" s="29">
        <v>19248</v>
      </c>
      <c r="P36" s="29">
        <v>19248</v>
      </c>
    </row>
    <row r="37" spans="1:16" s="8" customFormat="1" ht="15">
      <c r="A37" s="24"/>
      <c r="B37" s="12"/>
      <c r="C37" s="12" t="s">
        <v>169</v>
      </c>
      <c r="D37" s="12"/>
      <c r="E37" s="12"/>
      <c r="F37" s="29">
        <v>9755</v>
      </c>
      <c r="G37" s="29">
        <v>10774</v>
      </c>
      <c r="I37" s="30">
        <v>5734</v>
      </c>
      <c r="J37" s="30">
        <v>7256</v>
      </c>
      <c r="L37" s="29">
        <v>8139</v>
      </c>
      <c r="M37" s="29">
        <v>10774</v>
      </c>
      <c r="O37" s="29">
        <v>10726</v>
      </c>
      <c r="P37" s="29">
        <v>10774</v>
      </c>
    </row>
    <row r="38" spans="1:16" s="8" customFormat="1" ht="15">
      <c r="A38" s="24"/>
      <c r="B38" s="12"/>
      <c r="C38" s="12" t="s">
        <v>40</v>
      </c>
      <c r="D38" s="12"/>
      <c r="E38" s="12"/>
      <c r="F38" s="29">
        <v>147</v>
      </c>
      <c r="G38" s="29">
        <v>444</v>
      </c>
      <c r="I38" s="30">
        <v>1035</v>
      </c>
      <c r="J38" s="30">
        <v>470</v>
      </c>
      <c r="L38" s="29">
        <v>922</v>
      </c>
      <c r="M38" s="29">
        <v>444</v>
      </c>
      <c r="O38" s="29">
        <v>444</v>
      </c>
      <c r="P38" s="29">
        <v>444</v>
      </c>
    </row>
    <row r="39" spans="1:16" s="8" customFormat="1" ht="15">
      <c r="A39" s="24"/>
      <c r="B39" s="12"/>
      <c r="C39" s="12"/>
      <c r="D39" s="12"/>
      <c r="E39" s="12"/>
      <c r="F39" s="29">
        <v>1833</v>
      </c>
      <c r="G39" s="29">
        <v>1833</v>
      </c>
      <c r="I39" s="30"/>
      <c r="J39" s="30"/>
      <c r="L39" s="29">
        <v>0</v>
      </c>
      <c r="M39" s="29">
        <v>1833</v>
      </c>
      <c r="O39" s="29">
        <v>1833</v>
      </c>
      <c r="P39" s="29">
        <v>1833</v>
      </c>
    </row>
    <row r="40" spans="1:16" s="8" customFormat="1" ht="15">
      <c r="A40" s="24"/>
      <c r="B40" s="12"/>
      <c r="C40" s="12"/>
      <c r="D40" s="12"/>
      <c r="E40" s="12"/>
      <c r="F40" s="31">
        <v>41502</v>
      </c>
      <c r="G40" s="31">
        <v>45336</v>
      </c>
      <c r="I40" s="32">
        <f>SUM(I35:I39)</f>
        <v>44030</v>
      </c>
      <c r="J40" s="32">
        <f>SUM(J35:J39)</f>
        <v>48489</v>
      </c>
      <c r="L40" s="31">
        <v>45869</v>
      </c>
      <c r="M40" s="31">
        <v>45336</v>
      </c>
      <c r="O40" s="31">
        <v>45288</v>
      </c>
      <c r="P40" s="31">
        <v>45336</v>
      </c>
    </row>
    <row r="41" spans="1:16" s="8" customFormat="1" ht="15">
      <c r="A41" s="24"/>
      <c r="B41" s="12"/>
      <c r="C41" s="12"/>
      <c r="D41" s="12"/>
      <c r="E41" s="12"/>
      <c r="F41" s="25"/>
      <c r="G41" s="25"/>
      <c r="I41" s="26"/>
      <c r="J41" s="26"/>
      <c r="L41" s="25"/>
      <c r="M41" s="25"/>
      <c r="O41" s="25"/>
      <c r="P41" s="25"/>
    </row>
    <row r="42" spans="1:16" s="8" customFormat="1" ht="15">
      <c r="A42" s="24">
        <v>7</v>
      </c>
      <c r="B42" s="12" t="s">
        <v>93</v>
      </c>
      <c r="C42" s="12"/>
      <c r="D42" s="12"/>
      <c r="E42" s="12"/>
      <c r="F42" s="25">
        <v>31324</v>
      </c>
      <c r="G42" s="25">
        <v>31045</v>
      </c>
      <c r="I42" s="26">
        <f>+I32-I40</f>
        <v>43557</v>
      </c>
      <c r="J42" s="26">
        <f>+J32-J40</f>
        <v>41134</v>
      </c>
      <c r="L42" s="25">
        <v>32456</v>
      </c>
      <c r="M42" s="25">
        <v>31045</v>
      </c>
      <c r="O42" s="25">
        <v>31094</v>
      </c>
      <c r="P42" s="25">
        <v>31045</v>
      </c>
    </row>
    <row r="43" spans="1:16" s="8" customFormat="1" ht="15">
      <c r="A43" s="24"/>
      <c r="B43" s="12"/>
      <c r="C43" s="12"/>
      <c r="D43" s="12"/>
      <c r="E43" s="12"/>
      <c r="F43" s="25"/>
      <c r="G43" s="25"/>
      <c r="I43" s="26"/>
      <c r="J43" s="26"/>
      <c r="L43" s="25"/>
      <c r="M43" s="25"/>
      <c r="O43" s="25"/>
      <c r="P43" s="25"/>
    </row>
    <row r="44" spans="1:16" s="8" customFormat="1" ht="15.75" thickBot="1">
      <c r="A44" s="24"/>
      <c r="B44" s="12"/>
      <c r="C44" s="12"/>
      <c r="D44" s="12"/>
      <c r="E44" s="12"/>
      <c r="F44" s="33">
        <v>144227</v>
      </c>
      <c r="G44" s="33">
        <v>143782</v>
      </c>
      <c r="I44" s="34">
        <f>+I14+I16+I19+I20+I21+I23+I42</f>
        <v>163895</v>
      </c>
      <c r="J44" s="34">
        <f>+J14+J16+J19+J20+J21+J23+J42</f>
        <v>161110</v>
      </c>
      <c r="L44" s="33">
        <v>145706</v>
      </c>
      <c r="M44" s="33">
        <v>143782</v>
      </c>
      <c r="O44" s="33">
        <v>143831</v>
      </c>
      <c r="P44" s="33">
        <v>143782</v>
      </c>
    </row>
    <row r="45" spans="1:16" s="8" customFormat="1" ht="15.75" thickTop="1">
      <c r="A45" s="24">
        <v>8</v>
      </c>
      <c r="B45" s="12" t="s">
        <v>41</v>
      </c>
      <c r="C45" s="12"/>
      <c r="D45" s="12"/>
      <c r="E45" s="12"/>
      <c r="F45" s="25"/>
      <c r="G45" s="25"/>
      <c r="I45" s="26"/>
      <c r="J45" s="26"/>
      <c r="L45" s="25"/>
      <c r="M45" s="25"/>
      <c r="O45" s="25"/>
      <c r="P45" s="25"/>
    </row>
    <row r="46" spans="1:16" s="8" customFormat="1" ht="15">
      <c r="A46" s="24"/>
      <c r="B46" s="12"/>
      <c r="C46" s="12" t="s">
        <v>42</v>
      </c>
      <c r="D46" s="12"/>
      <c r="E46" s="12"/>
      <c r="F46" s="27">
        <v>50923</v>
      </c>
      <c r="G46" s="27">
        <v>50923</v>
      </c>
      <c r="I46" s="28">
        <v>50923</v>
      </c>
      <c r="J46" s="28">
        <v>50923</v>
      </c>
      <c r="L46" s="27">
        <v>50923</v>
      </c>
      <c r="M46" s="27">
        <v>50923</v>
      </c>
      <c r="O46" s="27">
        <v>50923</v>
      </c>
      <c r="P46" s="27">
        <v>50923</v>
      </c>
    </row>
    <row r="47" spans="1:16" s="8" customFormat="1" ht="15">
      <c r="A47" s="24"/>
      <c r="B47" s="12"/>
      <c r="C47" s="12" t="s">
        <v>43</v>
      </c>
      <c r="D47" s="12"/>
      <c r="E47" s="12"/>
      <c r="F47" s="29">
        <v>0</v>
      </c>
      <c r="G47" s="29">
        <v>0</v>
      </c>
      <c r="I47" s="30"/>
      <c r="J47" s="30"/>
      <c r="L47" s="29">
        <v>0</v>
      </c>
      <c r="M47" s="29">
        <v>0</v>
      </c>
      <c r="O47" s="29">
        <v>0</v>
      </c>
      <c r="P47" s="29">
        <v>0</v>
      </c>
    </row>
    <row r="48" spans="1:16" s="8" customFormat="1" ht="15">
      <c r="A48" s="24"/>
      <c r="B48" s="12"/>
      <c r="C48" s="12"/>
      <c r="D48" s="12" t="s">
        <v>44</v>
      </c>
      <c r="E48" s="12"/>
      <c r="F48" s="29">
        <v>26245</v>
      </c>
      <c r="G48" s="29">
        <v>26245</v>
      </c>
      <c r="I48" s="30">
        <v>26245</v>
      </c>
      <c r="J48" s="30">
        <v>26245</v>
      </c>
      <c r="L48" s="29">
        <v>26251</v>
      </c>
      <c r="M48" s="29">
        <v>26245</v>
      </c>
      <c r="O48" s="29">
        <v>26245</v>
      </c>
      <c r="P48" s="29">
        <v>26245</v>
      </c>
    </row>
    <row r="49" spans="1:16" s="8" customFormat="1" ht="15">
      <c r="A49" s="24"/>
      <c r="B49" s="12"/>
      <c r="C49" s="12"/>
      <c r="D49" s="12" t="s">
        <v>45</v>
      </c>
      <c r="E49" s="12"/>
      <c r="F49" s="29">
        <v>29309</v>
      </c>
      <c r="G49" s="29">
        <v>27476</v>
      </c>
      <c r="I49" s="30">
        <v>42993</v>
      </c>
      <c r="J49" s="30">
        <v>40540</v>
      </c>
      <c r="L49" s="29">
        <v>27637</v>
      </c>
      <c r="M49" s="29">
        <v>27476</v>
      </c>
      <c r="O49" s="29">
        <v>27507</v>
      </c>
      <c r="P49" s="29">
        <v>27476</v>
      </c>
    </row>
    <row r="50" spans="1:16" s="8" customFormat="1" ht="15">
      <c r="A50" s="24"/>
      <c r="B50" s="12"/>
      <c r="C50" s="12"/>
      <c r="D50" s="12"/>
      <c r="E50" s="12"/>
      <c r="F50" s="29">
        <v>1667</v>
      </c>
      <c r="G50" s="29">
        <v>2291</v>
      </c>
      <c r="I50" s="30"/>
      <c r="J50" s="30"/>
      <c r="L50" s="29">
        <v>2874</v>
      </c>
      <c r="M50" s="29">
        <v>2291</v>
      </c>
      <c r="O50" s="29">
        <v>2291</v>
      </c>
      <c r="P50" s="29">
        <v>2291</v>
      </c>
    </row>
    <row r="51" spans="1:16" s="8" customFormat="1" ht="15">
      <c r="A51" s="24"/>
      <c r="B51" s="12"/>
      <c r="C51" s="12"/>
      <c r="D51" s="12"/>
      <c r="E51" s="12"/>
      <c r="F51" s="31">
        <v>108144</v>
      </c>
      <c r="G51" s="31">
        <v>106935</v>
      </c>
      <c r="I51" s="32">
        <f>SUM(I46:I49)</f>
        <v>120161</v>
      </c>
      <c r="J51" s="32">
        <f>SUM(J46:J49)</f>
        <v>117708</v>
      </c>
      <c r="L51" s="31">
        <v>107685</v>
      </c>
      <c r="M51" s="31">
        <v>106935</v>
      </c>
      <c r="O51" s="31">
        <v>106966</v>
      </c>
      <c r="P51" s="31">
        <v>106935</v>
      </c>
    </row>
    <row r="52" spans="1:16" s="8" customFormat="1" ht="15">
      <c r="A52" s="24"/>
      <c r="B52" s="12"/>
      <c r="C52" s="12"/>
      <c r="D52" s="12"/>
      <c r="E52" s="12"/>
      <c r="F52" s="25"/>
      <c r="G52" s="25"/>
      <c r="I52" s="26"/>
      <c r="J52" s="26"/>
      <c r="L52" s="25"/>
      <c r="M52" s="25"/>
      <c r="O52" s="25"/>
      <c r="P52" s="25"/>
    </row>
    <row r="53" spans="1:16" s="8" customFormat="1" ht="15">
      <c r="A53" s="24">
        <v>9</v>
      </c>
      <c r="B53" s="12" t="s">
        <v>46</v>
      </c>
      <c r="C53" s="12"/>
      <c r="D53" s="12"/>
      <c r="E53" s="12"/>
      <c r="F53" s="25">
        <v>18558</v>
      </c>
      <c r="G53" s="25">
        <v>18050</v>
      </c>
      <c r="I53" s="26">
        <v>23441</v>
      </c>
      <c r="J53" s="26">
        <v>22546</v>
      </c>
      <c r="L53" s="25">
        <v>17363</v>
      </c>
      <c r="M53" s="25">
        <v>18050</v>
      </c>
      <c r="O53" s="25">
        <v>18065</v>
      </c>
      <c r="P53" s="25">
        <v>18050</v>
      </c>
    </row>
    <row r="54" spans="1:16" s="8" customFormat="1" ht="15">
      <c r="A54" s="24"/>
      <c r="B54" s="12"/>
      <c r="C54" s="12"/>
      <c r="D54" s="12"/>
      <c r="E54" s="12"/>
      <c r="F54" s="25"/>
      <c r="G54" s="25"/>
      <c r="I54" s="26"/>
      <c r="J54" s="26"/>
      <c r="L54" s="25"/>
      <c r="M54" s="25"/>
      <c r="O54" s="25"/>
      <c r="P54" s="25"/>
    </row>
    <row r="55" spans="1:16" s="8" customFormat="1" ht="15">
      <c r="A55" s="24">
        <v>10</v>
      </c>
      <c r="B55" s="12" t="s">
        <v>47</v>
      </c>
      <c r="C55" s="12"/>
      <c r="D55" s="12"/>
      <c r="E55" s="12"/>
      <c r="F55" s="25">
        <v>15950</v>
      </c>
      <c r="G55" s="25">
        <v>17175</v>
      </c>
      <c r="I55" s="26">
        <f>200+18196</f>
        <v>18396</v>
      </c>
      <c r="J55" s="26">
        <v>18959</v>
      </c>
      <c r="L55" s="25">
        <v>18906</v>
      </c>
      <c r="M55" s="25">
        <v>17175</v>
      </c>
      <c r="O55" s="25">
        <v>17175</v>
      </c>
      <c r="P55" s="25">
        <v>17175</v>
      </c>
    </row>
    <row r="56" spans="1:16" s="8" customFormat="1" ht="15">
      <c r="A56" s="24"/>
      <c r="B56" s="12"/>
      <c r="C56" s="12"/>
      <c r="D56" s="12"/>
      <c r="E56" s="12"/>
      <c r="F56" s="25"/>
      <c r="G56" s="25"/>
      <c r="I56" s="26"/>
      <c r="J56" s="26"/>
      <c r="L56" s="25"/>
      <c r="M56" s="25"/>
      <c r="O56" s="25"/>
      <c r="P56" s="25"/>
    </row>
    <row r="57" spans="1:16" s="8" customFormat="1" ht="15">
      <c r="A57" s="24">
        <v>11</v>
      </c>
      <c r="B57" s="12" t="s">
        <v>205</v>
      </c>
      <c r="C57" s="12"/>
      <c r="D57" s="12"/>
      <c r="E57" s="12"/>
      <c r="F57" s="25"/>
      <c r="G57" s="25"/>
      <c r="I57" s="26">
        <v>1897</v>
      </c>
      <c r="J57" s="26">
        <v>1897</v>
      </c>
      <c r="L57" s="25"/>
      <c r="M57" s="25"/>
      <c r="O57" s="25"/>
      <c r="P57" s="25"/>
    </row>
    <row r="58" spans="1:16" s="8" customFormat="1" ht="15">
      <c r="A58" s="24"/>
      <c r="B58" s="12"/>
      <c r="C58" s="12"/>
      <c r="D58" s="12"/>
      <c r="E58" s="12"/>
      <c r="F58" s="25">
        <v>1504</v>
      </c>
      <c r="G58" s="25">
        <v>1504</v>
      </c>
      <c r="I58" s="26"/>
      <c r="J58" s="26"/>
      <c r="L58" s="25">
        <v>1504</v>
      </c>
      <c r="M58" s="25">
        <v>1504</v>
      </c>
      <c r="O58" s="25">
        <v>1504</v>
      </c>
      <c r="P58" s="25">
        <v>1504</v>
      </c>
    </row>
    <row r="59" spans="1:16" s="8" customFormat="1" ht="15.75" thickBot="1">
      <c r="A59" s="24"/>
      <c r="B59" s="12"/>
      <c r="C59" s="12"/>
      <c r="D59" s="12"/>
      <c r="E59" s="12"/>
      <c r="F59" s="33">
        <v>144227</v>
      </c>
      <c r="G59" s="33">
        <v>143782</v>
      </c>
      <c r="I59" s="34">
        <f>+I51+I53+I55+I57</f>
        <v>163895</v>
      </c>
      <c r="J59" s="34">
        <f>+J51+J53+J55+J57</f>
        <v>161110</v>
      </c>
      <c r="L59" s="33">
        <v>145707</v>
      </c>
      <c r="M59" s="33">
        <v>143782</v>
      </c>
      <c r="O59" s="33">
        <v>143831</v>
      </c>
      <c r="P59" s="33">
        <v>143782</v>
      </c>
    </row>
    <row r="60" spans="1:16" s="8" customFormat="1" ht="15.75" thickTop="1">
      <c r="A60" s="24"/>
      <c r="B60" s="12"/>
      <c r="C60" s="12"/>
      <c r="D60" s="12"/>
      <c r="E60" s="12"/>
      <c r="F60" s="25"/>
      <c r="G60" s="25"/>
      <c r="I60" s="26"/>
      <c r="J60" s="26"/>
      <c r="L60" s="25"/>
      <c r="M60" s="25"/>
      <c r="O60" s="25"/>
      <c r="P60" s="25"/>
    </row>
    <row r="61" spans="1:16" s="8" customFormat="1" ht="15">
      <c r="A61" s="24">
        <v>12</v>
      </c>
      <c r="B61" s="12" t="s">
        <v>101</v>
      </c>
      <c r="C61" s="12"/>
      <c r="D61" s="12"/>
      <c r="E61" s="12"/>
      <c r="F61" s="25">
        <v>212.30877992262828</v>
      </c>
      <c r="G61" s="25">
        <v>209.91104216169512</v>
      </c>
      <c r="I61" s="26">
        <f>+I51/I46*100</f>
        <v>235.96606641399762</v>
      </c>
      <c r="J61" s="26">
        <f>+J51/J46*100</f>
        <v>231.14898965104177</v>
      </c>
      <c r="L61" s="25">
        <v>211.30334033737213</v>
      </c>
      <c r="M61" s="25">
        <v>209.91104216169512</v>
      </c>
      <c r="O61" s="25">
        <v>209.97191838658367</v>
      </c>
      <c r="P61" s="25">
        <v>209.91104216169512</v>
      </c>
    </row>
    <row r="62" ht="15.75">
      <c r="A62" s="7"/>
    </row>
    <row r="63" spans="1:16" ht="15.75">
      <c r="A63" s="7"/>
      <c r="F63" s="2"/>
      <c r="G63" s="2"/>
      <c r="I63" s="2"/>
      <c r="J63" s="2"/>
      <c r="L63" s="2"/>
      <c r="M63" s="2"/>
      <c r="O63" s="2"/>
      <c r="P63" s="2"/>
    </row>
    <row r="64" spans="1:10" ht="15.75">
      <c r="A64" s="7"/>
      <c r="F64" s="2"/>
      <c r="G64" s="2"/>
      <c r="J64" s="2"/>
    </row>
    <row r="65" spans="1:9" ht="15.75">
      <c r="A65" s="7"/>
      <c r="I65" s="2"/>
    </row>
    <row r="66" ht="15.75">
      <c r="A66" s="7"/>
    </row>
    <row r="67" ht="15.75">
      <c r="A67" s="7"/>
    </row>
  </sheetData>
  <mergeCells count="7">
    <mergeCell ref="J1:K1"/>
    <mergeCell ref="J2:K2"/>
    <mergeCell ref="C30:D30"/>
    <mergeCell ref="C26:D26"/>
    <mergeCell ref="C29:D29"/>
    <mergeCell ref="B3:P3"/>
    <mergeCell ref="B4:K4"/>
  </mergeCells>
  <printOptions horizontalCentered="1"/>
  <pageMargins left="0.75" right="0.25" top="0.25" bottom="0.25" header="0" footer="0"/>
  <pageSetup fitToHeight="1" fitToWidth="1"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="80" zoomScaleNormal="80" workbookViewId="0" topLeftCell="A63">
      <pane xSplit="1" topLeftCell="B1" activePane="topRight" state="frozen"/>
      <selection pane="topLeft" activeCell="A13" sqref="A13"/>
      <selection pane="topRight" activeCell="A1" sqref="A1:K81"/>
    </sheetView>
  </sheetViews>
  <sheetFormatPr defaultColWidth="8.796875" defaultRowHeight="15"/>
  <cols>
    <col min="1" max="1" width="3.19921875" style="4" customWidth="1"/>
    <col min="2" max="3" width="4.3984375" style="4" customWidth="1"/>
    <col min="4" max="4" width="37.8984375" style="4" customWidth="1"/>
    <col min="5" max="7" width="9" style="4" hidden="1" customWidth="1"/>
    <col min="8" max="8" width="14.09765625" style="4" customWidth="1"/>
    <col min="9" max="9" width="16.5" style="4" customWidth="1"/>
    <col min="10" max="10" width="14.09765625" style="4" customWidth="1"/>
    <col min="11" max="11" width="17" style="4" customWidth="1"/>
    <col min="12" max="12" width="16.59765625" style="4" customWidth="1"/>
    <col min="13" max="16384" width="9" style="4" customWidth="1"/>
  </cols>
  <sheetData>
    <row r="1" spans="1:12" ht="15.75">
      <c r="A1"/>
      <c r="B1"/>
      <c r="C1"/>
      <c r="D1"/>
      <c r="E1"/>
      <c r="F1"/>
      <c r="G1"/>
      <c r="H1"/>
      <c r="I1"/>
      <c r="J1"/>
      <c r="K1" s="6" t="s">
        <v>150</v>
      </c>
      <c r="L1"/>
    </row>
    <row r="2" spans="1:12" ht="15.75">
      <c r="A2"/>
      <c r="B2"/>
      <c r="C2"/>
      <c r="D2"/>
      <c r="E2"/>
      <c r="F2"/>
      <c r="G2"/>
      <c r="H2"/>
      <c r="I2"/>
      <c r="J2"/>
      <c r="K2" s="6" t="s">
        <v>95</v>
      </c>
      <c r="L2"/>
    </row>
    <row r="3" spans="1:12" ht="18">
      <c r="A3" s="8"/>
      <c r="B3" s="77" t="s">
        <v>128</v>
      </c>
      <c r="C3" s="77"/>
      <c r="D3" s="77"/>
      <c r="E3" s="77"/>
      <c r="F3" s="77"/>
      <c r="G3" s="77"/>
      <c r="H3" s="77"/>
      <c r="I3" s="77"/>
      <c r="J3" s="77"/>
      <c r="K3" s="77"/>
      <c r="L3"/>
    </row>
    <row r="4" spans="2:12" s="8" customFormat="1" ht="15.75">
      <c r="B4" s="48"/>
      <c r="C4" s="48"/>
      <c r="D4" s="48"/>
      <c r="E4" s="48"/>
      <c r="F4" s="48"/>
      <c r="G4" s="48"/>
      <c r="H4" s="48"/>
      <c r="I4" s="48"/>
      <c r="J4" s="48"/>
      <c r="K4" s="48"/>
      <c r="L4"/>
    </row>
    <row r="5" spans="2:12" s="8" customFormat="1" ht="15.75">
      <c r="B5" s="49" t="s">
        <v>100</v>
      </c>
      <c r="C5" s="48"/>
      <c r="D5" s="48"/>
      <c r="E5" s="48"/>
      <c r="F5" s="48"/>
      <c r="G5" s="48"/>
      <c r="H5" s="48"/>
      <c r="I5" s="48"/>
      <c r="J5" s="48"/>
      <c r="K5" s="48"/>
      <c r="L5"/>
    </row>
    <row r="6" spans="2:12" s="8" customFormat="1" ht="15.75">
      <c r="B6" s="48"/>
      <c r="C6" s="48"/>
      <c r="D6" s="48"/>
      <c r="E6" s="48"/>
      <c r="F6" s="48"/>
      <c r="G6" s="48"/>
      <c r="H6" s="48"/>
      <c r="I6" s="48"/>
      <c r="J6" s="48"/>
      <c r="K6" s="48"/>
      <c r="L6"/>
    </row>
    <row r="7" spans="2:12" s="8" customFormat="1" ht="15.75">
      <c r="B7" s="9" t="s">
        <v>170</v>
      </c>
      <c r="C7" s="48"/>
      <c r="D7" s="48"/>
      <c r="E7" s="48"/>
      <c r="F7" s="48"/>
      <c r="G7" s="48"/>
      <c r="H7" s="48"/>
      <c r="I7" s="48"/>
      <c r="J7" s="48"/>
      <c r="K7" s="48"/>
      <c r="L7"/>
    </row>
    <row r="8" spans="2:12" s="8" customFormat="1" ht="15.75">
      <c r="B8" s="9"/>
      <c r="C8" s="48"/>
      <c r="D8" s="48"/>
      <c r="E8" s="48"/>
      <c r="F8" s="48"/>
      <c r="G8" s="48"/>
      <c r="H8" s="48"/>
      <c r="I8" s="48"/>
      <c r="J8" s="48"/>
      <c r="K8" s="48"/>
      <c r="L8"/>
    </row>
    <row r="9" spans="2:12" s="8" customFormat="1" ht="12.75" customHeight="1">
      <c r="B9" s="10"/>
      <c r="L9"/>
    </row>
    <row r="10" spans="1:12" s="11" customFormat="1" ht="17.25" customHeight="1">
      <c r="A10" s="8"/>
      <c r="B10" s="10" t="s">
        <v>72</v>
      </c>
      <c r="C10" s="8"/>
      <c r="D10" s="8"/>
      <c r="E10" s="8"/>
      <c r="F10" s="8"/>
      <c r="G10" s="8"/>
      <c r="H10" s="8"/>
      <c r="I10" s="8"/>
      <c r="J10" s="8"/>
      <c r="K10" s="8"/>
      <c r="L10"/>
    </row>
    <row r="11" spans="1:12" ht="15.75">
      <c r="A11" s="8"/>
      <c r="B11" s="8"/>
      <c r="C11" s="8"/>
      <c r="D11" s="8"/>
      <c r="E11" s="8"/>
      <c r="F11" s="8"/>
      <c r="G11" s="8"/>
      <c r="H11" s="55" t="s">
        <v>0</v>
      </c>
      <c r="I11" s="56"/>
      <c r="J11" s="55" t="s">
        <v>160</v>
      </c>
      <c r="K11" s="56"/>
      <c r="L11"/>
    </row>
    <row r="12" spans="1:12" ht="15.75">
      <c r="A12" s="8"/>
      <c r="B12" s="8"/>
      <c r="C12" s="8"/>
      <c r="D12" s="8"/>
      <c r="E12" s="8"/>
      <c r="F12" s="8"/>
      <c r="G12" s="8"/>
      <c r="H12" s="58" t="s">
        <v>1</v>
      </c>
      <c r="I12" s="58" t="s">
        <v>2</v>
      </c>
      <c r="J12" s="58" t="s">
        <v>1</v>
      </c>
      <c r="K12" s="58" t="s">
        <v>2</v>
      </c>
      <c r="L12"/>
    </row>
    <row r="13" spans="1:12" ht="15.75">
      <c r="A13" s="8"/>
      <c r="B13" s="8"/>
      <c r="C13" s="8"/>
      <c r="D13" s="8"/>
      <c r="E13" s="8"/>
      <c r="F13" s="8"/>
      <c r="G13" s="8"/>
      <c r="H13" s="58" t="s">
        <v>3</v>
      </c>
      <c r="I13" s="58" t="s">
        <v>4</v>
      </c>
      <c r="J13" s="58" t="s">
        <v>3</v>
      </c>
      <c r="K13" s="58" t="s">
        <v>4</v>
      </c>
      <c r="L13"/>
    </row>
    <row r="14" spans="1:12" ht="15.75">
      <c r="A14" s="8"/>
      <c r="B14" s="8"/>
      <c r="C14" s="8"/>
      <c r="D14" s="8"/>
      <c r="E14" s="8"/>
      <c r="F14" s="8"/>
      <c r="G14" s="8"/>
      <c r="H14" s="58" t="s">
        <v>5</v>
      </c>
      <c r="I14" s="58" t="s">
        <v>5</v>
      </c>
      <c r="J14" s="58" t="s">
        <v>102</v>
      </c>
      <c r="K14" s="58" t="s">
        <v>103</v>
      </c>
      <c r="L14"/>
    </row>
    <row r="15" spans="1:12" ht="15.75">
      <c r="A15" s="8"/>
      <c r="B15" s="8"/>
      <c r="C15" s="8"/>
      <c r="D15" s="8"/>
      <c r="E15" s="8"/>
      <c r="F15" s="8"/>
      <c r="G15" s="8"/>
      <c r="H15" s="58" t="s">
        <v>165</v>
      </c>
      <c r="I15" s="58" t="s">
        <v>164</v>
      </c>
      <c r="J15" s="58" t="s">
        <v>165</v>
      </c>
      <c r="K15" s="58" t="s">
        <v>164</v>
      </c>
      <c r="L15"/>
    </row>
    <row r="16" spans="1:12" s="12" customFormat="1" ht="15.75">
      <c r="A16" s="8"/>
      <c r="B16" s="8"/>
      <c r="C16" s="8"/>
      <c r="D16" s="8"/>
      <c r="E16" s="8"/>
      <c r="F16" s="8"/>
      <c r="G16" s="8"/>
      <c r="H16" s="57" t="s">
        <v>7</v>
      </c>
      <c r="I16" s="57" t="s">
        <v>7</v>
      </c>
      <c r="J16" s="57" t="s">
        <v>7</v>
      </c>
      <c r="K16" s="57" t="s">
        <v>7</v>
      </c>
      <c r="L16"/>
    </row>
    <row r="17" spans="1:12" s="12" customFormat="1" ht="15" customHeight="1">
      <c r="A17" s="8"/>
      <c r="B17" s="8"/>
      <c r="C17" s="8"/>
      <c r="D17" s="8"/>
      <c r="E17" s="8"/>
      <c r="F17" s="8"/>
      <c r="G17" s="8"/>
      <c r="H17" s="18"/>
      <c r="I17" s="18"/>
      <c r="J17" s="18"/>
      <c r="K17" s="18"/>
      <c r="L17"/>
    </row>
    <row r="18" spans="1:12" s="12" customFormat="1" ht="15" customHeight="1" thickBot="1">
      <c r="A18" s="8" t="s">
        <v>117</v>
      </c>
      <c r="B18" s="9" t="s">
        <v>143</v>
      </c>
      <c r="C18" s="8" t="s">
        <v>129</v>
      </c>
      <c r="D18" s="8"/>
      <c r="E18" s="8"/>
      <c r="F18" s="8"/>
      <c r="G18" s="8"/>
      <c r="H18" s="64">
        <v>29874</v>
      </c>
      <c r="I18" s="64">
        <v>15551</v>
      </c>
      <c r="J18" s="64">
        <f>+H18</f>
        <v>29874</v>
      </c>
      <c r="K18" s="64">
        <v>15551</v>
      </c>
      <c r="L18"/>
    </row>
    <row r="19" spans="1:12" s="12" customFormat="1" ht="15" customHeight="1" thickTop="1">
      <c r="A19" s="8"/>
      <c r="B19" s="8"/>
      <c r="C19" s="8"/>
      <c r="D19" s="8"/>
      <c r="E19" s="8"/>
      <c r="F19" s="8"/>
      <c r="G19" s="8"/>
      <c r="H19" s="18"/>
      <c r="I19" s="18"/>
      <c r="J19" s="18"/>
      <c r="K19" s="18"/>
      <c r="L19"/>
    </row>
    <row r="20" spans="1:12" s="12" customFormat="1" ht="15" customHeight="1" thickBot="1">
      <c r="A20" s="8"/>
      <c r="B20" s="24" t="s">
        <v>9</v>
      </c>
      <c r="C20" s="8" t="s">
        <v>10</v>
      </c>
      <c r="D20" s="8"/>
      <c r="E20" s="8"/>
      <c r="F20" s="8"/>
      <c r="G20" s="8"/>
      <c r="H20" s="64">
        <v>0</v>
      </c>
      <c r="I20" s="64">
        <v>0</v>
      </c>
      <c r="J20" s="64">
        <v>0</v>
      </c>
      <c r="K20" s="64">
        <v>0</v>
      </c>
      <c r="L20"/>
    </row>
    <row r="21" spans="1:12" s="12" customFormat="1" ht="15" customHeight="1" thickTop="1">
      <c r="A21" s="8"/>
      <c r="B21" s="8"/>
      <c r="C21" s="8"/>
      <c r="D21" s="8"/>
      <c r="E21" s="8"/>
      <c r="F21" s="8"/>
      <c r="G21" s="8"/>
      <c r="H21" s="18"/>
      <c r="I21" s="18"/>
      <c r="J21" s="18"/>
      <c r="K21" s="18"/>
      <c r="L21"/>
    </row>
    <row r="22" spans="1:12" s="12" customFormat="1" ht="15" customHeight="1" thickBot="1">
      <c r="A22" s="8"/>
      <c r="B22" s="24" t="s">
        <v>11</v>
      </c>
      <c r="C22" s="8" t="s">
        <v>130</v>
      </c>
      <c r="D22" s="8"/>
      <c r="E22" s="8"/>
      <c r="F22" s="8"/>
      <c r="G22" s="8"/>
      <c r="H22" s="64">
        <v>205</v>
      </c>
      <c r="I22" s="64">
        <v>220</v>
      </c>
      <c r="J22" s="64">
        <f>+H22</f>
        <v>205</v>
      </c>
      <c r="K22" s="64">
        <f>+I22</f>
        <v>220</v>
      </c>
      <c r="L22"/>
    </row>
    <row r="23" spans="1:12" s="12" customFormat="1" ht="15" customHeight="1" thickTop="1">
      <c r="A23" s="8"/>
      <c r="B23" s="24"/>
      <c r="C23" s="8"/>
      <c r="D23" s="8"/>
      <c r="E23" s="8"/>
      <c r="F23" s="8"/>
      <c r="G23" s="8"/>
      <c r="H23" s="18"/>
      <c r="I23" s="18"/>
      <c r="J23" s="18"/>
      <c r="K23" s="18"/>
      <c r="L23"/>
    </row>
    <row r="24" spans="1:12" s="12" customFormat="1" ht="15" customHeight="1">
      <c r="A24" s="8" t="s">
        <v>118</v>
      </c>
      <c r="B24" s="24" t="s">
        <v>8</v>
      </c>
      <c r="C24" s="8" t="s">
        <v>139</v>
      </c>
      <c r="D24" s="8"/>
      <c r="E24" s="8"/>
      <c r="F24" s="8"/>
      <c r="G24" s="8"/>
      <c r="H24" s="18"/>
      <c r="I24" s="18"/>
      <c r="J24" s="18"/>
      <c r="K24" s="18"/>
      <c r="L24"/>
    </row>
    <row r="25" spans="1:12" s="12" customFormat="1" ht="15" customHeight="1">
      <c r="A25" s="8"/>
      <c r="B25" s="8"/>
      <c r="C25" s="8" t="s">
        <v>138</v>
      </c>
      <c r="D25" s="8"/>
      <c r="E25" s="8"/>
      <c r="F25" s="8"/>
      <c r="G25" s="8"/>
      <c r="H25" s="18"/>
      <c r="I25" s="18"/>
      <c r="J25" s="18"/>
      <c r="K25" s="18"/>
      <c r="L25"/>
    </row>
    <row r="26" spans="1:12" s="12" customFormat="1" ht="15" customHeight="1">
      <c r="A26" s="8"/>
      <c r="B26" s="8"/>
      <c r="C26" s="8" t="s">
        <v>70</v>
      </c>
      <c r="D26" s="8"/>
      <c r="E26" s="8"/>
      <c r="F26" s="8"/>
      <c r="G26" s="8"/>
      <c r="H26" s="18"/>
      <c r="I26" s="18"/>
      <c r="J26" s="18"/>
      <c r="K26" s="18"/>
      <c r="L26"/>
    </row>
    <row r="27" spans="1:12" s="12" customFormat="1" ht="15" customHeight="1">
      <c r="A27" s="8"/>
      <c r="B27" s="8"/>
      <c r="C27" s="8" t="s">
        <v>71</v>
      </c>
      <c r="D27" s="8"/>
      <c r="E27" s="8"/>
      <c r="F27" s="8"/>
      <c r="G27" s="8"/>
      <c r="H27" s="65">
        <v>5103</v>
      </c>
      <c r="I27" s="65">
        <v>1591</v>
      </c>
      <c r="J27" s="65">
        <f>+H27</f>
        <v>5103</v>
      </c>
      <c r="K27" s="65">
        <f>+I27</f>
        <v>1591</v>
      </c>
      <c r="L27"/>
    </row>
    <row r="28" spans="1:12" s="12" customFormat="1" ht="15" customHeight="1">
      <c r="A28" s="8"/>
      <c r="B28" s="8"/>
      <c r="C28" s="8"/>
      <c r="D28" s="8"/>
      <c r="E28" s="8"/>
      <c r="F28" s="8"/>
      <c r="G28" s="8"/>
      <c r="H28" s="18"/>
      <c r="I28" s="18"/>
      <c r="J28" s="18"/>
      <c r="K28" s="18"/>
      <c r="L28"/>
    </row>
    <row r="29" spans="1:12" s="12" customFormat="1" ht="15" customHeight="1">
      <c r="A29" s="8"/>
      <c r="B29" s="24" t="s">
        <v>9</v>
      </c>
      <c r="C29" s="8" t="s">
        <v>131</v>
      </c>
      <c r="D29" s="8"/>
      <c r="E29" s="8"/>
      <c r="F29" s="8"/>
      <c r="G29" s="8"/>
      <c r="H29" s="65">
        <v>-361</v>
      </c>
      <c r="I29" s="65">
        <v>-170</v>
      </c>
      <c r="J29" s="65">
        <f>+H29</f>
        <v>-361</v>
      </c>
      <c r="K29" s="65">
        <f>+I29</f>
        <v>-170</v>
      </c>
      <c r="L29"/>
    </row>
    <row r="30" spans="1:12" s="12" customFormat="1" ht="15" customHeight="1">
      <c r="A30" s="8"/>
      <c r="B30" s="24"/>
      <c r="C30" s="8"/>
      <c r="D30" s="8"/>
      <c r="E30" s="8"/>
      <c r="F30" s="8"/>
      <c r="G30" s="8"/>
      <c r="H30" s="18"/>
      <c r="I30" s="18"/>
      <c r="J30" s="18"/>
      <c r="K30" s="18"/>
      <c r="L30"/>
    </row>
    <row r="31" spans="1:12" s="12" customFormat="1" ht="15" customHeight="1">
      <c r="A31" s="8"/>
      <c r="B31" s="24" t="s">
        <v>11</v>
      </c>
      <c r="C31" s="8" t="s">
        <v>119</v>
      </c>
      <c r="D31" s="8"/>
      <c r="E31" s="8"/>
      <c r="F31" s="8"/>
      <c r="G31" s="8"/>
      <c r="H31" s="65">
        <v>-96</v>
      </c>
      <c r="I31" s="65">
        <v>-106</v>
      </c>
      <c r="J31" s="65">
        <f>+H31</f>
        <v>-96</v>
      </c>
      <c r="K31" s="65">
        <f>+I31</f>
        <v>-106</v>
      </c>
      <c r="L31"/>
    </row>
    <row r="32" spans="1:12" s="12" customFormat="1" ht="15" customHeight="1">
      <c r="A32" s="8"/>
      <c r="B32" s="24"/>
      <c r="C32" s="8"/>
      <c r="D32" s="8"/>
      <c r="E32" s="8"/>
      <c r="F32" s="8"/>
      <c r="G32" s="8"/>
      <c r="H32" s="18"/>
      <c r="I32" s="18"/>
      <c r="J32" s="18"/>
      <c r="K32" s="18"/>
      <c r="L32"/>
    </row>
    <row r="33" spans="1:12" s="12" customFormat="1" ht="15" customHeight="1">
      <c r="A33" s="8"/>
      <c r="B33" s="24" t="s">
        <v>13</v>
      </c>
      <c r="C33" s="8" t="s">
        <v>14</v>
      </c>
      <c r="D33" s="8"/>
      <c r="E33" s="8"/>
      <c r="F33" s="8"/>
      <c r="G33" s="8"/>
      <c r="H33" s="66">
        <v>0</v>
      </c>
      <c r="I33" s="66">
        <v>0</v>
      </c>
      <c r="J33" s="66">
        <v>0</v>
      </c>
      <c r="K33" s="66">
        <v>0</v>
      </c>
      <c r="L33"/>
    </row>
    <row r="34" spans="1:12" s="12" customFormat="1" ht="15" customHeight="1">
      <c r="A34" s="8"/>
      <c r="B34" s="24"/>
      <c r="C34" s="8"/>
      <c r="D34" s="8"/>
      <c r="E34" s="8"/>
      <c r="F34" s="8"/>
      <c r="G34" s="8"/>
      <c r="H34" s="18"/>
      <c r="I34" s="18"/>
      <c r="J34" s="18"/>
      <c r="K34" s="18"/>
      <c r="L34"/>
    </row>
    <row r="35" spans="1:12" s="12" customFormat="1" ht="15" customHeight="1">
      <c r="A35" s="8"/>
      <c r="B35" s="24" t="s">
        <v>15</v>
      </c>
      <c r="C35" s="8" t="s">
        <v>158</v>
      </c>
      <c r="D35" s="8"/>
      <c r="E35" s="8"/>
      <c r="F35" s="8"/>
      <c r="G35" s="8"/>
      <c r="H35" s="18"/>
      <c r="I35" s="18"/>
      <c r="J35" s="18"/>
      <c r="K35" s="18"/>
      <c r="L35"/>
    </row>
    <row r="36" spans="1:12" s="12" customFormat="1" ht="15" customHeight="1">
      <c r="A36" s="8"/>
      <c r="B36" s="24"/>
      <c r="C36" s="8" t="s">
        <v>159</v>
      </c>
      <c r="D36" s="8"/>
      <c r="E36" s="8"/>
      <c r="F36" s="8"/>
      <c r="G36" s="8"/>
      <c r="H36" s="65">
        <f>SUM(H27:H33)</f>
        <v>4646</v>
      </c>
      <c r="I36" s="65">
        <f>SUM(I27:I33)</f>
        <v>1315</v>
      </c>
      <c r="J36" s="65">
        <f>SUM(J27:J33)</f>
        <v>4646</v>
      </c>
      <c r="K36" s="65">
        <f>+I36</f>
        <v>1315</v>
      </c>
      <c r="L36"/>
    </row>
    <row r="37" spans="1:12" s="12" customFormat="1" ht="15" customHeight="1">
      <c r="A37" s="8"/>
      <c r="B37" s="24"/>
      <c r="C37" s="8"/>
      <c r="D37" s="8"/>
      <c r="E37" s="8"/>
      <c r="F37" s="8"/>
      <c r="G37" s="8"/>
      <c r="H37" s="18"/>
      <c r="I37" s="18"/>
      <c r="J37" s="18"/>
      <c r="K37" s="18"/>
      <c r="L37"/>
    </row>
    <row r="38" spans="1:12" s="12" customFormat="1" ht="15" customHeight="1">
      <c r="A38" s="8"/>
      <c r="B38" s="24" t="s">
        <v>16</v>
      </c>
      <c r="C38" s="8" t="s">
        <v>156</v>
      </c>
      <c r="D38" s="8"/>
      <c r="E38" s="8"/>
      <c r="F38" s="8"/>
      <c r="G38" s="8"/>
      <c r="H38" s="66">
        <v>0</v>
      </c>
      <c r="I38" s="66">
        <v>0</v>
      </c>
      <c r="J38" s="66">
        <v>0</v>
      </c>
      <c r="K38" s="66">
        <v>0</v>
      </c>
      <c r="L38"/>
    </row>
    <row r="39" spans="1:12" s="12" customFormat="1" ht="15" customHeight="1">
      <c r="A39" s="8"/>
      <c r="B39" s="24"/>
      <c r="C39" s="8" t="s">
        <v>157</v>
      </c>
      <c r="D39" s="8"/>
      <c r="E39" s="8"/>
      <c r="F39" s="8"/>
      <c r="G39" s="8"/>
      <c r="H39" s="65"/>
      <c r="I39" s="65"/>
      <c r="J39" s="65"/>
      <c r="K39" s="65"/>
      <c r="L39"/>
    </row>
    <row r="40" spans="1:12" s="12" customFormat="1" ht="15" customHeight="1">
      <c r="A40" s="8"/>
      <c r="B40" s="24"/>
      <c r="C40" s="8"/>
      <c r="D40" s="8"/>
      <c r="E40" s="8"/>
      <c r="F40" s="8"/>
      <c r="G40" s="8"/>
      <c r="H40" s="65"/>
      <c r="I40" s="65"/>
      <c r="J40" s="65"/>
      <c r="K40" s="65"/>
      <c r="L40"/>
    </row>
    <row r="41" spans="1:12" s="12" customFormat="1" ht="15" customHeight="1">
      <c r="A41" s="8"/>
      <c r="B41" s="24" t="s">
        <v>17</v>
      </c>
      <c r="C41" s="8" t="s">
        <v>132</v>
      </c>
      <c r="D41" s="8"/>
      <c r="E41" s="8"/>
      <c r="F41" s="8"/>
      <c r="G41" s="8"/>
      <c r="H41" s="18"/>
      <c r="I41" s="18"/>
      <c r="J41" s="18"/>
      <c r="K41" s="18"/>
      <c r="L41"/>
    </row>
    <row r="42" spans="1:12" s="12" customFormat="1" ht="15" customHeight="1">
      <c r="A42" s="8"/>
      <c r="B42" s="24"/>
      <c r="C42" s="8" t="s">
        <v>12</v>
      </c>
      <c r="D42" s="8"/>
      <c r="E42" s="8"/>
      <c r="F42" s="8"/>
      <c r="G42" s="8"/>
      <c r="H42" s="65">
        <f>H36</f>
        <v>4646</v>
      </c>
      <c r="I42" s="65">
        <f>I36</f>
        <v>1315</v>
      </c>
      <c r="J42" s="65">
        <f>J36</f>
        <v>4646</v>
      </c>
      <c r="K42" s="65">
        <f>K36</f>
        <v>1315</v>
      </c>
      <c r="L42"/>
    </row>
    <row r="43" spans="1:12" s="12" customFormat="1" ht="15" customHeight="1">
      <c r="A43" s="8"/>
      <c r="B43" s="24"/>
      <c r="C43" s="8"/>
      <c r="D43" s="8"/>
      <c r="E43" s="8"/>
      <c r="F43" s="8"/>
      <c r="G43" s="8"/>
      <c r="H43" s="18"/>
      <c r="I43" s="18"/>
      <c r="J43" s="65"/>
      <c r="K43" s="18"/>
      <c r="L43"/>
    </row>
    <row r="44" spans="1:12" s="12" customFormat="1" ht="15" customHeight="1">
      <c r="A44" s="8"/>
      <c r="B44" s="24" t="s">
        <v>18</v>
      </c>
      <c r="C44" s="8" t="s">
        <v>133</v>
      </c>
      <c r="D44" s="8"/>
      <c r="E44" s="8"/>
      <c r="F44" s="8"/>
      <c r="G44" s="8"/>
      <c r="H44" s="66">
        <v>-1299</v>
      </c>
      <c r="I44" s="66">
        <v>-383</v>
      </c>
      <c r="J44" s="66">
        <f>+H44</f>
        <v>-1299</v>
      </c>
      <c r="K44" s="66">
        <f>+I44</f>
        <v>-383</v>
      </c>
      <c r="L44"/>
    </row>
    <row r="45" spans="1:12" s="12" customFormat="1" ht="15" customHeight="1">
      <c r="A45" s="8"/>
      <c r="B45" s="24"/>
      <c r="C45" s="8"/>
      <c r="D45" s="8"/>
      <c r="E45" s="8"/>
      <c r="F45" s="8"/>
      <c r="G45" s="8"/>
      <c r="H45" s="18"/>
      <c r="I45" s="18"/>
      <c r="J45" s="18"/>
      <c r="K45" s="18"/>
      <c r="L45"/>
    </row>
    <row r="46" spans="1:12" s="12" customFormat="1" ht="15" customHeight="1">
      <c r="A46" s="8"/>
      <c r="B46" s="24" t="s">
        <v>20</v>
      </c>
      <c r="C46" s="8" t="s">
        <v>20</v>
      </c>
      <c r="D46" s="8" t="s">
        <v>134</v>
      </c>
      <c r="E46" s="8"/>
      <c r="F46" s="8"/>
      <c r="G46" s="8"/>
      <c r="H46" s="18"/>
      <c r="I46" s="18"/>
      <c r="J46" s="18"/>
      <c r="K46" s="18"/>
      <c r="L46"/>
    </row>
    <row r="47" spans="1:12" s="12" customFormat="1" ht="15" customHeight="1">
      <c r="A47" s="8"/>
      <c r="B47" s="24"/>
      <c r="C47" s="8"/>
      <c r="D47" s="8" t="s">
        <v>120</v>
      </c>
      <c r="E47" s="8"/>
      <c r="F47" s="8"/>
      <c r="G47" s="8"/>
      <c r="H47" s="65">
        <f>H42+H44</f>
        <v>3347</v>
      </c>
      <c r="I47" s="65">
        <f>I42+I44</f>
        <v>932</v>
      </c>
      <c r="J47" s="65">
        <f>J42+J44</f>
        <v>3347</v>
      </c>
      <c r="K47" s="65">
        <f>K42+K44</f>
        <v>932</v>
      </c>
      <c r="L47"/>
    </row>
    <row r="48" spans="1:12" s="12" customFormat="1" ht="15" customHeight="1">
      <c r="A48" s="8"/>
      <c r="B48" s="24"/>
      <c r="C48" s="8"/>
      <c r="D48" s="8"/>
      <c r="E48" s="8"/>
      <c r="F48" s="8"/>
      <c r="G48" s="8"/>
      <c r="H48" s="18"/>
      <c r="I48" s="18"/>
      <c r="J48" s="18"/>
      <c r="K48" s="18"/>
      <c r="L48"/>
    </row>
    <row r="49" spans="1:12" s="12" customFormat="1" ht="15" customHeight="1">
      <c r="A49" s="8"/>
      <c r="B49" s="24"/>
      <c r="C49" s="8" t="s">
        <v>21</v>
      </c>
      <c r="D49" s="8" t="s">
        <v>140</v>
      </c>
      <c r="E49" s="8"/>
      <c r="F49" s="8"/>
      <c r="G49" s="8"/>
      <c r="H49" s="66">
        <v>-894</v>
      </c>
      <c r="I49" s="66">
        <v>-287</v>
      </c>
      <c r="J49" s="66">
        <f>+H49</f>
        <v>-894</v>
      </c>
      <c r="K49" s="66">
        <f>+I49</f>
        <v>-287</v>
      </c>
      <c r="L49"/>
    </row>
    <row r="50" spans="1:12" s="12" customFormat="1" ht="15" customHeight="1">
      <c r="A50" s="8"/>
      <c r="B50" s="24"/>
      <c r="C50" s="8"/>
      <c r="D50" s="8"/>
      <c r="E50" s="8"/>
      <c r="F50" s="8"/>
      <c r="G50" s="8"/>
      <c r="H50" s="18"/>
      <c r="I50" s="18"/>
      <c r="J50" s="18"/>
      <c r="K50" s="18"/>
      <c r="L50"/>
    </row>
    <row r="51" spans="1:12" s="12" customFormat="1" ht="15" customHeight="1">
      <c r="A51" s="8"/>
      <c r="B51" s="59" t="s">
        <v>22</v>
      </c>
      <c r="C51" s="8" t="s">
        <v>141</v>
      </c>
      <c r="D51" s="8"/>
      <c r="E51" s="8"/>
      <c r="F51" s="8"/>
      <c r="G51" s="8"/>
      <c r="H51" s="67">
        <v>0</v>
      </c>
      <c r="I51" s="67">
        <v>0</v>
      </c>
      <c r="J51" s="67">
        <v>0</v>
      </c>
      <c r="K51" s="67">
        <v>0</v>
      </c>
      <c r="L51"/>
    </row>
    <row r="52" spans="1:12" s="12" customFormat="1" ht="15" customHeight="1">
      <c r="A52" s="8"/>
      <c r="B52" s="59"/>
      <c r="C52" s="8"/>
      <c r="D52" s="8"/>
      <c r="E52" s="8"/>
      <c r="F52" s="8"/>
      <c r="G52" s="8"/>
      <c r="H52" s="18"/>
      <c r="I52" s="18"/>
      <c r="J52" s="18"/>
      <c r="K52" s="18"/>
      <c r="L52"/>
    </row>
    <row r="53" spans="1:12" s="12" customFormat="1" ht="15" customHeight="1">
      <c r="A53" s="8"/>
      <c r="B53" s="24" t="s">
        <v>23</v>
      </c>
      <c r="C53" s="8" t="s">
        <v>135</v>
      </c>
      <c r="D53" s="8"/>
      <c r="E53" s="8"/>
      <c r="F53" s="8"/>
      <c r="G53" s="8"/>
      <c r="H53" s="18"/>
      <c r="I53" s="18"/>
      <c r="J53" s="18"/>
      <c r="K53" s="18"/>
      <c r="L53"/>
    </row>
    <row r="54" spans="1:12" s="12" customFormat="1" ht="15" customHeight="1">
      <c r="A54" s="8"/>
      <c r="B54" s="8"/>
      <c r="C54" s="8" t="s">
        <v>121</v>
      </c>
      <c r="D54" s="8"/>
      <c r="E54" s="8"/>
      <c r="F54" s="8"/>
      <c r="G54" s="8"/>
      <c r="H54" s="65">
        <f>H47+H49</f>
        <v>2453</v>
      </c>
      <c r="I54" s="65">
        <f>I47+I49</f>
        <v>645</v>
      </c>
      <c r="J54" s="65">
        <f>J47+J49</f>
        <v>2453</v>
      </c>
      <c r="K54" s="65">
        <f>K47+K49</f>
        <v>645</v>
      </c>
      <c r="L54"/>
    </row>
    <row r="55" spans="1:12" s="12" customFormat="1" ht="15" customHeight="1">
      <c r="A55" s="8"/>
      <c r="B55" s="8"/>
      <c r="C55" s="8"/>
      <c r="D55" s="8"/>
      <c r="E55" s="8"/>
      <c r="F55" s="8"/>
      <c r="G55" s="8"/>
      <c r="H55" s="18"/>
      <c r="I55" s="18"/>
      <c r="J55" s="18"/>
      <c r="K55" s="18"/>
      <c r="L55"/>
    </row>
    <row r="56" spans="1:12" s="12" customFormat="1" ht="15" customHeight="1">
      <c r="A56" s="8"/>
      <c r="B56" s="24" t="s">
        <v>26</v>
      </c>
      <c r="C56" s="8" t="s">
        <v>20</v>
      </c>
      <c r="D56" s="8" t="s">
        <v>24</v>
      </c>
      <c r="E56" s="8"/>
      <c r="F56" s="8"/>
      <c r="G56" s="8"/>
      <c r="H56" s="65">
        <v>0</v>
      </c>
      <c r="I56" s="65">
        <v>0</v>
      </c>
      <c r="J56" s="65">
        <v>0</v>
      </c>
      <c r="K56" s="65">
        <v>0</v>
      </c>
      <c r="L56"/>
    </row>
    <row r="57" spans="1:12" s="12" customFormat="1" ht="15" customHeight="1">
      <c r="A57" s="8"/>
      <c r="B57" s="24"/>
      <c r="C57" s="8"/>
      <c r="D57" s="8"/>
      <c r="E57" s="8"/>
      <c r="F57" s="8"/>
      <c r="G57" s="8"/>
      <c r="H57" s="65"/>
      <c r="I57" s="65"/>
      <c r="J57" s="65"/>
      <c r="K57" s="65"/>
      <c r="L57"/>
    </row>
    <row r="58" spans="1:12" s="12" customFormat="1" ht="15" customHeight="1">
      <c r="A58" s="8"/>
      <c r="B58" s="24"/>
      <c r="C58" s="8" t="s">
        <v>21</v>
      </c>
      <c r="D58" s="8" t="s">
        <v>140</v>
      </c>
      <c r="E58" s="8"/>
      <c r="F58" s="8"/>
      <c r="G58" s="8"/>
      <c r="H58" s="65">
        <v>0</v>
      </c>
      <c r="I58" s="65">
        <v>0</v>
      </c>
      <c r="J58" s="65">
        <v>0</v>
      </c>
      <c r="K58" s="65">
        <v>0</v>
      </c>
      <c r="L58"/>
    </row>
    <row r="59" spans="1:12" s="12" customFormat="1" ht="15" customHeight="1">
      <c r="A59" s="8"/>
      <c r="B59" s="24"/>
      <c r="C59" s="8"/>
      <c r="D59" s="8"/>
      <c r="E59" s="8"/>
      <c r="F59" s="8"/>
      <c r="G59" s="8"/>
      <c r="H59" s="65"/>
      <c r="I59" s="65"/>
      <c r="J59" s="65"/>
      <c r="K59" s="65"/>
      <c r="L59"/>
    </row>
    <row r="60" spans="1:12" s="12" customFormat="1" ht="15" customHeight="1">
      <c r="A60" s="8"/>
      <c r="B60" s="24"/>
      <c r="C60" s="8" t="s">
        <v>25</v>
      </c>
      <c r="D60" s="8" t="s">
        <v>122</v>
      </c>
      <c r="E60" s="8"/>
      <c r="F60" s="8"/>
      <c r="G60" s="8"/>
      <c r="H60" s="65"/>
      <c r="I60" s="65"/>
      <c r="J60" s="65"/>
      <c r="K60" s="65"/>
      <c r="L60"/>
    </row>
    <row r="61" spans="1:12" s="12" customFormat="1" ht="15" customHeight="1">
      <c r="A61" s="8"/>
      <c r="B61" s="24"/>
      <c r="C61" s="8"/>
      <c r="D61" s="8" t="s">
        <v>69</v>
      </c>
      <c r="E61" s="8"/>
      <c r="F61" s="8"/>
      <c r="G61" s="8"/>
      <c r="H61" s="66">
        <v>0</v>
      </c>
      <c r="I61" s="66">
        <v>0</v>
      </c>
      <c r="J61" s="66">
        <v>0</v>
      </c>
      <c r="K61" s="66">
        <v>0</v>
      </c>
      <c r="L61"/>
    </row>
    <row r="62" spans="1:12" s="12" customFormat="1" ht="15" customHeight="1">
      <c r="A62" s="8"/>
      <c r="B62" s="24"/>
      <c r="C62" s="8"/>
      <c r="D62" s="8"/>
      <c r="E62" s="8"/>
      <c r="F62" s="8"/>
      <c r="G62" s="8"/>
      <c r="H62" s="18"/>
      <c r="I62" s="18"/>
      <c r="J62" s="18"/>
      <c r="K62" s="18"/>
      <c r="L62"/>
    </row>
    <row r="63" spans="1:12" s="12" customFormat="1" ht="15" customHeight="1">
      <c r="A63" s="8"/>
      <c r="B63" s="24" t="s">
        <v>142</v>
      </c>
      <c r="C63" s="8" t="s">
        <v>136</v>
      </c>
      <c r="D63" s="8"/>
      <c r="E63" s="8"/>
      <c r="F63" s="8"/>
      <c r="G63" s="8"/>
      <c r="H63" s="18"/>
      <c r="I63" s="18"/>
      <c r="J63" s="18"/>
      <c r="K63" s="18"/>
      <c r="L63"/>
    </row>
    <row r="64" spans="1:12" s="12" customFormat="1" ht="15" customHeight="1">
      <c r="A64" s="8"/>
      <c r="B64" s="24"/>
      <c r="C64" s="8" t="s">
        <v>137</v>
      </c>
      <c r="D64" s="8"/>
      <c r="E64" s="8"/>
      <c r="F64" s="8"/>
      <c r="G64" s="8"/>
      <c r="H64" s="18"/>
      <c r="I64" s="18"/>
      <c r="J64" s="18"/>
      <c r="K64" s="18"/>
      <c r="L64"/>
    </row>
    <row r="65" spans="1:12" s="12" customFormat="1" ht="15" customHeight="1" thickBot="1">
      <c r="A65" s="8"/>
      <c r="B65" s="24"/>
      <c r="C65" s="8" t="s">
        <v>69</v>
      </c>
      <c r="D65" s="8"/>
      <c r="E65" s="8"/>
      <c r="F65" s="8"/>
      <c r="G65" s="8"/>
      <c r="H65" s="64">
        <f>H54</f>
        <v>2453</v>
      </c>
      <c r="I65" s="64">
        <f>I54</f>
        <v>645</v>
      </c>
      <c r="J65" s="64">
        <f>J54</f>
        <v>2453</v>
      </c>
      <c r="K65" s="64">
        <f>K54</f>
        <v>645</v>
      </c>
      <c r="L65"/>
    </row>
    <row r="66" spans="1:12" s="12" customFormat="1" ht="15" customHeight="1" thickTop="1">
      <c r="A66" s="8"/>
      <c r="B66" s="24"/>
      <c r="C66" s="8"/>
      <c r="D66" s="8"/>
      <c r="E66" s="8"/>
      <c r="F66" s="8"/>
      <c r="G66" s="8"/>
      <c r="H66" s="18"/>
      <c r="I66" s="18"/>
      <c r="J66" s="18"/>
      <c r="K66" s="18"/>
      <c r="L66"/>
    </row>
    <row r="67" spans="1:12" s="12" customFormat="1" ht="15" customHeight="1">
      <c r="A67" s="8" t="s">
        <v>123</v>
      </c>
      <c r="B67" s="24" t="s">
        <v>8</v>
      </c>
      <c r="C67" s="8" t="s">
        <v>149</v>
      </c>
      <c r="D67" s="8"/>
      <c r="E67" s="8"/>
      <c r="F67" s="8"/>
      <c r="G67" s="8"/>
      <c r="H67" s="18"/>
      <c r="I67" s="18"/>
      <c r="J67" s="18"/>
      <c r="K67" s="18"/>
      <c r="L67"/>
    </row>
    <row r="68" spans="1:12" s="12" customFormat="1" ht="15" customHeight="1">
      <c r="A68" s="8"/>
      <c r="B68" s="24"/>
      <c r="C68" s="8" t="s">
        <v>124</v>
      </c>
      <c r="D68" s="8"/>
      <c r="E68" s="8"/>
      <c r="F68" s="8"/>
      <c r="G68" s="8"/>
      <c r="H68" s="18"/>
      <c r="I68" s="18"/>
      <c r="J68" s="18"/>
      <c r="K68" s="18"/>
      <c r="L68"/>
    </row>
    <row r="69" spans="1:12" s="12" customFormat="1" ht="15" customHeight="1">
      <c r="A69" s="8"/>
      <c r="B69" s="24"/>
      <c r="C69" s="8" t="s">
        <v>125</v>
      </c>
      <c r="D69" s="8"/>
      <c r="E69" s="8"/>
      <c r="F69" s="8"/>
      <c r="G69" s="8"/>
      <c r="H69" s="18"/>
      <c r="I69" s="18"/>
      <c r="J69" s="18"/>
      <c r="K69" s="18"/>
      <c r="L69"/>
    </row>
    <row r="70" spans="1:12" s="12" customFormat="1" ht="15" customHeight="1">
      <c r="A70" s="8"/>
      <c r="B70" s="24"/>
      <c r="C70" s="8"/>
      <c r="D70" s="8"/>
      <c r="E70" s="8"/>
      <c r="F70" s="8"/>
      <c r="G70" s="8"/>
      <c r="H70" s="18"/>
      <c r="I70" s="18"/>
      <c r="J70" s="18"/>
      <c r="K70" s="18"/>
      <c r="L70"/>
    </row>
    <row r="71" spans="1:12" s="12" customFormat="1" ht="15" customHeight="1">
      <c r="A71" s="8"/>
      <c r="B71" s="24"/>
      <c r="C71" s="8" t="s">
        <v>20</v>
      </c>
      <c r="D71" s="8" t="s">
        <v>126</v>
      </c>
      <c r="E71" s="8"/>
      <c r="F71" s="8"/>
      <c r="G71" s="8"/>
      <c r="H71" s="18"/>
      <c r="I71" s="18"/>
      <c r="J71" s="18"/>
      <c r="K71" s="18"/>
      <c r="L71"/>
    </row>
    <row r="72" spans="1:12" s="12" customFormat="1" ht="15" customHeight="1">
      <c r="A72" s="8"/>
      <c r="B72" s="24"/>
      <c r="C72" s="8"/>
      <c r="D72" s="8" t="s">
        <v>127</v>
      </c>
      <c r="E72" s="8"/>
      <c r="F72" s="8"/>
      <c r="G72" s="8"/>
      <c r="H72" s="68">
        <f>H54/50923*100</f>
        <v>4.8170767629558355</v>
      </c>
      <c r="I72" s="68">
        <f>I54/50923*100</f>
        <v>1.266618227519981</v>
      </c>
      <c r="J72" s="68">
        <f>J54/50923*100</f>
        <v>4.8170767629558355</v>
      </c>
      <c r="K72" s="68">
        <f>K54/50923*100</f>
        <v>1.266618227519981</v>
      </c>
      <c r="L72"/>
    </row>
    <row r="73" spans="1:12" s="12" customFormat="1" ht="15" customHeight="1">
      <c r="A73" s="8"/>
      <c r="B73" s="24"/>
      <c r="C73" s="8"/>
      <c r="D73" s="8" t="s">
        <v>198</v>
      </c>
      <c r="E73" s="8"/>
      <c r="F73" s="8"/>
      <c r="G73" s="8"/>
      <c r="H73" s="68"/>
      <c r="I73" s="68"/>
      <c r="J73" s="68"/>
      <c r="K73" s="68"/>
      <c r="L73"/>
    </row>
    <row r="74" spans="1:12" s="12" customFormat="1" ht="15" customHeight="1">
      <c r="A74" s="8"/>
      <c r="B74" s="24"/>
      <c r="C74" s="8"/>
      <c r="D74" s="8"/>
      <c r="E74" s="8"/>
      <c r="F74" s="8"/>
      <c r="G74" s="8"/>
      <c r="H74" s="18"/>
      <c r="I74" s="18"/>
      <c r="J74" s="18"/>
      <c r="K74" s="18"/>
      <c r="L74"/>
    </row>
    <row r="75" spans="1:12" s="12" customFormat="1" ht="15" customHeight="1">
      <c r="A75" s="8"/>
      <c r="B75" s="24"/>
      <c r="C75" s="8" t="s">
        <v>21</v>
      </c>
      <c r="D75" s="8" t="s">
        <v>109</v>
      </c>
      <c r="E75" s="8"/>
      <c r="F75" s="8"/>
      <c r="G75" s="8"/>
      <c r="H75" s="68">
        <v>0</v>
      </c>
      <c r="I75" s="68">
        <v>0</v>
      </c>
      <c r="J75" s="68">
        <v>0</v>
      </c>
      <c r="K75" s="68">
        <v>0</v>
      </c>
      <c r="L75"/>
    </row>
    <row r="76" spans="1:12" s="12" customFormat="1" ht="15" customHeight="1">
      <c r="A76" s="8"/>
      <c r="B76" s="24"/>
      <c r="C76" s="8"/>
      <c r="D76" s="8"/>
      <c r="E76" s="8"/>
      <c r="F76" s="8"/>
      <c r="G76" s="8"/>
      <c r="H76" s="18"/>
      <c r="I76" s="18"/>
      <c r="J76" s="18"/>
      <c r="K76" s="18"/>
      <c r="L76"/>
    </row>
    <row r="77" spans="1:12" s="12" customFormat="1" ht="15" customHeight="1">
      <c r="A77">
        <v>4</v>
      </c>
      <c r="B77" s="7"/>
      <c r="C77" s="50" t="s">
        <v>8</v>
      </c>
      <c r="D77" s="8" t="s">
        <v>144</v>
      </c>
      <c r="E77"/>
      <c r="F77"/>
      <c r="G77"/>
      <c r="H77" s="69">
        <v>0</v>
      </c>
      <c r="I77" s="70">
        <v>0</v>
      </c>
      <c r="J77" s="70">
        <v>0</v>
      </c>
      <c r="K77" s="70">
        <v>0</v>
      </c>
      <c r="L77"/>
    </row>
    <row r="78" spans="1:12" s="12" customFormat="1" ht="15" customHeight="1">
      <c r="A78"/>
      <c r="B78" s="7"/>
      <c r="C78"/>
      <c r="D78"/>
      <c r="E78"/>
      <c r="F78"/>
      <c r="G78"/>
      <c r="H78"/>
      <c r="I78"/>
      <c r="J78"/>
      <c r="K78"/>
      <c r="L78"/>
    </row>
    <row r="79" spans="1:12" s="12" customFormat="1" ht="15" customHeight="1">
      <c r="A79" s="8"/>
      <c r="B79" s="24"/>
      <c r="C79" s="8"/>
      <c r="D79" s="8"/>
      <c r="E79" s="8"/>
      <c r="F79" s="8"/>
      <c r="G79" s="8"/>
      <c r="H79" s="78" t="s">
        <v>146</v>
      </c>
      <c r="I79" s="79"/>
      <c r="J79" s="63" t="s">
        <v>147</v>
      </c>
      <c r="K79" s="54"/>
      <c r="L79"/>
    </row>
    <row r="80" spans="1:12" s="12" customFormat="1" ht="15" customHeight="1">
      <c r="A80" s="8">
        <v>5</v>
      </c>
      <c r="B80" s="24"/>
      <c r="C80" s="8"/>
      <c r="D80" s="8" t="s">
        <v>145</v>
      </c>
      <c r="E80" s="8"/>
      <c r="F80" s="8"/>
      <c r="G80" s="8"/>
      <c r="H80" s="80">
        <v>2.36</v>
      </c>
      <c r="I80" s="81"/>
      <c r="J80" s="82">
        <v>2.31</v>
      </c>
      <c r="K80" s="83"/>
      <c r="L80" s="51"/>
    </row>
    <row r="81" s="12" customFormat="1" ht="15" customHeight="1">
      <c r="B81" s="60"/>
    </row>
    <row r="82" s="12" customFormat="1" ht="15" customHeight="1">
      <c r="B82" s="60"/>
    </row>
    <row r="83" s="12" customFormat="1" ht="15" customHeight="1">
      <c r="B83" s="60"/>
    </row>
    <row r="84" ht="15" customHeight="1">
      <c r="B84" s="6"/>
    </row>
    <row r="85" ht="12.75">
      <c r="B85" s="6"/>
    </row>
  </sheetData>
  <mergeCells count="4">
    <mergeCell ref="B3:K3"/>
    <mergeCell ref="H79:I79"/>
    <mergeCell ref="H80:I80"/>
    <mergeCell ref="J80:K80"/>
  </mergeCells>
  <printOptions horizontalCentered="1"/>
  <pageMargins left="0.75" right="0.25" top="0.25" bottom="0" header="0" footer="0.2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7"/>
  <sheetViews>
    <sheetView tabSelected="1" zoomScale="90" zoomScaleNormal="90" workbookViewId="0" topLeftCell="A1">
      <selection activeCell="A18" sqref="A18"/>
    </sheetView>
  </sheetViews>
  <sheetFormatPr defaultColWidth="8.796875" defaultRowHeight="15"/>
  <cols>
    <col min="1" max="1" width="3.59765625" style="7" customWidth="1"/>
    <col min="2" max="2" width="0.4921875" style="0" customWidth="1"/>
    <col min="3" max="3" width="8.8984375" style="0" customWidth="1"/>
    <col min="5" max="5" width="8.8984375" style="0" customWidth="1"/>
    <col min="6" max="6" width="12" style="0" customWidth="1"/>
    <col min="7" max="7" width="1.4921875" style="0" customWidth="1"/>
    <col min="8" max="8" width="13" style="0" customWidth="1"/>
    <col min="9" max="9" width="18" style="0" customWidth="1"/>
    <col min="10" max="10" width="19.09765625" style="0" customWidth="1"/>
    <col min="11" max="11" width="0.8984375" style="0" customWidth="1"/>
  </cols>
  <sheetData>
    <row r="1" spans="9:10" ht="15.75">
      <c r="I1" s="35" t="s">
        <v>150</v>
      </c>
      <c r="J1" s="35"/>
    </row>
    <row r="2" spans="9:10" ht="15.75">
      <c r="I2" s="35" t="s">
        <v>99</v>
      </c>
      <c r="J2" s="35"/>
    </row>
    <row r="3" ht="15.75">
      <c r="J3" s="6"/>
    </row>
    <row r="5" spans="1:9" ht="24.75">
      <c r="A5" s="84" t="s">
        <v>152</v>
      </c>
      <c r="B5" s="85"/>
      <c r="C5" s="85"/>
      <c r="D5" s="85"/>
      <c r="E5" s="85"/>
      <c r="F5" s="85"/>
      <c r="G5" s="85"/>
      <c r="H5" s="85"/>
      <c r="I5" s="85"/>
    </row>
    <row r="6" ht="18">
      <c r="A6" s="52"/>
    </row>
    <row r="7" s="8" customFormat="1" ht="15">
      <c r="A7" s="61" t="s">
        <v>113</v>
      </c>
    </row>
    <row r="8" s="8" customFormat="1" ht="15">
      <c r="A8" s="61" t="s">
        <v>171</v>
      </c>
    </row>
    <row r="9" spans="1:14" s="8" customFormat="1" ht="15">
      <c r="A9" s="4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8" customFormat="1" ht="15">
      <c r="A10" s="40">
        <v>1</v>
      </c>
      <c r="B10" s="5"/>
      <c r="C10" s="36" t="s">
        <v>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8" customFormat="1" ht="15">
      <c r="A11" s="40"/>
      <c r="B11" s="5"/>
      <c r="C11" s="37" t="s">
        <v>116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8" customFormat="1" ht="15">
      <c r="A12" s="40"/>
      <c r="B12" s="5"/>
      <c r="C12" s="37" t="s">
        <v>155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s="8" customFormat="1" ht="15">
      <c r="A13" s="40"/>
      <c r="B13" s="5"/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s="8" customFormat="1" ht="15">
      <c r="A14" s="40">
        <v>2</v>
      </c>
      <c r="B14" s="5"/>
      <c r="C14" s="38" t="s">
        <v>74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8" customFormat="1" ht="15">
      <c r="A15" s="40"/>
      <c r="B15" s="5"/>
      <c r="C15" s="5" t="s">
        <v>172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8" customFormat="1" ht="15">
      <c r="A16" s="4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8" customFormat="1" ht="15">
      <c r="A17" s="40">
        <v>3</v>
      </c>
      <c r="B17" s="5"/>
      <c r="C17" s="38" t="s">
        <v>75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8" customFormat="1" ht="15">
      <c r="A18" s="40"/>
      <c r="B18" s="5"/>
      <c r="C18" s="5" t="s">
        <v>173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s="8" customFormat="1" ht="15">
      <c r="A19" s="4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s="8" customFormat="1" ht="15">
      <c r="A20" s="40">
        <v>4</v>
      </c>
      <c r="B20" s="5"/>
      <c r="C20" s="38" t="s">
        <v>19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s="8" customFormat="1" ht="15">
      <c r="A21" s="40"/>
      <c r="B21" s="5"/>
      <c r="C21" s="5" t="s">
        <v>174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s="8" customFormat="1" ht="15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s="8" customFormat="1" ht="15">
      <c r="A23" s="40">
        <v>5</v>
      </c>
      <c r="B23" s="5"/>
      <c r="C23" s="38" t="s">
        <v>106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8" customFormat="1" ht="15">
      <c r="A24" s="40"/>
      <c r="B24" s="5"/>
      <c r="C24" s="5" t="s">
        <v>175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8" customFormat="1" ht="15">
      <c r="A25" s="4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s="8" customFormat="1" ht="15">
      <c r="A26" s="40">
        <v>6</v>
      </c>
      <c r="B26" s="5"/>
      <c r="C26" s="38" t="s">
        <v>76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s="8" customFormat="1" ht="15">
      <c r="A27" s="40"/>
      <c r="B27" s="5"/>
      <c r="C27" s="5" t="s">
        <v>176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8" customFormat="1" ht="15">
      <c r="A28" s="4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8" customFormat="1" ht="15">
      <c r="A29" s="4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s="8" customFormat="1" ht="15">
      <c r="A30" s="40">
        <v>7</v>
      </c>
      <c r="B30" s="5"/>
      <c r="C30" s="38" t="s">
        <v>77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s="8" customFormat="1" ht="15">
      <c r="A31" s="40"/>
      <c r="B31" s="5"/>
      <c r="C31" s="5" t="s">
        <v>177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s="8" customFormat="1" ht="15">
      <c r="A32" s="4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s="8" customFormat="1" ht="15">
      <c r="A33" s="40">
        <v>8</v>
      </c>
      <c r="B33" s="5"/>
      <c r="C33" s="38" t="s">
        <v>78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8" customFormat="1" ht="15">
      <c r="A34" s="40"/>
      <c r="B34" s="5"/>
      <c r="C34" s="5" t="s">
        <v>110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8" customFormat="1" ht="15">
      <c r="A35" s="40"/>
      <c r="B35" s="5"/>
      <c r="C35" s="5" t="s">
        <v>178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8" customFormat="1" ht="15">
      <c r="A36" s="40"/>
      <c r="B36" s="5"/>
      <c r="C36" s="5" t="s">
        <v>89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8" customFormat="1" ht="15">
      <c r="A37" s="4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8" customFormat="1" ht="15">
      <c r="A38" s="40">
        <v>9</v>
      </c>
      <c r="B38" s="5"/>
      <c r="C38" s="38" t="s">
        <v>79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8" customFormat="1" ht="15">
      <c r="A39" s="40"/>
      <c r="B39" s="5"/>
      <c r="C39" s="5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8" customFormat="1" ht="15">
      <c r="A40" s="4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8" customFormat="1" ht="15">
      <c r="A41" s="40"/>
      <c r="B41" s="5"/>
      <c r="C41" s="71" t="s">
        <v>196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8" customFormat="1" ht="15">
      <c r="A42" s="40"/>
      <c r="B42" s="5"/>
      <c r="C42" s="5" t="s">
        <v>195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8" customFormat="1" ht="15">
      <c r="A43" s="40"/>
      <c r="B43" s="5"/>
      <c r="C43" s="71" t="s">
        <v>193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8" customFormat="1" ht="15">
      <c r="A44" s="4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8" customFormat="1" ht="15">
      <c r="A45" s="40"/>
      <c r="B45" s="5"/>
      <c r="C45" s="5" t="s">
        <v>197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8" customFormat="1" ht="15">
      <c r="A46" s="40"/>
      <c r="B46" s="5"/>
      <c r="C46" s="5" t="s">
        <v>194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8" customFormat="1" ht="15">
      <c r="A47" s="4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8" customFormat="1" ht="15">
      <c r="A48" s="4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8" customFormat="1" ht="15">
      <c r="A49" s="4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8" customFormat="1" ht="15">
      <c r="A50" s="40"/>
      <c r="B50" s="5"/>
      <c r="C50" s="5"/>
      <c r="D50" s="5"/>
      <c r="E50" s="5"/>
      <c r="F50" s="5"/>
      <c r="G50" s="5"/>
      <c r="H50" s="5"/>
      <c r="I50" s="39" t="s">
        <v>150</v>
      </c>
      <c r="J50" s="39"/>
      <c r="K50" s="5"/>
      <c r="L50" s="5"/>
      <c r="M50" s="5"/>
      <c r="N50" s="5"/>
    </row>
    <row r="51" spans="1:14" s="8" customFormat="1" ht="15">
      <c r="A51" s="40"/>
      <c r="B51" s="5"/>
      <c r="C51" s="5"/>
      <c r="D51" s="5"/>
      <c r="E51" s="5"/>
      <c r="F51" s="5"/>
      <c r="G51" s="5"/>
      <c r="H51" s="5"/>
      <c r="I51" s="39" t="s">
        <v>98</v>
      </c>
      <c r="J51" s="39"/>
      <c r="K51" s="5"/>
      <c r="L51" s="5"/>
      <c r="M51" s="5"/>
      <c r="N51" s="5"/>
    </row>
    <row r="52" spans="1:14" s="8" customFormat="1" ht="15">
      <c r="A52" s="40"/>
      <c r="B52" s="5"/>
      <c r="C52" s="5"/>
      <c r="D52" s="5"/>
      <c r="E52" s="5"/>
      <c r="F52" s="5"/>
      <c r="G52" s="5"/>
      <c r="H52" s="5"/>
      <c r="I52" s="5"/>
      <c r="J52" s="40"/>
      <c r="K52" s="5"/>
      <c r="L52" s="5"/>
      <c r="M52" s="5"/>
      <c r="N52" s="5"/>
    </row>
    <row r="53" spans="1:14" s="8" customFormat="1" ht="15">
      <c r="A53" s="4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8" customFormat="1" ht="15">
      <c r="A54" s="40">
        <v>10</v>
      </c>
      <c r="B54" s="5"/>
      <c r="C54" s="38" t="s">
        <v>80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8" customFormat="1" ht="15">
      <c r="A55" s="40"/>
      <c r="B55" s="5"/>
      <c r="C55" s="5" t="s">
        <v>68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8" customFormat="1" ht="15">
      <c r="A56" s="4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8" customFormat="1" ht="15">
      <c r="A57" s="40">
        <v>11</v>
      </c>
      <c r="B57" s="5"/>
      <c r="C57" s="38" t="s">
        <v>81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8" customFormat="1" ht="15">
      <c r="A58" s="40"/>
      <c r="B58" s="5"/>
      <c r="C58" s="5" t="s">
        <v>179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8" customFormat="1" ht="15">
      <c r="A59" s="4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8" customFormat="1" ht="15">
      <c r="A60" s="40">
        <v>12</v>
      </c>
      <c r="B60" s="5"/>
      <c r="C60" s="38" t="s">
        <v>82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8" customFormat="1" ht="15">
      <c r="A61" s="4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8" customFormat="1" ht="15">
      <c r="A62" s="40"/>
      <c r="B62" s="41" t="s">
        <v>50</v>
      </c>
      <c r="C62" s="5"/>
      <c r="D62" s="5"/>
      <c r="E62" s="5"/>
      <c r="F62" s="41" t="s">
        <v>64</v>
      </c>
      <c r="G62" s="38"/>
      <c r="H62" s="41" t="s">
        <v>65</v>
      </c>
      <c r="I62" s="5"/>
      <c r="J62" s="5"/>
      <c r="K62" s="5"/>
      <c r="L62" s="5"/>
      <c r="M62" s="5"/>
      <c r="N62" s="5"/>
    </row>
    <row r="63" spans="1:14" s="8" customFormat="1" ht="15">
      <c r="A63" s="40"/>
      <c r="B63" s="5"/>
      <c r="C63" s="5"/>
      <c r="D63" s="5"/>
      <c r="E63" s="5"/>
      <c r="F63" s="42" t="s">
        <v>199</v>
      </c>
      <c r="G63" s="42"/>
      <c r="H63" s="42" t="s">
        <v>199</v>
      </c>
      <c r="I63" s="5"/>
      <c r="J63" s="5"/>
      <c r="K63" s="5"/>
      <c r="L63" s="5"/>
      <c r="M63" s="5"/>
      <c r="N63" s="5"/>
    </row>
    <row r="64" spans="1:14" s="8" customFormat="1" ht="15">
      <c r="A64" s="40"/>
      <c r="B64" s="5"/>
      <c r="C64" s="5"/>
      <c r="D64" s="5"/>
      <c r="E64" s="5"/>
      <c r="F64" s="42"/>
      <c r="G64" s="42"/>
      <c r="H64" s="42"/>
      <c r="I64" s="5"/>
      <c r="J64" s="5"/>
      <c r="K64" s="5"/>
      <c r="L64" s="5"/>
      <c r="M64" s="5"/>
      <c r="N64" s="5"/>
    </row>
    <row r="65" spans="1:14" s="8" customFormat="1" ht="15">
      <c r="A65" s="40"/>
      <c r="B65" s="5"/>
      <c r="C65" s="5" t="s">
        <v>91</v>
      </c>
      <c r="D65" s="5"/>
      <c r="E65" s="5"/>
      <c r="F65" s="43">
        <v>2857264</v>
      </c>
      <c r="G65" s="43"/>
      <c r="H65" s="43"/>
      <c r="I65" s="5"/>
      <c r="J65" s="5"/>
      <c r="K65" s="5"/>
      <c r="L65" s="5"/>
      <c r="M65" s="5"/>
      <c r="N65" s="5"/>
    </row>
    <row r="66" spans="1:14" s="8" customFormat="1" ht="15">
      <c r="A66" s="40"/>
      <c r="B66" s="5"/>
      <c r="C66" s="5" t="s">
        <v>51</v>
      </c>
      <c r="D66" s="5"/>
      <c r="E66" s="5"/>
      <c r="F66" s="43">
        <v>11250000</v>
      </c>
      <c r="G66" s="43"/>
      <c r="H66" s="43">
        <v>0</v>
      </c>
      <c r="I66" s="5"/>
      <c r="J66" s="5"/>
      <c r="K66" s="5"/>
      <c r="L66" s="5"/>
      <c r="M66" s="5"/>
      <c r="N66" s="5"/>
    </row>
    <row r="67" spans="1:14" s="8" customFormat="1" ht="15">
      <c r="A67" s="40"/>
      <c r="B67" s="5"/>
      <c r="C67" s="5" t="s">
        <v>52</v>
      </c>
      <c r="D67" s="5"/>
      <c r="E67" s="5"/>
      <c r="F67" s="43">
        <f>1248037+18196434</f>
        <v>19444471</v>
      </c>
      <c r="G67" s="43"/>
      <c r="H67" s="43">
        <v>0</v>
      </c>
      <c r="I67" s="5"/>
      <c r="J67" s="5"/>
      <c r="K67" s="5"/>
      <c r="L67" s="5"/>
      <c r="M67" s="5"/>
      <c r="N67" s="5"/>
    </row>
    <row r="68" spans="1:14" s="8" customFormat="1" ht="15.75" thickBot="1">
      <c r="A68" s="40"/>
      <c r="B68" s="5"/>
      <c r="C68" s="5"/>
      <c r="D68" s="5"/>
      <c r="E68" s="5"/>
      <c r="F68" s="44">
        <f>SUM(F65:F67)</f>
        <v>33551735</v>
      </c>
      <c r="G68" s="43"/>
      <c r="H68" s="44">
        <f>SUM(H65:H67)</f>
        <v>0</v>
      </c>
      <c r="I68" s="5"/>
      <c r="J68" s="5"/>
      <c r="K68" s="5"/>
      <c r="L68" s="5"/>
      <c r="M68" s="5"/>
      <c r="N68" s="5"/>
    </row>
    <row r="69" spans="1:14" s="8" customFormat="1" ht="15.75" thickTop="1">
      <c r="A69" s="40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8" customFormat="1" ht="15">
      <c r="A70" s="40"/>
      <c r="B70" s="41" t="s">
        <v>53</v>
      </c>
      <c r="C70" s="5"/>
      <c r="D70" s="5"/>
      <c r="E70" s="5"/>
      <c r="F70" s="42" t="s">
        <v>66</v>
      </c>
      <c r="G70" s="5"/>
      <c r="H70" s="42" t="s">
        <v>67</v>
      </c>
      <c r="I70" s="5"/>
      <c r="J70" s="5"/>
      <c r="K70" s="5"/>
      <c r="L70" s="5"/>
      <c r="M70" s="5"/>
      <c r="N70" s="5"/>
    </row>
    <row r="71" spans="1:14" s="8" customFormat="1" ht="15">
      <c r="A71" s="40"/>
      <c r="B71" s="5"/>
      <c r="C71" s="5" t="s">
        <v>91</v>
      </c>
      <c r="D71" s="5"/>
      <c r="E71" s="5"/>
      <c r="F71" s="43">
        <f>F65</f>
        <v>2857264</v>
      </c>
      <c r="G71" s="43"/>
      <c r="H71" s="43">
        <v>0</v>
      </c>
      <c r="I71" s="5"/>
      <c r="J71" s="5"/>
      <c r="K71" s="5"/>
      <c r="L71" s="5"/>
      <c r="M71" s="5"/>
      <c r="N71" s="5"/>
    </row>
    <row r="72" spans="1:14" s="8" customFormat="1" ht="15">
      <c r="A72" s="40"/>
      <c r="B72" s="5"/>
      <c r="C72" s="5" t="s">
        <v>51</v>
      </c>
      <c r="D72" s="5"/>
      <c r="E72" s="5"/>
      <c r="F72" s="43">
        <f>F66</f>
        <v>11250000</v>
      </c>
      <c r="G72" s="43"/>
      <c r="H72" s="43">
        <v>0</v>
      </c>
      <c r="I72" s="5"/>
      <c r="J72" s="5"/>
      <c r="K72" s="5"/>
      <c r="L72" s="5"/>
      <c r="M72" s="5"/>
      <c r="N72" s="5"/>
    </row>
    <row r="73" spans="1:14" s="8" customFormat="1" ht="15">
      <c r="A73" s="40"/>
      <c r="B73" s="5"/>
      <c r="C73" s="5" t="s">
        <v>52</v>
      </c>
      <c r="D73" s="5"/>
      <c r="E73" s="5"/>
      <c r="F73" s="43">
        <v>1248037</v>
      </c>
      <c r="G73" s="43"/>
      <c r="H73" s="43">
        <v>18196434</v>
      </c>
      <c r="I73" s="5"/>
      <c r="J73" s="5"/>
      <c r="K73" s="5"/>
      <c r="L73" s="5"/>
      <c r="M73" s="5"/>
      <c r="N73" s="5"/>
    </row>
    <row r="74" spans="1:14" s="8" customFormat="1" ht="15.75" thickBot="1">
      <c r="A74" s="40"/>
      <c r="B74" s="5"/>
      <c r="C74" s="5"/>
      <c r="D74" s="5"/>
      <c r="E74" s="5"/>
      <c r="F74" s="44">
        <f>SUM(F71:F73)</f>
        <v>15355301</v>
      </c>
      <c r="G74" s="43"/>
      <c r="H74" s="44">
        <f>SUM(H71:H73)</f>
        <v>18196434</v>
      </c>
      <c r="I74" s="5"/>
      <c r="J74" s="5"/>
      <c r="K74" s="5"/>
      <c r="L74" s="5"/>
      <c r="M74" s="5"/>
      <c r="N74" s="5"/>
    </row>
    <row r="75" spans="1:14" s="8" customFormat="1" ht="15.75" thickTop="1">
      <c r="A75" s="4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8" customFormat="1" ht="15">
      <c r="A76" s="40"/>
      <c r="B76" s="41" t="s">
        <v>54</v>
      </c>
      <c r="C76" s="5" t="s">
        <v>88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8" customFormat="1" ht="15">
      <c r="A77" s="4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8" customFormat="1" ht="15">
      <c r="A78" s="40">
        <v>13</v>
      </c>
      <c r="B78" s="5"/>
      <c r="C78" s="38" t="s">
        <v>83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8" customFormat="1" ht="15">
      <c r="A79" s="40"/>
      <c r="B79" s="5"/>
      <c r="C79" s="5" t="s">
        <v>180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8" customFormat="1" ht="15">
      <c r="A80" s="4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8" customFormat="1" ht="15">
      <c r="A81" s="40">
        <v>14</v>
      </c>
      <c r="B81" s="5"/>
      <c r="C81" s="38" t="s">
        <v>84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8" customFormat="1" ht="15">
      <c r="A82" s="40"/>
      <c r="B82" s="5"/>
      <c r="C82" s="5" t="s">
        <v>111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8" customFormat="1" ht="15">
      <c r="A83" s="40"/>
      <c r="B83" s="5"/>
      <c r="C83" s="5" t="s">
        <v>171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8" customFormat="1" ht="15">
      <c r="A84" s="4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8" customFormat="1" ht="15.75">
      <c r="A85" s="40">
        <v>15</v>
      </c>
      <c r="B85" s="5"/>
      <c r="C85" s="10" t="s">
        <v>92</v>
      </c>
      <c r="D85"/>
      <c r="E85"/>
      <c r="F85"/>
      <c r="G85"/>
      <c r="H85"/>
      <c r="I85"/>
      <c r="J85"/>
      <c r="K85" s="5"/>
      <c r="L85" s="5"/>
      <c r="M85" s="5"/>
      <c r="N85" s="5"/>
    </row>
    <row r="86" spans="1:14" s="8" customFormat="1" ht="15.75">
      <c r="A86" s="40"/>
      <c r="B86" s="5"/>
      <c r="C86" s="5" t="s">
        <v>114</v>
      </c>
      <c r="D86"/>
      <c r="E86"/>
      <c r="F86"/>
      <c r="G86"/>
      <c r="H86"/>
      <c r="I86"/>
      <c r="J86"/>
      <c r="K86" s="5"/>
      <c r="L86" s="5"/>
      <c r="M86" s="5"/>
      <c r="N86" s="5"/>
    </row>
    <row r="89" spans="1:14" s="8" customFormat="1" ht="15">
      <c r="A89" s="4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8" customFormat="1" ht="15">
      <c r="A90" s="40"/>
      <c r="B90" s="5"/>
      <c r="C90" s="5"/>
      <c r="D90" s="5"/>
      <c r="E90" s="5"/>
      <c r="F90" s="5"/>
      <c r="G90" s="5"/>
      <c r="H90" s="5"/>
      <c r="I90" s="39" t="s">
        <v>151</v>
      </c>
      <c r="J90" s="39"/>
      <c r="K90" s="5"/>
      <c r="L90" s="5"/>
      <c r="M90" s="5"/>
      <c r="N90" s="5"/>
    </row>
    <row r="91" spans="1:14" s="8" customFormat="1" ht="15">
      <c r="A91" s="40"/>
      <c r="B91" s="5"/>
      <c r="C91" s="5"/>
      <c r="D91" s="5"/>
      <c r="E91" s="5"/>
      <c r="F91" s="5"/>
      <c r="G91" s="5"/>
      <c r="H91" s="5"/>
      <c r="I91" s="39" t="s">
        <v>97</v>
      </c>
      <c r="J91" s="39"/>
      <c r="K91" s="5"/>
      <c r="L91" s="5"/>
      <c r="M91" s="5"/>
      <c r="N91" s="5"/>
    </row>
    <row r="92" spans="1:14" s="8" customFormat="1" ht="15">
      <c r="A92" s="4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8" customFormat="1" ht="15">
      <c r="A93" s="40">
        <v>16</v>
      </c>
      <c r="B93" s="5"/>
      <c r="C93" s="38" t="s">
        <v>85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8" customFormat="1" ht="15">
      <c r="A94" s="40"/>
      <c r="B94" s="5"/>
      <c r="C94" s="38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8" customFormat="1" ht="15">
      <c r="A95" s="40"/>
      <c r="B95" s="5"/>
      <c r="C95" s="5"/>
      <c r="D95" s="5"/>
      <c r="E95" s="5"/>
      <c r="F95" s="41"/>
      <c r="G95" s="41"/>
      <c r="H95" s="41" t="s">
        <v>60</v>
      </c>
      <c r="I95" s="41" t="s">
        <v>62</v>
      </c>
      <c r="J95" s="40"/>
      <c r="K95" s="5"/>
      <c r="L95" s="5"/>
      <c r="M95" s="5"/>
      <c r="N95" s="5"/>
    </row>
    <row r="96" spans="1:14" s="8" customFormat="1" ht="15">
      <c r="A96" s="40"/>
      <c r="B96" s="5"/>
      <c r="C96" s="5"/>
      <c r="D96" s="5"/>
      <c r="E96" s="5"/>
      <c r="F96" s="41" t="s">
        <v>129</v>
      </c>
      <c r="G96" s="41"/>
      <c r="H96" s="41" t="s">
        <v>61</v>
      </c>
      <c r="I96" s="41" t="s">
        <v>63</v>
      </c>
      <c r="J96" s="42"/>
      <c r="K96" s="5"/>
      <c r="L96" s="5"/>
      <c r="M96" s="5"/>
      <c r="N96" s="5"/>
    </row>
    <row r="97" spans="1:14" s="8" customFormat="1" ht="15">
      <c r="A97" s="40"/>
      <c r="B97" s="5"/>
      <c r="C97" s="5"/>
      <c r="D97" s="5"/>
      <c r="E97" s="5"/>
      <c r="F97" s="42" t="s">
        <v>199</v>
      </c>
      <c r="G97" s="42"/>
      <c r="H97" s="42" t="s">
        <v>199</v>
      </c>
      <c r="I97" s="42" t="s">
        <v>199</v>
      </c>
      <c r="J97" s="5"/>
      <c r="K97" s="5"/>
      <c r="L97" s="5"/>
      <c r="M97" s="5"/>
      <c r="N97" s="5"/>
    </row>
    <row r="98" spans="1:14" s="8" customFormat="1" ht="15">
      <c r="A98" s="40"/>
      <c r="B98" s="5"/>
      <c r="C98" s="5"/>
      <c r="D98" s="5"/>
      <c r="E98" s="5"/>
      <c r="F98" s="42"/>
      <c r="G98" s="42"/>
      <c r="H98" s="42"/>
      <c r="I98" s="42"/>
      <c r="J98" s="5"/>
      <c r="K98" s="5"/>
      <c r="L98" s="5"/>
      <c r="M98" s="5"/>
      <c r="N98" s="5"/>
    </row>
    <row r="99" spans="1:14" s="8" customFormat="1" ht="15">
      <c r="A99" s="40"/>
      <c r="B99" s="5"/>
      <c r="C99" s="5" t="s">
        <v>55</v>
      </c>
      <c r="D99" s="5"/>
      <c r="E99" s="5"/>
      <c r="F99" s="43">
        <v>42570</v>
      </c>
      <c r="G99" s="43"/>
      <c r="H99" s="43">
        <v>-49161</v>
      </c>
      <c r="I99" s="43">
        <v>13314682</v>
      </c>
      <c r="J99" s="43"/>
      <c r="K99" s="5"/>
      <c r="L99" s="5"/>
      <c r="M99" s="5"/>
      <c r="N99" s="5"/>
    </row>
    <row r="100" spans="1:14" s="8" customFormat="1" ht="15">
      <c r="A100" s="40"/>
      <c r="B100" s="5"/>
      <c r="C100" s="5" t="s">
        <v>56</v>
      </c>
      <c r="D100" s="5"/>
      <c r="E100" s="5"/>
      <c r="F100" s="43">
        <f>5284343+14250</f>
        <v>5298593</v>
      </c>
      <c r="G100" s="43"/>
      <c r="H100" s="43">
        <f>237983-2003</f>
        <v>235980</v>
      </c>
      <c r="I100" s="43">
        <v>109663870</v>
      </c>
      <c r="J100" s="43"/>
      <c r="K100" s="5"/>
      <c r="L100" s="5"/>
      <c r="M100" s="5"/>
      <c r="N100" s="5"/>
    </row>
    <row r="101" spans="1:14" s="8" customFormat="1" ht="15">
      <c r="A101" s="40"/>
      <c r="B101" s="5"/>
      <c r="C101" s="5" t="s">
        <v>104</v>
      </c>
      <c r="D101" s="5"/>
      <c r="E101" s="5"/>
      <c r="F101" s="43">
        <v>14959664</v>
      </c>
      <c r="G101" s="43"/>
      <c r="H101" s="43">
        <v>3511610</v>
      </c>
      <c r="I101" s="43">
        <v>46539636</v>
      </c>
      <c r="J101" s="43"/>
      <c r="K101" s="5"/>
      <c r="L101" s="5"/>
      <c r="M101" s="5"/>
      <c r="N101" s="5"/>
    </row>
    <row r="102" spans="1:14" s="8" customFormat="1" ht="15">
      <c r="A102" s="40"/>
      <c r="B102" s="5"/>
      <c r="C102" s="5" t="s">
        <v>57</v>
      </c>
      <c r="D102" s="5"/>
      <c r="E102" s="5"/>
      <c r="F102" s="43">
        <f>7947989+3553179</f>
        <v>11501168</v>
      </c>
      <c r="G102" s="43"/>
      <c r="H102" s="43">
        <f>629071+305466</f>
        <v>934537</v>
      </c>
      <c r="I102" s="43">
        <v>21411448</v>
      </c>
      <c r="J102" s="43"/>
      <c r="K102" s="5"/>
      <c r="L102" s="5"/>
      <c r="M102" s="5"/>
      <c r="N102" s="5"/>
    </row>
    <row r="103" spans="1:14" s="8" customFormat="1" ht="15">
      <c r="A103" s="40"/>
      <c r="B103" s="5"/>
      <c r="C103" s="5" t="s">
        <v>58</v>
      </c>
      <c r="D103" s="5"/>
      <c r="E103" s="5"/>
      <c r="F103" s="45">
        <v>484745</v>
      </c>
      <c r="G103" s="43"/>
      <c r="H103" s="45">
        <v>-14357</v>
      </c>
      <c r="I103" s="45">
        <v>16210144</v>
      </c>
      <c r="J103" s="45"/>
      <c r="K103" s="5"/>
      <c r="L103" s="5"/>
      <c r="M103" s="5"/>
      <c r="N103" s="5"/>
    </row>
    <row r="104" spans="1:14" s="8" customFormat="1" ht="4.5" customHeight="1">
      <c r="A104" s="40"/>
      <c r="B104" s="5"/>
      <c r="C104" s="5"/>
      <c r="D104" s="5"/>
      <c r="E104" s="5"/>
      <c r="F104" s="46"/>
      <c r="G104" s="43"/>
      <c r="H104" s="47"/>
      <c r="I104" s="43"/>
      <c r="J104" s="45"/>
      <c r="K104" s="5"/>
      <c r="L104" s="5"/>
      <c r="M104" s="5"/>
      <c r="N104" s="5"/>
    </row>
    <row r="105" spans="1:14" s="8" customFormat="1" ht="15.75" thickBot="1">
      <c r="A105" s="40"/>
      <c r="B105" s="5"/>
      <c r="C105" s="5"/>
      <c r="D105" s="5"/>
      <c r="E105" s="5"/>
      <c r="F105" s="43">
        <f>SUM(F99:F103)</f>
        <v>32286740</v>
      </c>
      <c r="G105" s="43"/>
      <c r="H105" s="43">
        <f>SUM(H99:H104)</f>
        <v>4618609</v>
      </c>
      <c r="I105" s="44">
        <f>SUM(I99:I104)</f>
        <v>207139780</v>
      </c>
      <c r="J105" s="45"/>
      <c r="K105" s="5"/>
      <c r="L105" s="5"/>
      <c r="M105" s="5"/>
      <c r="N105" s="5"/>
    </row>
    <row r="106" spans="1:14" s="8" customFormat="1" ht="15.75" thickTop="1">
      <c r="A106" s="40"/>
      <c r="B106" s="5"/>
      <c r="C106" s="5" t="s">
        <v>59</v>
      </c>
      <c r="D106" s="5"/>
      <c r="E106" s="5"/>
      <c r="F106" s="43">
        <v>-2412803</v>
      </c>
      <c r="G106" s="43"/>
      <c r="H106" s="43">
        <v>27644</v>
      </c>
      <c r="I106" s="43"/>
      <c r="J106" s="43"/>
      <c r="K106" s="5"/>
      <c r="L106" s="5"/>
      <c r="M106" s="5"/>
      <c r="N106" s="5"/>
    </row>
    <row r="107" spans="1:14" s="8" customFormat="1" ht="15.75" thickBot="1">
      <c r="A107" s="40"/>
      <c r="B107" s="5"/>
      <c r="C107" s="5"/>
      <c r="D107" s="5"/>
      <c r="E107" s="5"/>
      <c r="F107" s="44">
        <f>+F105+F106</f>
        <v>29873937</v>
      </c>
      <c r="G107" s="43"/>
      <c r="H107" s="44">
        <f>+H105+H106</f>
        <v>4646253</v>
      </c>
      <c r="I107" s="43"/>
      <c r="J107" s="43"/>
      <c r="K107" s="5"/>
      <c r="L107" s="5"/>
      <c r="M107" s="5"/>
      <c r="N107" s="5"/>
    </row>
    <row r="108" spans="1:14" s="8" customFormat="1" ht="15.75" thickTop="1">
      <c r="A108" s="4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8" customFormat="1" ht="15">
      <c r="A109" s="40">
        <v>17</v>
      </c>
      <c r="B109" s="5"/>
      <c r="C109" s="38" t="s">
        <v>154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8" customFormat="1" ht="15">
      <c r="A110" s="40"/>
      <c r="B110" s="5"/>
      <c r="C110" s="38" t="s">
        <v>153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8" customFormat="1" ht="15">
      <c r="A111" s="40"/>
      <c r="B111" s="5"/>
      <c r="C111" s="5" t="s">
        <v>182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8" customFormat="1" ht="15">
      <c r="A112" s="40"/>
      <c r="B112" s="5"/>
      <c r="C112" s="5" t="s">
        <v>183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8" customFormat="1" ht="15">
      <c r="A113" s="40"/>
      <c r="B113" s="5"/>
      <c r="C113" s="5" t="s">
        <v>181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8" customFormat="1" ht="15">
      <c r="A114" s="4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8" customFormat="1" ht="15">
      <c r="A115" s="4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8" customFormat="1" ht="15">
      <c r="A116" s="40">
        <v>18</v>
      </c>
      <c r="B116" s="5"/>
      <c r="C116" s="38" t="s">
        <v>86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8" customFormat="1" ht="15">
      <c r="A117" s="40"/>
      <c r="B117" s="5"/>
      <c r="C117" s="5" t="s">
        <v>184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8" customFormat="1" ht="15">
      <c r="A118" s="40"/>
      <c r="B118" s="5"/>
      <c r="C118" s="5" t="s">
        <v>185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8" customFormat="1" ht="15">
      <c r="A119" s="40"/>
      <c r="B119" s="5"/>
      <c r="C119" s="5" t="s">
        <v>186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8" customFormat="1" ht="15">
      <c r="A120" s="40"/>
      <c r="B120" s="5"/>
      <c r="C120" s="5" t="s">
        <v>187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8" customFormat="1" ht="15">
      <c r="A121" s="40"/>
      <c r="B121" s="5"/>
      <c r="C121" s="5" t="s">
        <v>188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8" customFormat="1" ht="15">
      <c r="A122" s="40"/>
      <c r="B122" s="5"/>
      <c r="C122" s="5" t="s">
        <v>189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8" customFormat="1" ht="15">
      <c r="A123" s="4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8" customFormat="1" ht="15">
      <c r="A124" s="40">
        <v>19</v>
      </c>
      <c r="B124" s="5"/>
      <c r="C124" s="38" t="s">
        <v>163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8" customFormat="1" ht="15">
      <c r="A125" s="40"/>
      <c r="B125" s="5"/>
      <c r="C125" s="5" t="s">
        <v>190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8" customFormat="1" ht="15">
      <c r="A126" s="40"/>
      <c r="B126" s="5"/>
      <c r="C126" s="5" t="s">
        <v>200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8" customFormat="1" ht="15">
      <c r="A127" s="4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8" customFormat="1" ht="15">
      <c r="A128" s="40">
        <v>20</v>
      </c>
      <c r="B128" s="5"/>
      <c r="C128" s="38" t="s">
        <v>115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8" customFormat="1" ht="15">
      <c r="A129" s="40"/>
      <c r="B129" s="5"/>
      <c r="C129" s="5" t="s">
        <v>201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8" customFormat="1" ht="15">
      <c r="A130" s="4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8" customFormat="1" ht="15">
      <c r="A131" s="40">
        <v>21</v>
      </c>
      <c r="B131" s="5"/>
      <c r="C131" s="38" t="s">
        <v>87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5" s="8" customFormat="1" ht="15">
      <c r="A132" s="40"/>
      <c r="B132" s="5"/>
      <c r="C132" s="5" t="s">
        <v>191</v>
      </c>
      <c r="D132" s="40"/>
      <c r="E132" s="5"/>
    </row>
    <row r="133" spans="1:5" s="8" customFormat="1" ht="15">
      <c r="A133" s="40"/>
      <c r="B133" s="5"/>
      <c r="C133" s="5"/>
      <c r="D133" s="5"/>
      <c r="E133" s="5"/>
    </row>
    <row r="134" spans="1:5" s="8" customFormat="1" ht="15">
      <c r="A134" s="40"/>
      <c r="B134" s="5"/>
      <c r="C134" s="5"/>
      <c r="D134" s="5"/>
      <c r="E134" s="5"/>
    </row>
    <row r="135" spans="1:14" s="62" customFormat="1" ht="15.75">
      <c r="A135" s="53"/>
      <c r="B135" s="3"/>
      <c r="C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>
      <c r="A136" s="5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>
      <c r="A137" s="5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>
      <c r="A138" s="53"/>
      <c r="B138" s="3"/>
      <c r="C138" s="3"/>
      <c r="D138" s="3"/>
      <c r="E138" s="3"/>
      <c r="F138" s="3"/>
      <c r="G138" s="3"/>
      <c r="H138" s="3"/>
      <c r="I138" s="3" t="s">
        <v>162</v>
      </c>
      <c r="J138" s="3"/>
      <c r="K138" s="3"/>
      <c r="L138" s="3"/>
      <c r="M138" s="3"/>
      <c r="N138" s="3"/>
    </row>
    <row r="139" spans="1:14" ht="15.75">
      <c r="A139" s="5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>
      <c r="A140" s="5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>
      <c r="A141" s="5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>
      <c r="A142" s="5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>
      <c r="A143" s="5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>
      <c r="A144" s="5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>
      <c r="A145" s="5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>
      <c r="A146" s="5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>
      <c r="A147" s="5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>
      <c r="A148" s="5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>
      <c r="A149" s="5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>
      <c r="A150" s="5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>
      <c r="A151" s="5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>
      <c r="A152" s="5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>
      <c r="A153" s="5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>
      <c r="A154" s="5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>
      <c r="A155" s="5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>
      <c r="A156" s="5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>
      <c r="A157" s="5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>
      <c r="A158" s="5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>
      <c r="A159" s="5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>
      <c r="A160" s="5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>
      <c r="A161" s="5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>
      <c r="A162" s="5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>
      <c r="A163" s="5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>
      <c r="A164" s="5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>
      <c r="A165" s="5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>
      <c r="A166" s="5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>
      <c r="A167" s="5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>
      <c r="A168" s="5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>
      <c r="A169" s="5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>
      <c r="A170" s="5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>
      <c r="A171" s="5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>
      <c r="A172" s="5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>
      <c r="A173" s="5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>
      <c r="A174" s="5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>
      <c r="A175" s="5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>
      <c r="A176" s="5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>
      <c r="A177" s="5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>
      <c r="A178" s="5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>
      <c r="A179" s="5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>
      <c r="A180" s="5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>
      <c r="A181" s="5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>
      <c r="A182" s="5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>
      <c r="A183" s="5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>
      <c r="A184" s="5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>
      <c r="A185" s="5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>
      <c r="A186" s="5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>
      <c r="A187" s="5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</sheetData>
  <mergeCells count="1">
    <mergeCell ref="A5:I5"/>
  </mergeCells>
  <printOptions horizontalCentered="1"/>
  <pageMargins left="0.6" right="0.25" top="0.75" bottom="0.29" header="0.25" footer="0.25"/>
  <pageSetup fitToHeight="4" horizontalDpi="600" verticalDpi="600" orientation="portrait" paperSize="9" scale="90" r:id="rId1"/>
  <rowBreaks count="2" manualBreakCount="2">
    <brk id="48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mazuin</cp:lastModifiedBy>
  <cp:lastPrinted>2002-05-21T18:27:30Z</cp:lastPrinted>
  <dcterms:created xsi:type="dcterms:W3CDTF">1999-09-21T07:25:24Z</dcterms:created>
  <dcterms:modified xsi:type="dcterms:W3CDTF">2002-05-21T18:54:59Z</dcterms:modified>
  <cp:category/>
  <cp:version/>
  <cp:contentType/>
  <cp:contentStatus/>
</cp:coreProperties>
</file>