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Balance sheet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<sst xmlns="http://schemas.openxmlformats.org/spreadsheetml/2006/main" count="134" uniqueCount="108">
  <si>
    <t>QUARTERLY REPORT</t>
  </si>
  <si>
    <t xml:space="preserve">CONSOLIDATED BALANCE SHEET </t>
  </si>
  <si>
    <t>Fixed Assets</t>
  </si>
  <si>
    <t>Investment in Associated Companies</t>
  </si>
  <si>
    <t>Long Term Investments</t>
  </si>
  <si>
    <t>Intangible assets</t>
  </si>
  <si>
    <t xml:space="preserve"> </t>
  </si>
  <si>
    <t>Current Assets</t>
  </si>
  <si>
    <t>Current liabilities</t>
  </si>
  <si>
    <t>Net Current Assets or Current Liabilities</t>
  </si>
  <si>
    <t>TOTAL</t>
  </si>
  <si>
    <t>Shareholder's Funds</t>
  </si>
  <si>
    <t>Share Capital</t>
  </si>
  <si>
    <t>Reserves</t>
  </si>
  <si>
    <t>Others -  Unexpired Premium Reserve</t>
  </si>
  <si>
    <t>Minority Interests</t>
  </si>
  <si>
    <t>Long Term Borrowings</t>
  </si>
  <si>
    <t>Other Long Term Liabilities</t>
  </si>
  <si>
    <t xml:space="preserve">Net tangible assets per share (sen) </t>
  </si>
  <si>
    <t>Stocks</t>
  </si>
  <si>
    <t>Trade Debtors</t>
  </si>
  <si>
    <t>Other Debtors</t>
  </si>
  <si>
    <t>Short Term Investments</t>
  </si>
  <si>
    <t>Cash</t>
  </si>
  <si>
    <t>Short Term Borrowings</t>
  </si>
  <si>
    <t>Trade Creditors</t>
  </si>
  <si>
    <t>Other Creditors</t>
  </si>
  <si>
    <t>Provision for Taxation</t>
  </si>
  <si>
    <t>Others - Proposed Dividend</t>
  </si>
  <si>
    <t>Share premium</t>
  </si>
  <si>
    <t>Revaluation Reserve</t>
  </si>
  <si>
    <t>Exchange Equalisation Reserve</t>
  </si>
  <si>
    <t>Statutory Reserve</t>
  </si>
  <si>
    <t>Retained Profit</t>
  </si>
  <si>
    <t>Prov for Retirement</t>
  </si>
  <si>
    <t>Due to related party</t>
  </si>
  <si>
    <t>Deferred Taxation</t>
  </si>
  <si>
    <t>Unrealised foreign exchange</t>
  </si>
  <si>
    <t>AS AT</t>
  </si>
  <si>
    <t>END OF</t>
  </si>
  <si>
    <t>CURRENT</t>
  </si>
  <si>
    <t>QUARTER</t>
  </si>
  <si>
    <t>RM'000</t>
  </si>
  <si>
    <t>PRECEDING</t>
  </si>
  <si>
    <t>FIN. YEAR END</t>
  </si>
  <si>
    <t>31/12/1999</t>
  </si>
  <si>
    <t>The figures have not been audited.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</si>
  <si>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</si>
  <si>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</si>
  <si>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</si>
  <si>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</si>
  <si>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</si>
  <si>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</si>
  <si>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</si>
  <si>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</si>
  <si>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</si>
  <si>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</si>
  <si>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</si>
  <si>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</si>
  <si>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</si>
  <si>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</si>
  <si>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</si>
  <si>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</si>
  <si>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</si>
  <si>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</si>
  <si>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</si>
  <si>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</si>
  <si>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</si>
  <si>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</si>
  <si>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</si>
  <si>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profit/(loss) after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</si>
  <si>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</si>
  <si>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</si>
  <si>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</si>
  <si>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</si>
  <si>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</si>
  <si>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</si>
  <si>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</si>
  <si>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</si>
  <si>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(ii)</t>
  </si>
  <si>
    <t>Profit/(loss) after taxation</t>
  </si>
  <si>
    <t>attributable to members of the company</t>
  </si>
  <si>
    <t>(iii)</t>
  </si>
  <si>
    <t>Profit/(loss)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</si>
  <si>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</si>
  <si>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</si>
  <si>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</si>
  <si>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 :-</t>
  </si>
  <si>
    <t>(i)</t>
  </si>
  <si>
    <t>before deducting minority interests</t>
  </si>
  <si>
    <t>Less minority interests</t>
  </si>
  <si>
    <t>Extraordinary items</t>
  </si>
  <si>
    <t>Extraordinary items attributable to</t>
  </si>
  <si>
    <t>members of the company</t>
  </si>
  <si>
    <t>INDIVIDUAL QUARTER</t>
  </si>
  <si>
    <t>YEAR</t>
  </si>
  <si>
    <t>CUMULATIVE QUARTER</t>
  </si>
  <si>
    <t xml:space="preserve">CURRENT </t>
  </si>
  <si>
    <t>TO DATE</t>
  </si>
  <si>
    <t>PRECEDING YEAR</t>
  </si>
  <si>
    <t>CORRESPONDING</t>
  </si>
  <si>
    <t>PERIOD</t>
  </si>
  <si>
    <t>30/09/2000</t>
  </si>
  <si>
    <t>30/9/2000</t>
  </si>
  <si>
    <t>30/09/1999</t>
  </si>
  <si>
    <t>Quarterly report on consolidated results for the financial quarter ended 30 September 2000.</t>
  </si>
  <si>
    <t>Basic (based on 179,531,787 ordinary shares) (sen)</t>
  </si>
  <si>
    <t>Fully diluted (based on 185,588,660 ordinary shares) (sen)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</si>
</sst>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3" fontId="0" fillId="0" borderId="3" xfId="0" applyNumberFormat="1" applyAlignment="1">
      <alignment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4" xfId="0" applyNumberFormat="1" applyAlignment="1">
      <alignment/>
    </xf>
    <xf numFmtId="3" fontId="0" fillId="0" borderId="4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4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showOutlineSymbols="0" zoomScale="87" zoomScaleNormal="87" workbookViewId="0" topLeftCell="A1">
      <selection activeCell="D7" sqref="D7"/>
    </sheetView>
  </sheetViews>
  <sheetFormatPr defaultColWidth="8.88671875" defaultRowHeight="15"/>
  <cols>
    <col min="1" max="2" width="3.6640625" style="1" customWidth="1"/>
    <col min="3" max="5" width="4.6640625" style="1" customWidth="1"/>
    <col min="6" max="6" width="16.6640625" style="1" customWidth="1"/>
    <col min="7" max="7" width="10.6640625" style="1" customWidth="1"/>
    <col min="8" max="8" width="3.6640625" style="6" customWidth="1"/>
    <col min="9" max="9" width="3.6640625" style="1" customWidth="1"/>
    <col min="10" max="10" width="15.6640625" style="1" customWidth="1"/>
    <col min="11" max="16384" width="9.6640625" style="1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5.75">
      <c r="A2" s="2"/>
      <c r="B2" s="2"/>
      <c r="C2" s="2"/>
      <c r="D2" s="2"/>
      <c r="E2" s="2"/>
      <c r="F2" s="2"/>
      <c r="G2" s="3"/>
      <c r="H2" s="3"/>
      <c r="I2" s="3"/>
      <c r="J2" s="3"/>
    </row>
    <row r="3" spans="1:10" ht="15.75">
      <c r="A3" s="2" t="s">
        <v>1</v>
      </c>
      <c r="B3" s="2"/>
      <c r="C3" s="2"/>
      <c r="D3" s="2"/>
      <c r="E3" s="2"/>
      <c r="F3" s="2"/>
      <c r="G3" s="3"/>
      <c r="H3" s="3"/>
      <c r="I3" s="3"/>
      <c r="J3" s="3"/>
    </row>
    <row r="4" spans="1:11" ht="15.75">
      <c r="A4" s="2"/>
      <c r="B4" s="2"/>
      <c r="C4" s="2"/>
      <c r="D4" s="2"/>
      <c r="E4" s="2"/>
      <c r="F4" s="2"/>
      <c r="G4" s="4" t="s">
        <v>38</v>
      </c>
      <c r="H4" s="4"/>
      <c r="J4" s="5" t="s">
        <v>38</v>
      </c>
      <c r="K4" s="6"/>
    </row>
    <row r="5" spans="1:11" ht="15.75">
      <c r="A5" s="2"/>
      <c r="B5" s="2"/>
      <c r="C5" s="2"/>
      <c r="G5" s="4" t="s">
        <v>39</v>
      </c>
      <c r="H5" s="4"/>
      <c r="J5" s="5" t="s">
        <v>39</v>
      </c>
      <c r="K5" s="6"/>
    </row>
    <row r="6" spans="1:11" ht="15.75">
      <c r="A6" s="2"/>
      <c r="B6" s="2"/>
      <c r="C6" s="2"/>
      <c r="G6" s="4" t="s">
        <v>40</v>
      </c>
      <c r="H6" s="4"/>
      <c r="J6" s="5" t="s">
        <v>43</v>
      </c>
      <c r="K6" s="6"/>
    </row>
    <row r="7" spans="1:11" ht="15.75">
      <c r="A7" s="2"/>
      <c r="B7" s="2"/>
      <c r="C7" s="2"/>
      <c r="G7" s="4" t="s">
        <v>41</v>
      </c>
      <c r="H7" s="4"/>
      <c r="J7" s="5" t="s">
        <v>44</v>
      </c>
      <c r="K7" s="6"/>
    </row>
    <row r="8" spans="1:11" ht="15.75">
      <c r="A8" s="2"/>
      <c r="B8" s="2"/>
      <c r="C8" s="2"/>
      <c r="G8" s="4" t="s">
        <v>102</v>
      </c>
      <c r="H8" s="4"/>
      <c r="J8" s="5" t="s">
        <v>45</v>
      </c>
      <c r="K8" s="6"/>
    </row>
    <row r="9" spans="1:11" ht="15.75">
      <c r="A9" s="2"/>
      <c r="B9" s="2"/>
      <c r="C9" s="2"/>
      <c r="G9" s="4" t="s">
        <v>42</v>
      </c>
      <c r="H9" s="4"/>
      <c r="J9" s="5" t="s">
        <v>42</v>
      </c>
      <c r="K9" s="6"/>
    </row>
    <row r="10" spans="1:11" ht="15.75">
      <c r="A10" s="7"/>
      <c r="B10" s="7"/>
      <c r="C10" s="7"/>
      <c r="G10" s="4" t="s">
        <v>10</v>
      </c>
      <c r="H10" s="4"/>
      <c r="J10" s="4" t="s">
        <v>10</v>
      </c>
      <c r="K10" s="6"/>
    </row>
    <row r="11" spans="1:11" ht="15.75">
      <c r="A11" s="2"/>
      <c r="B11" s="2"/>
      <c r="C11" s="2"/>
      <c r="D11" s="2"/>
      <c r="E11" s="2"/>
      <c r="F11" s="2"/>
      <c r="G11" s="3"/>
      <c r="H11" s="3"/>
      <c r="J11" s="3"/>
      <c r="K11" s="6"/>
    </row>
    <row r="12" spans="1:11" ht="15">
      <c r="A12" s="1">
        <v>1</v>
      </c>
      <c r="B12" s="6" t="s">
        <v>2</v>
      </c>
      <c r="F12" s="8"/>
      <c r="G12" s="8">
        <v>329138</v>
      </c>
      <c r="H12" s="9"/>
      <c r="J12" s="9">
        <v>309024</v>
      </c>
      <c r="K12" s="6"/>
    </row>
    <row r="13" spans="2:11" ht="15">
      <c r="B13" s="6"/>
      <c r="G13" s="8"/>
      <c r="H13" s="9"/>
      <c r="J13" s="9"/>
      <c r="K13" s="6"/>
    </row>
    <row r="14" spans="1:11" ht="15">
      <c r="A14" s="1">
        <v>2</v>
      </c>
      <c r="B14" s="6" t="s">
        <v>3</v>
      </c>
      <c r="G14" s="8">
        <v>58127</v>
      </c>
      <c r="H14" s="9"/>
      <c r="J14" s="9">
        <f>22912+38753</f>
        <v>61665</v>
      </c>
      <c r="K14" s="6"/>
    </row>
    <row r="15" spans="2:11" ht="15">
      <c r="B15" s="6"/>
      <c r="G15" s="8"/>
      <c r="H15" s="9"/>
      <c r="J15" s="9"/>
      <c r="K15" s="6"/>
    </row>
    <row r="16" spans="1:11" ht="15">
      <c r="A16" s="1">
        <v>3</v>
      </c>
      <c r="B16" s="6" t="s">
        <v>4</v>
      </c>
      <c r="G16" s="8">
        <v>78326</v>
      </c>
      <c r="H16" s="9"/>
      <c r="J16" s="9">
        <f>99147-22912</f>
        <v>76235</v>
      </c>
      <c r="K16" s="6"/>
    </row>
    <row r="17" spans="2:11" ht="15">
      <c r="B17" s="6"/>
      <c r="G17" s="8"/>
      <c r="H17" s="9"/>
      <c r="J17" s="9"/>
      <c r="K17" s="6"/>
    </row>
    <row r="18" spans="1:11" ht="15">
      <c r="A18" s="1">
        <v>4</v>
      </c>
      <c r="B18" s="6" t="s">
        <v>5</v>
      </c>
      <c r="G18" s="9">
        <v>20525</v>
      </c>
      <c r="H18" s="9"/>
      <c r="J18" s="9">
        <f>28738+685</f>
        <v>29423</v>
      </c>
      <c r="K18" s="6"/>
    </row>
    <row r="19" spans="2:11" ht="15">
      <c r="B19" s="6" t="s">
        <v>6</v>
      </c>
      <c r="C19" s="6" t="s">
        <v>6</v>
      </c>
      <c r="G19" s="8"/>
      <c r="H19" s="9"/>
      <c r="J19" s="9"/>
      <c r="K19" s="6"/>
    </row>
    <row r="20" spans="1:11" ht="15">
      <c r="A20" s="1">
        <v>5</v>
      </c>
      <c r="B20" s="6" t="s">
        <v>7</v>
      </c>
      <c r="G20" s="8"/>
      <c r="H20" s="9"/>
      <c r="J20" s="9"/>
      <c r="K20" s="6"/>
    </row>
    <row r="21" spans="2:11" ht="15">
      <c r="B21" s="6"/>
      <c r="G21" s="8"/>
      <c r="H21" s="9"/>
      <c r="J21" s="9"/>
      <c r="K21" s="6"/>
    </row>
    <row r="22" spans="3:11" ht="15">
      <c r="C22" s="10" t="s">
        <v>19</v>
      </c>
      <c r="G22" s="11">
        <v>592</v>
      </c>
      <c r="H22" s="12"/>
      <c r="J22" s="11">
        <v>747</v>
      </c>
      <c r="K22" s="13"/>
    </row>
    <row r="23" spans="3:11" ht="15">
      <c r="C23" s="10" t="s">
        <v>20</v>
      </c>
      <c r="G23" s="12">
        <v>83951</v>
      </c>
      <c r="H23" s="12"/>
      <c r="J23" s="12">
        <v>84167</v>
      </c>
      <c r="K23" s="13"/>
    </row>
    <row r="24" spans="3:11" ht="15">
      <c r="C24" s="10" t="s">
        <v>21</v>
      </c>
      <c r="G24" s="12">
        <v>90396</v>
      </c>
      <c r="H24" s="12"/>
      <c r="J24" s="12">
        <v>90891</v>
      </c>
      <c r="K24" s="13"/>
    </row>
    <row r="25" spans="3:11" ht="15">
      <c r="C25" s="10" t="s">
        <v>22</v>
      </c>
      <c r="G25" s="12">
        <v>39852</v>
      </c>
      <c r="H25" s="12"/>
      <c r="J25" s="12">
        <f>41797+6734</f>
        <v>48531</v>
      </c>
      <c r="K25" s="13"/>
    </row>
    <row r="26" spans="3:11" ht="15">
      <c r="C26" s="10" t="s">
        <v>23</v>
      </c>
      <c r="G26" s="12">
        <v>32060</v>
      </c>
      <c r="H26" s="12"/>
      <c r="J26" s="12">
        <v>20963</v>
      </c>
      <c r="K26" s="13"/>
    </row>
    <row r="27" spans="3:11" ht="15">
      <c r="C27" s="10"/>
      <c r="G27" s="12"/>
      <c r="H27" s="12"/>
      <c r="J27" s="12"/>
      <c r="K27" s="13"/>
    </row>
    <row r="28" spans="3:11" ht="15">
      <c r="C28" s="10"/>
      <c r="G28" s="11">
        <f>SUM(G22:G27)</f>
        <v>246851</v>
      </c>
      <c r="H28" s="12"/>
      <c r="J28" s="11">
        <f>SUM(J22:J27)</f>
        <v>245299</v>
      </c>
      <c r="K28" s="13"/>
    </row>
    <row r="29" spans="7:11" ht="15">
      <c r="G29" s="11"/>
      <c r="H29" s="12"/>
      <c r="J29" s="14"/>
      <c r="K29" s="13"/>
    </row>
    <row r="30" spans="1:11" ht="15">
      <c r="A30" s="1">
        <v>6</v>
      </c>
      <c r="B30" s="6" t="s">
        <v>8</v>
      </c>
      <c r="G30" s="12"/>
      <c r="H30" s="12"/>
      <c r="J30" s="13"/>
      <c r="K30" s="13"/>
    </row>
    <row r="31" spans="2:11" ht="15">
      <c r="B31" s="6"/>
      <c r="G31" s="12"/>
      <c r="H31" s="12"/>
      <c r="J31" s="13"/>
      <c r="K31" s="13"/>
    </row>
    <row r="32" spans="3:11" ht="15">
      <c r="C32" s="10" t="s">
        <v>24</v>
      </c>
      <c r="G32" s="12">
        <v>50473</v>
      </c>
      <c r="H32" s="12"/>
      <c r="J32" s="12">
        <f>240+45025+13149</f>
        <v>58414</v>
      </c>
      <c r="K32" s="13"/>
    </row>
    <row r="33" spans="3:11" ht="15">
      <c r="C33" s="10" t="s">
        <v>25</v>
      </c>
      <c r="G33" s="12">
        <v>80731</v>
      </c>
      <c r="H33" s="12"/>
      <c r="J33" s="12">
        <v>70153</v>
      </c>
      <c r="K33" s="13"/>
    </row>
    <row r="34" spans="3:11" ht="15">
      <c r="C34" s="10" t="s">
        <v>26</v>
      </c>
      <c r="G34" s="12">
        <v>73724</v>
      </c>
      <c r="H34" s="12"/>
      <c r="J34" s="12">
        <f>67870+812</f>
        <v>68682</v>
      </c>
      <c r="K34" s="13"/>
    </row>
    <row r="35" spans="3:11" ht="15">
      <c r="C35" s="10" t="s">
        <v>27</v>
      </c>
      <c r="G35" s="12">
        <v>7069</v>
      </c>
      <c r="H35" s="12"/>
      <c r="J35" s="12">
        <v>6932</v>
      </c>
      <c r="K35" s="13"/>
    </row>
    <row r="36" spans="3:11" ht="15">
      <c r="C36" s="10" t="s">
        <v>28</v>
      </c>
      <c r="G36" s="12">
        <v>0</v>
      </c>
      <c r="H36" s="12"/>
      <c r="J36" s="12">
        <v>4351</v>
      </c>
      <c r="K36" s="13"/>
    </row>
    <row r="37" spans="3:11" ht="15">
      <c r="C37" s="10"/>
      <c r="G37" s="12"/>
      <c r="H37" s="12"/>
      <c r="J37" s="13"/>
      <c r="K37" s="13"/>
    </row>
    <row r="38" spans="7:11" ht="15">
      <c r="G38" s="11">
        <f>SUM(G32:G37)</f>
        <v>211997</v>
      </c>
      <c r="H38" s="12"/>
      <c r="J38" s="11">
        <f>SUM(J32:J37)</f>
        <v>208532</v>
      </c>
      <c r="K38" s="13"/>
    </row>
    <row r="39" spans="3:11" ht="15">
      <c r="C39" s="10"/>
      <c r="G39" s="15"/>
      <c r="H39" s="9"/>
      <c r="J39" s="16"/>
      <c r="K39" s="6"/>
    </row>
    <row r="40" spans="1:11" ht="15">
      <c r="A40" s="1">
        <v>7</v>
      </c>
      <c r="B40" s="6" t="s">
        <v>9</v>
      </c>
      <c r="G40" s="9">
        <f>G28-G38</f>
        <v>34854</v>
      </c>
      <c r="H40" s="9"/>
      <c r="J40" s="9">
        <f>J28-J38</f>
        <v>36767</v>
      </c>
      <c r="K40" s="6"/>
    </row>
    <row r="41" spans="2:11" ht="15.75">
      <c r="B41" s="2"/>
      <c r="G41" s="6"/>
      <c r="H41" s="9"/>
      <c r="J41" s="6"/>
      <c r="K41" s="6"/>
    </row>
    <row r="42" spans="1:11" ht="15.75">
      <c r="A42" s="2"/>
      <c r="B42" s="2" t="s">
        <v>10</v>
      </c>
      <c r="C42" s="2"/>
      <c r="D42" s="2"/>
      <c r="E42" s="2"/>
      <c r="F42" s="2"/>
      <c r="G42" s="17">
        <f>G40+G18+G16+G14+G12</f>
        <v>520970</v>
      </c>
      <c r="H42" s="3"/>
      <c r="J42" s="17">
        <f>J40+J18+J16+J14+J12</f>
        <v>513114</v>
      </c>
      <c r="K42" s="6"/>
    </row>
    <row r="43" spans="7:11" ht="15">
      <c r="G43" s="18"/>
      <c r="H43" s="9"/>
      <c r="J43" s="19"/>
      <c r="K43" s="6"/>
    </row>
    <row r="44" spans="1:11" ht="15">
      <c r="A44" s="1">
        <v>8</v>
      </c>
      <c r="B44" s="6" t="s">
        <v>11</v>
      </c>
      <c r="G44" s="8"/>
      <c r="H44" s="9"/>
      <c r="J44" s="9"/>
      <c r="K44" s="6"/>
    </row>
    <row r="45" spans="2:11" ht="15">
      <c r="B45" s="6"/>
      <c r="G45" s="8"/>
      <c r="H45" s="9"/>
      <c r="J45" s="9"/>
      <c r="K45" s="6"/>
    </row>
    <row r="46" spans="2:11" ht="15">
      <c r="B46" s="6" t="s">
        <v>12</v>
      </c>
      <c r="G46" s="8">
        <v>180090</v>
      </c>
      <c r="H46" s="9"/>
      <c r="J46" s="9">
        <v>178340</v>
      </c>
      <c r="K46" s="6"/>
    </row>
    <row r="47" spans="2:11" ht="15">
      <c r="B47" s="6"/>
      <c r="G47" s="8"/>
      <c r="H47" s="9"/>
      <c r="J47" s="9"/>
      <c r="K47" s="6"/>
    </row>
    <row r="48" spans="2:11" ht="15">
      <c r="B48" s="6" t="s">
        <v>13</v>
      </c>
      <c r="G48" s="8"/>
      <c r="H48" s="9"/>
      <c r="J48" s="9"/>
      <c r="K48" s="6"/>
    </row>
    <row r="49" spans="3:11" ht="15">
      <c r="C49" s="10" t="s">
        <v>29</v>
      </c>
      <c r="G49" s="8">
        <v>65223</v>
      </c>
      <c r="H49" s="9"/>
      <c r="J49" s="9">
        <v>64611</v>
      </c>
      <c r="K49" s="6"/>
    </row>
    <row r="50" spans="3:11" ht="15">
      <c r="C50" s="10" t="s">
        <v>30</v>
      </c>
      <c r="G50" s="8">
        <v>184</v>
      </c>
      <c r="H50" s="9"/>
      <c r="J50" s="9">
        <v>135</v>
      </c>
      <c r="K50" s="6"/>
    </row>
    <row r="51" spans="3:11" ht="15">
      <c r="C51" s="10" t="s">
        <v>31</v>
      </c>
      <c r="G51" s="8">
        <v>84</v>
      </c>
      <c r="H51" s="9"/>
      <c r="J51" s="9">
        <v>146</v>
      </c>
      <c r="K51" s="6"/>
    </row>
    <row r="52" spans="3:11" ht="15">
      <c r="C52" s="10" t="s">
        <v>32</v>
      </c>
      <c r="G52" s="8"/>
      <c r="H52" s="9"/>
      <c r="J52" s="9"/>
      <c r="K52" s="6"/>
    </row>
    <row r="53" spans="3:11" ht="15">
      <c r="C53" s="10" t="s">
        <v>33</v>
      </c>
      <c r="G53" s="8">
        <v>93423</v>
      </c>
      <c r="H53" s="9"/>
      <c r="J53" s="9">
        <v>80061</v>
      </c>
      <c r="K53" s="6"/>
    </row>
    <row r="54" spans="3:11" ht="15">
      <c r="C54" s="10"/>
      <c r="G54" s="8"/>
      <c r="H54" s="9"/>
      <c r="J54" s="9"/>
      <c r="K54" s="6"/>
    </row>
    <row r="55" spans="2:11" ht="15">
      <c r="B55" s="6" t="s">
        <v>14</v>
      </c>
      <c r="G55" s="8">
        <v>9108</v>
      </c>
      <c r="H55" s="9"/>
      <c r="J55" s="9">
        <v>7744</v>
      </c>
      <c r="K55" s="6"/>
    </row>
    <row r="56" spans="7:11" ht="15">
      <c r="G56" s="8"/>
      <c r="H56" s="9"/>
      <c r="J56" s="9"/>
      <c r="K56" s="6"/>
    </row>
    <row r="57" spans="1:11" ht="15">
      <c r="A57" s="1">
        <v>9</v>
      </c>
      <c r="B57" s="6" t="s">
        <v>15</v>
      </c>
      <c r="G57" s="8">
        <v>9497</v>
      </c>
      <c r="H57" s="9"/>
      <c r="J57" s="9">
        <v>9115</v>
      </c>
      <c r="K57" s="6"/>
    </row>
    <row r="58" spans="2:11" ht="15">
      <c r="B58" s="6"/>
      <c r="G58" s="8"/>
      <c r="H58" s="9"/>
      <c r="J58" s="9"/>
      <c r="K58" s="6"/>
    </row>
    <row r="59" spans="2:11" ht="15">
      <c r="B59" s="6"/>
      <c r="G59" s="8"/>
      <c r="H59" s="9"/>
      <c r="J59" s="9"/>
      <c r="K59" s="6"/>
    </row>
    <row r="60" spans="1:11" ht="15">
      <c r="A60" s="1">
        <v>10</v>
      </c>
      <c r="B60" s="6" t="s">
        <v>16</v>
      </c>
      <c r="G60" s="8">
        <v>159497</v>
      </c>
      <c r="H60" s="9"/>
      <c r="J60" s="9">
        <f>168618+1008</f>
        <v>169626</v>
      </c>
      <c r="K60" s="6"/>
    </row>
    <row r="61" spans="2:11" ht="15">
      <c r="B61" s="6"/>
      <c r="G61" s="8"/>
      <c r="H61" s="9"/>
      <c r="J61" s="9"/>
      <c r="K61" s="6"/>
    </row>
    <row r="62" spans="1:11" ht="15">
      <c r="A62" s="1">
        <v>11</v>
      </c>
      <c r="B62" s="6" t="s">
        <v>17</v>
      </c>
      <c r="G62" s="8"/>
      <c r="H62" s="9"/>
      <c r="J62" s="9"/>
      <c r="K62" s="6"/>
    </row>
    <row r="63" spans="2:11" ht="15">
      <c r="B63" s="6"/>
      <c r="C63" s="20" t="s">
        <v>34</v>
      </c>
      <c r="G63" s="8">
        <v>2174</v>
      </c>
      <c r="H63" s="9"/>
      <c r="J63" s="9">
        <v>2059</v>
      </c>
      <c r="K63" s="6"/>
    </row>
    <row r="64" spans="3:11" ht="15">
      <c r="C64" s="10" t="s">
        <v>35</v>
      </c>
      <c r="G64" s="8">
        <v>14000</v>
      </c>
      <c r="H64" s="9"/>
      <c r="J64" s="9">
        <f>12830+1170</f>
        <v>14000</v>
      </c>
      <c r="K64" s="6"/>
    </row>
    <row r="65" spans="3:11" ht="15">
      <c r="C65" s="20" t="s">
        <v>36</v>
      </c>
      <c r="G65" s="8">
        <v>11850</v>
      </c>
      <c r="H65" s="9"/>
      <c r="J65" s="9">
        <v>11904</v>
      </c>
      <c r="K65" s="6"/>
    </row>
    <row r="66" spans="3:11" ht="15">
      <c r="C66" s="20" t="s">
        <v>37</v>
      </c>
      <c r="G66" s="27">
        <v>-24160</v>
      </c>
      <c r="H66" s="9"/>
      <c r="J66" s="28">
        <v>-24627</v>
      </c>
      <c r="K66" s="6"/>
    </row>
    <row r="67" spans="7:11" ht="15">
      <c r="G67" s="8"/>
      <c r="H67" s="9"/>
      <c r="J67" s="6"/>
      <c r="K67" s="6"/>
    </row>
    <row r="68" spans="2:11" ht="15">
      <c r="B68" s="1" t="s">
        <v>10</v>
      </c>
      <c r="G68" s="17">
        <f>SUM(G46:G67)</f>
        <v>520970</v>
      </c>
      <c r="H68" s="9"/>
      <c r="J68" s="17">
        <f>SUM(J46:J67)</f>
        <v>513114</v>
      </c>
      <c r="K68" s="6"/>
    </row>
    <row r="69" spans="7:11" ht="15">
      <c r="G69" s="18"/>
      <c r="H69" s="9"/>
      <c r="J69" s="21"/>
      <c r="K69" s="6"/>
    </row>
    <row r="70" spans="1:11" ht="15">
      <c r="A70" s="1">
        <v>12</v>
      </c>
      <c r="B70" s="6" t="s">
        <v>18</v>
      </c>
      <c r="G70" s="22">
        <f>(SUM(G46:G53)-G18+G66)/G46</f>
        <v>1.6342884113498806</v>
      </c>
      <c r="H70" s="9"/>
      <c r="J70" s="22">
        <f>(SUM(J46:J53)-J18+J66)/J46</f>
        <v>1.50971739374229</v>
      </c>
      <c r="K70" s="6"/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OutlineSymbols="0" zoomScale="75" zoomScaleNormal="75" workbookViewId="0" topLeftCell="A1">
      <selection activeCell="H65" sqref="H65"/>
    </sheetView>
  </sheetViews>
  <sheetFormatPr defaultColWidth="8.88671875" defaultRowHeight="15"/>
  <cols>
    <col min="1" max="1" width="3.4453125" style="1" customWidth="1"/>
    <col min="2" max="3" width="3.77734375" style="1" customWidth="1"/>
    <col min="4" max="4" width="47.99609375" style="1" customWidth="1"/>
    <col min="5" max="5" width="12.6640625" style="1" customWidth="1"/>
    <col min="6" max="6" width="2.6640625" style="1" customWidth="1"/>
    <col min="7" max="7" width="13.6640625" style="1" customWidth="1"/>
    <col min="8" max="8" width="2.4453125" style="1" customWidth="1"/>
    <col min="9" max="9" width="15.6640625" style="1" customWidth="1"/>
    <col min="10" max="16384" width="9.6640625" style="1" customWidth="1"/>
  </cols>
  <sheetData>
    <row r="1" spans="1:9" ht="15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2" t="s">
        <v>105</v>
      </c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46</v>
      </c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47</v>
      </c>
      <c r="B6" s="2"/>
      <c r="C6" s="2"/>
      <c r="D6" s="2"/>
      <c r="E6" s="5"/>
      <c r="F6" s="5"/>
      <c r="G6" s="5"/>
      <c r="H6" s="5"/>
      <c r="I6" s="5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7" t="s">
        <v>94</v>
      </c>
      <c r="F8" s="23"/>
      <c r="G8" s="23" t="s">
        <v>96</v>
      </c>
      <c r="H8" s="23"/>
      <c r="I8" s="23"/>
    </row>
    <row r="9" spans="1:9" ht="15.75">
      <c r="A9" s="2"/>
      <c r="B9" s="2"/>
      <c r="C9" s="2"/>
      <c r="D9" s="2"/>
      <c r="E9" s="7" t="s">
        <v>40</v>
      </c>
      <c r="F9" s="7"/>
      <c r="G9" s="7" t="s">
        <v>97</v>
      </c>
      <c r="H9" s="7"/>
      <c r="I9" s="7" t="s">
        <v>99</v>
      </c>
    </row>
    <row r="10" spans="1:9" ht="15.75">
      <c r="A10" s="2"/>
      <c r="B10" s="2"/>
      <c r="C10" s="2"/>
      <c r="D10" s="2"/>
      <c r="E10" s="7" t="s">
        <v>95</v>
      </c>
      <c r="F10" s="7"/>
      <c r="G10" s="7" t="s">
        <v>98</v>
      </c>
      <c r="H10" s="7"/>
      <c r="I10" s="7" t="s">
        <v>100</v>
      </c>
    </row>
    <row r="11" spans="1:9" ht="15.75">
      <c r="A11" s="2"/>
      <c r="B11" s="2"/>
      <c r="C11" s="2"/>
      <c r="D11" s="2"/>
      <c r="E11" s="7" t="s">
        <v>41</v>
      </c>
      <c r="F11" s="7"/>
      <c r="G11" s="7" t="s">
        <v>41</v>
      </c>
      <c r="H11" s="7"/>
      <c r="I11" s="7" t="s">
        <v>101</v>
      </c>
    </row>
    <row r="12" spans="1:9" ht="15.75">
      <c r="A12" s="2"/>
      <c r="B12" s="2"/>
      <c r="C12" s="2"/>
      <c r="D12" s="2"/>
      <c r="E12" s="7" t="s">
        <v>103</v>
      </c>
      <c r="F12" s="7"/>
      <c r="G12" s="7" t="s">
        <v>102</v>
      </c>
      <c r="H12" s="7"/>
      <c r="I12" s="7" t="s">
        <v>104</v>
      </c>
    </row>
    <row r="13" spans="1:9" ht="15.75">
      <c r="A13" s="2"/>
      <c r="B13" s="2"/>
      <c r="C13" s="2"/>
      <c r="D13" s="2"/>
      <c r="E13" s="7" t="s">
        <v>42</v>
      </c>
      <c r="F13" s="7"/>
      <c r="G13" s="7" t="s">
        <v>42</v>
      </c>
      <c r="H13" s="7"/>
      <c r="I13" s="7" t="s">
        <v>42</v>
      </c>
    </row>
    <row r="15" spans="1:9" ht="15">
      <c r="A15" s="1">
        <v>1</v>
      </c>
      <c r="B15" s="6" t="s">
        <v>48</v>
      </c>
      <c r="C15" s="6" t="s">
        <v>60</v>
      </c>
      <c r="E15" s="24">
        <v>66788</v>
      </c>
      <c r="F15" s="24"/>
      <c r="G15" s="24">
        <v>194003</v>
      </c>
      <c r="H15" s="24"/>
      <c r="I15" s="24">
        <v>176462</v>
      </c>
    </row>
    <row r="16" spans="5:9" ht="15">
      <c r="E16" s="24"/>
      <c r="F16" s="24"/>
      <c r="G16" s="24"/>
      <c r="H16" s="24"/>
      <c r="I16" s="24"/>
    </row>
    <row r="17" spans="2:9" ht="15">
      <c r="B17" s="6" t="s">
        <v>49</v>
      </c>
      <c r="C17" s="6" t="s">
        <v>61</v>
      </c>
      <c r="E17" s="24">
        <v>299</v>
      </c>
      <c r="F17" s="24"/>
      <c r="G17" s="24">
        <v>1285</v>
      </c>
      <c r="H17" s="24"/>
      <c r="I17" s="24">
        <v>4568</v>
      </c>
    </row>
    <row r="18" spans="5:9" ht="15">
      <c r="E18" s="24"/>
      <c r="F18" s="24"/>
      <c r="G18" s="24"/>
      <c r="H18" s="24"/>
      <c r="I18" s="24"/>
    </row>
    <row r="19" spans="2:9" ht="15">
      <c r="B19" s="6" t="s">
        <v>50</v>
      </c>
      <c r="C19" s="6" t="s">
        <v>62</v>
      </c>
      <c r="E19" s="24">
        <v>4385</v>
      </c>
      <c r="F19" s="24"/>
      <c r="G19" s="24">
        <v>10115</v>
      </c>
      <c r="H19" s="24"/>
      <c r="I19" s="24">
        <v>9240</v>
      </c>
    </row>
    <row r="20" spans="5:9" ht="15">
      <c r="E20" s="24"/>
      <c r="F20" s="24"/>
      <c r="G20" s="24"/>
      <c r="H20" s="24"/>
      <c r="I20" s="24"/>
    </row>
    <row r="21" spans="1:9" ht="15">
      <c r="A21" s="1">
        <v>2</v>
      </c>
      <c r="B21" s="6" t="s">
        <v>48</v>
      </c>
      <c r="C21" s="6" t="s">
        <v>63</v>
      </c>
      <c r="E21" s="24">
        <v>20036</v>
      </c>
      <c r="F21" s="24"/>
      <c r="G21" s="24">
        <v>53494</v>
      </c>
      <c r="H21" s="24"/>
      <c r="I21" s="24">
        <v>69248</v>
      </c>
    </row>
    <row r="22" spans="3:9" ht="15">
      <c r="C22" s="6" t="s">
        <v>64</v>
      </c>
      <c r="E22" s="24"/>
      <c r="F22" s="24"/>
      <c r="G22" s="24"/>
      <c r="H22" s="24"/>
      <c r="I22" s="24"/>
    </row>
    <row r="23" spans="3:9" ht="15">
      <c r="C23" s="6" t="s">
        <v>65</v>
      </c>
      <c r="E23" s="24"/>
      <c r="F23" s="24"/>
      <c r="G23" s="24"/>
      <c r="H23" s="24"/>
      <c r="I23" s="24"/>
    </row>
    <row r="24" spans="3:9" ht="15">
      <c r="C24" s="6" t="s">
        <v>66</v>
      </c>
      <c r="E24" s="24"/>
      <c r="F24" s="24"/>
      <c r="G24" s="24"/>
      <c r="H24" s="24"/>
      <c r="I24" s="24"/>
    </row>
    <row r="25" spans="5:9" ht="15">
      <c r="E25" s="24"/>
      <c r="F25" s="24"/>
      <c r="G25" s="24"/>
      <c r="H25" s="24"/>
      <c r="I25" s="24"/>
    </row>
    <row r="26" spans="2:9" ht="15">
      <c r="B26" s="6" t="s">
        <v>49</v>
      </c>
      <c r="C26" s="6" t="s">
        <v>67</v>
      </c>
      <c r="E26" s="24">
        <v>-4825</v>
      </c>
      <c r="F26" s="24"/>
      <c r="G26" s="24">
        <v>-13357</v>
      </c>
      <c r="H26" s="24"/>
      <c r="I26" s="24">
        <v>-15343</v>
      </c>
    </row>
    <row r="27" spans="5:9" ht="15">
      <c r="E27" s="24"/>
      <c r="F27" s="24"/>
      <c r="G27" s="24"/>
      <c r="H27" s="24"/>
      <c r="I27" s="24"/>
    </row>
    <row r="28" spans="2:9" ht="15">
      <c r="B28" s="6" t="s">
        <v>50</v>
      </c>
      <c r="C28" s="6" t="s">
        <v>68</v>
      </c>
      <c r="E28" s="24">
        <v>-7075</v>
      </c>
      <c r="F28" s="24"/>
      <c r="G28" s="24">
        <v>-21804</v>
      </c>
      <c r="H28" s="24"/>
      <c r="I28" s="24">
        <v>-21060</v>
      </c>
    </row>
    <row r="29" spans="5:9" ht="15">
      <c r="E29" s="24"/>
      <c r="F29" s="24"/>
      <c r="G29" s="24"/>
      <c r="H29" s="24"/>
      <c r="I29" s="24"/>
    </row>
    <row r="30" spans="2:9" ht="15">
      <c r="B30" s="6" t="s">
        <v>51</v>
      </c>
      <c r="C30" s="6" t="s">
        <v>69</v>
      </c>
      <c r="E30" s="24">
        <v>0</v>
      </c>
      <c r="F30" s="24"/>
      <c r="G30" s="24">
        <v>0</v>
      </c>
      <c r="H30" s="24"/>
      <c r="I30" s="24">
        <v>0</v>
      </c>
    </row>
    <row r="31" spans="5:9" ht="15">
      <c r="E31" s="24"/>
      <c r="F31" s="24"/>
      <c r="G31" s="24"/>
      <c r="H31" s="24"/>
      <c r="I31" s="24"/>
    </row>
    <row r="32" spans="2:9" ht="15">
      <c r="B32" s="6" t="s">
        <v>52</v>
      </c>
      <c r="C32" s="6" t="s">
        <v>70</v>
      </c>
      <c r="E32" s="25">
        <f>+E21+E26+E28</f>
        <v>8136</v>
      </c>
      <c r="F32" s="25"/>
      <c r="G32" s="25">
        <f>+G21+G26+G28</f>
        <v>18333</v>
      </c>
      <c r="H32" s="24"/>
      <c r="I32" s="25">
        <f>+I21+I26+I28</f>
        <v>32845</v>
      </c>
    </row>
    <row r="33" spans="3:9" ht="15">
      <c r="C33" s="6" t="s">
        <v>64</v>
      </c>
      <c r="E33" s="24"/>
      <c r="F33" s="24"/>
      <c r="G33" s="24"/>
      <c r="H33" s="24"/>
      <c r="I33" s="24"/>
    </row>
    <row r="34" spans="3:9" ht="15">
      <c r="C34" s="6" t="s">
        <v>71</v>
      </c>
      <c r="E34" s="24"/>
      <c r="F34" s="24"/>
      <c r="G34" s="24"/>
      <c r="H34" s="24"/>
      <c r="I34" s="24"/>
    </row>
    <row r="35" spans="3:9" ht="15">
      <c r="C35" s="6" t="s">
        <v>72</v>
      </c>
      <c r="E35" s="24"/>
      <c r="F35" s="24"/>
      <c r="G35" s="24"/>
      <c r="H35" s="24"/>
      <c r="I35" s="24"/>
    </row>
    <row r="36" spans="3:9" ht="15">
      <c r="C36" s="6" t="s">
        <v>73</v>
      </c>
      <c r="E36" s="24"/>
      <c r="F36" s="24"/>
      <c r="G36" s="24"/>
      <c r="H36" s="24"/>
      <c r="I36" s="24"/>
    </row>
    <row r="37" spans="5:9" ht="15">
      <c r="E37" s="24"/>
      <c r="F37" s="24"/>
      <c r="G37" s="24"/>
      <c r="H37" s="24"/>
      <c r="I37" s="24"/>
    </row>
    <row r="38" spans="2:9" ht="15">
      <c r="B38" s="6" t="s">
        <v>53</v>
      </c>
      <c r="C38" s="6" t="s">
        <v>74</v>
      </c>
      <c r="E38" s="24">
        <v>329</v>
      </c>
      <c r="F38" s="24"/>
      <c r="G38" s="24">
        <v>-157</v>
      </c>
      <c r="H38" s="24"/>
      <c r="I38" s="24">
        <v>-1555</v>
      </c>
    </row>
    <row r="39" spans="3:9" ht="15">
      <c r="C39" s="6" t="s">
        <v>75</v>
      </c>
      <c r="E39" s="24"/>
      <c r="F39" s="24"/>
      <c r="G39" s="24"/>
      <c r="H39" s="24"/>
      <c r="I39" s="24"/>
    </row>
    <row r="40" spans="5:9" ht="15">
      <c r="E40" s="24"/>
      <c r="F40" s="24"/>
      <c r="G40" s="24"/>
      <c r="H40" s="24"/>
      <c r="I40" s="24"/>
    </row>
    <row r="41" spans="2:9" ht="15">
      <c r="B41" s="6" t="s">
        <v>54</v>
      </c>
      <c r="C41" s="6" t="s">
        <v>76</v>
      </c>
      <c r="E41" s="24">
        <f>+E32+E38</f>
        <v>8465</v>
      </c>
      <c r="F41" s="24"/>
      <c r="G41" s="24">
        <f>+G32+G38</f>
        <v>18176</v>
      </c>
      <c r="H41" s="24"/>
      <c r="I41" s="24">
        <f>+I32+I38</f>
        <v>31290</v>
      </c>
    </row>
    <row r="42" spans="3:9" ht="15">
      <c r="C42" s="6" t="s">
        <v>77</v>
      </c>
      <c r="E42" s="24"/>
      <c r="F42" s="24"/>
      <c r="G42" s="24"/>
      <c r="H42" s="24"/>
      <c r="I42" s="24"/>
    </row>
    <row r="43" spans="5:9" ht="15">
      <c r="E43" s="24"/>
      <c r="F43" s="24"/>
      <c r="G43" s="24"/>
      <c r="H43" s="24"/>
      <c r="I43" s="24"/>
    </row>
    <row r="44" spans="2:9" ht="15">
      <c r="B44" s="6" t="s">
        <v>55</v>
      </c>
      <c r="C44" s="6" t="s">
        <v>78</v>
      </c>
      <c r="E44" s="24">
        <v>-1513</v>
      </c>
      <c r="F44" s="24"/>
      <c r="G44" s="24">
        <v>-4433</v>
      </c>
      <c r="H44" s="24"/>
      <c r="I44" s="24">
        <v>-2526</v>
      </c>
    </row>
    <row r="45" spans="5:9" ht="15">
      <c r="E45" s="24"/>
      <c r="F45" s="24"/>
      <c r="G45" s="24"/>
      <c r="H45" s="24"/>
      <c r="I45" s="24"/>
    </row>
    <row r="46" spans="2:9" ht="15">
      <c r="B46" s="6" t="s">
        <v>56</v>
      </c>
      <c r="C46" s="6" t="s">
        <v>56</v>
      </c>
      <c r="D46" s="6" t="s">
        <v>80</v>
      </c>
      <c r="E46" s="24">
        <f>+E41+E44</f>
        <v>6952</v>
      </c>
      <c r="F46" s="24"/>
      <c r="G46" s="24">
        <f>+G41+G44</f>
        <v>13743</v>
      </c>
      <c r="H46" s="24"/>
      <c r="I46" s="24">
        <f>+I41+I44</f>
        <v>28764</v>
      </c>
    </row>
    <row r="47" spans="4:9" ht="15">
      <c r="D47" s="6" t="s">
        <v>89</v>
      </c>
      <c r="E47" s="24"/>
      <c r="F47" s="24"/>
      <c r="G47" s="24"/>
      <c r="H47" s="24"/>
      <c r="I47" s="24"/>
    </row>
    <row r="48" spans="3:9" ht="15">
      <c r="C48" s="6" t="s">
        <v>79</v>
      </c>
      <c r="D48" s="6" t="s">
        <v>90</v>
      </c>
      <c r="E48" s="24">
        <v>-150</v>
      </c>
      <c r="F48" s="24"/>
      <c r="G48" s="24">
        <v>-381</v>
      </c>
      <c r="H48" s="24"/>
      <c r="I48" s="24">
        <v>-2067</v>
      </c>
    </row>
    <row r="49" spans="5:9" ht="15">
      <c r="E49" s="24"/>
      <c r="F49" s="24"/>
      <c r="G49" s="24"/>
      <c r="H49" s="24"/>
      <c r="I49" s="24"/>
    </row>
    <row r="50" spans="2:9" ht="15">
      <c r="B50" s="6" t="s">
        <v>57</v>
      </c>
      <c r="C50" s="6" t="s">
        <v>80</v>
      </c>
      <c r="E50" s="24"/>
      <c r="F50" s="24"/>
      <c r="G50" s="24"/>
      <c r="H50" s="24"/>
      <c r="I50" s="26"/>
    </row>
    <row r="51" spans="3:9" ht="15">
      <c r="C51" s="6" t="s">
        <v>81</v>
      </c>
      <c r="E51" s="24">
        <f>+E46+E48</f>
        <v>6802</v>
      </c>
      <c r="F51" s="24"/>
      <c r="G51" s="24">
        <f>+G46+G48</f>
        <v>13362</v>
      </c>
      <c r="H51" s="24"/>
      <c r="I51" s="24">
        <f>+I46+I48</f>
        <v>26697</v>
      </c>
    </row>
    <row r="52" spans="5:9" ht="15">
      <c r="E52" s="24"/>
      <c r="F52" s="24"/>
      <c r="G52" s="24"/>
      <c r="H52" s="24"/>
      <c r="I52" s="24"/>
    </row>
    <row r="53" spans="2:9" ht="15">
      <c r="B53" s="6" t="s">
        <v>58</v>
      </c>
      <c r="C53" s="6" t="s">
        <v>56</v>
      </c>
      <c r="D53" s="6" t="s">
        <v>91</v>
      </c>
      <c r="E53" s="24">
        <v>0</v>
      </c>
      <c r="F53" s="24"/>
      <c r="G53" s="24">
        <v>0</v>
      </c>
      <c r="H53" s="24"/>
      <c r="I53" s="24">
        <v>0</v>
      </c>
    </row>
    <row r="54" spans="3:9" ht="15">
      <c r="C54" s="6" t="s">
        <v>79</v>
      </c>
      <c r="D54" s="6" t="s">
        <v>90</v>
      </c>
      <c r="E54" s="24">
        <v>0</v>
      </c>
      <c r="F54" s="24"/>
      <c r="G54" s="24">
        <v>0</v>
      </c>
      <c r="H54" s="24"/>
      <c r="I54" s="24">
        <v>0</v>
      </c>
    </row>
    <row r="55" spans="3:9" ht="15">
      <c r="C55" s="6" t="s">
        <v>82</v>
      </c>
      <c r="D55" s="6" t="s">
        <v>92</v>
      </c>
      <c r="E55" s="24">
        <v>0</v>
      </c>
      <c r="F55" s="24"/>
      <c r="G55" s="24">
        <v>0</v>
      </c>
      <c r="H55" s="24"/>
      <c r="I55" s="24">
        <v>0</v>
      </c>
    </row>
    <row r="56" spans="4:9" ht="15">
      <c r="D56" s="6" t="s">
        <v>93</v>
      </c>
      <c r="E56" s="24"/>
      <c r="F56" s="24"/>
      <c r="G56" s="24"/>
      <c r="H56" s="24"/>
      <c r="I56" s="24"/>
    </row>
    <row r="57" spans="5:9" ht="15">
      <c r="E57" s="24"/>
      <c r="F57" s="24"/>
      <c r="G57" s="24"/>
      <c r="H57" s="24"/>
      <c r="I57" s="24"/>
    </row>
    <row r="58" spans="2:9" ht="15">
      <c r="B58" s="6" t="s">
        <v>59</v>
      </c>
      <c r="C58" s="6" t="s">
        <v>83</v>
      </c>
      <c r="E58" s="24">
        <f>+E51</f>
        <v>6802</v>
      </c>
      <c r="F58" s="24"/>
      <c r="G58" s="24">
        <f>+G51</f>
        <v>13362</v>
      </c>
      <c r="H58" s="24"/>
      <c r="I58" s="24">
        <f>+I51</f>
        <v>26697</v>
      </c>
    </row>
    <row r="59" spans="3:8" ht="15">
      <c r="C59" s="6" t="s">
        <v>84</v>
      </c>
      <c r="E59" s="8"/>
      <c r="F59" s="8"/>
      <c r="G59" s="8"/>
      <c r="H59" s="8"/>
    </row>
    <row r="60" spans="5:8" ht="15">
      <c r="E60" s="8"/>
      <c r="F60" s="8"/>
      <c r="G60" s="8"/>
      <c r="H60" s="8"/>
    </row>
    <row r="61" spans="1:8" ht="15">
      <c r="A61" s="1">
        <v>3</v>
      </c>
      <c r="B61" s="6" t="s">
        <v>48</v>
      </c>
      <c r="C61" s="6" t="s">
        <v>85</v>
      </c>
      <c r="E61" s="8"/>
      <c r="F61" s="8"/>
      <c r="G61" s="8"/>
      <c r="H61" s="8"/>
    </row>
    <row r="62" spans="3:8" ht="15">
      <c r="C62" s="6" t="s">
        <v>86</v>
      </c>
      <c r="E62" s="8"/>
      <c r="F62" s="8"/>
      <c r="G62" s="8"/>
      <c r="H62" s="8"/>
    </row>
    <row r="63" spans="3:8" ht="15">
      <c r="C63" s="6" t="s">
        <v>87</v>
      </c>
      <c r="E63" s="8"/>
      <c r="F63" s="8"/>
      <c r="G63" s="8"/>
      <c r="H63" s="8"/>
    </row>
    <row r="64" spans="3:8" ht="15">
      <c r="C64" s="6"/>
      <c r="E64" s="8"/>
      <c r="F64" s="8"/>
      <c r="G64" s="8"/>
      <c r="H64" s="8"/>
    </row>
    <row r="65" spans="3:9" ht="15">
      <c r="C65" s="6" t="s">
        <v>88</v>
      </c>
      <c r="D65" s="6" t="s">
        <v>106</v>
      </c>
      <c r="E65" s="29">
        <f>+E58/179532*100</f>
        <v>3.788739611879776</v>
      </c>
      <c r="F65" s="29"/>
      <c r="G65" s="29">
        <f>+G58/179532*100</f>
        <v>7.4426843125459525</v>
      </c>
      <c r="H65" s="29"/>
      <c r="I65" s="30">
        <v>15</v>
      </c>
    </row>
    <row r="66" spans="3:9" ht="15">
      <c r="C66" s="6"/>
      <c r="D66" s="6"/>
      <c r="E66" s="29"/>
      <c r="F66" s="29"/>
      <c r="G66" s="29"/>
      <c r="H66" s="29"/>
      <c r="I66" s="29"/>
    </row>
    <row r="67" spans="3:9" ht="15">
      <c r="C67" s="6" t="s">
        <v>79</v>
      </c>
      <c r="D67" s="6" t="s">
        <v>107</v>
      </c>
      <c r="E67" s="29">
        <f>+E58/185589*100</f>
        <v>3.6650879093049697</v>
      </c>
      <c r="F67" s="29"/>
      <c r="G67" s="29">
        <f>+G58/185589*100</f>
        <v>7.199780159384446</v>
      </c>
      <c r="H67" s="29"/>
      <c r="I67" s="29">
        <v>15</v>
      </c>
    </row>
  </sheetData>
  <printOptions horizontalCentered="1" verticalCentered="1"/>
  <pageMargins left="0.5" right="0.5" top="0.5" bottom="0.5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