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han\Documents\I F R\2014\"/>
    </mc:Choice>
  </mc:AlternateContent>
  <bookViews>
    <workbookView xWindow="0" yWindow="0" windowWidth="19200" windowHeight="6915" activeTab="3"/>
  </bookViews>
  <sheets>
    <sheet name="income" sheetId="1" r:id="rId1"/>
    <sheet name="financial position" sheetId="2" r:id="rId2"/>
    <sheet name="soce" sheetId="4" r:id="rId3"/>
    <sheet name="cfs" sheetId="3" r:id="rId4"/>
    <sheet name="key info" sheetId="5" state="hidden" r:id="rId5"/>
  </sheets>
  <definedNames>
    <definedName name="_xlnm.Print_Area" localSheetId="3">cfs!$A$1:$D$50</definedName>
    <definedName name="_xlnm.Print_Area" localSheetId="1">'financial position'!$A$1:$E$65</definedName>
    <definedName name="_xlnm.Print_Area" localSheetId="0">income!$A$1:$E$47</definedName>
    <definedName name="_xlnm.Print_Area" localSheetId="4">'key info'!$A$1:$F$53</definedName>
    <definedName name="_xlnm.Print_Area" localSheetId="2">soce!$A$1:$H$66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22" i="1" s="1"/>
  <c r="E26" i="1" s="1"/>
  <c r="E30" i="1" s="1"/>
  <c r="D18" i="1"/>
  <c r="D22" i="1" s="1"/>
  <c r="D26" i="1" s="1"/>
  <c r="D30" i="1" s="1"/>
  <c r="C18" i="1"/>
  <c r="C22" i="1" s="1"/>
  <c r="C26" i="1" s="1"/>
  <c r="C30" i="1" s="1"/>
  <c r="E48" i="4" l="1"/>
  <c r="E25" i="4"/>
  <c r="C18" i="2"/>
  <c r="E36" i="1"/>
  <c r="G44" i="4" l="1"/>
  <c r="E38" i="1"/>
  <c r="E41" i="1"/>
  <c r="D8" i="3"/>
  <c r="E61" i="2" l="1"/>
  <c r="E50" i="2"/>
  <c r="E39" i="2"/>
  <c r="E38" i="2"/>
  <c r="E40" i="2" s="1"/>
  <c r="E28" i="2"/>
  <c r="E27" i="2"/>
  <c r="E18" i="2"/>
  <c r="E29" i="2" l="1"/>
  <c r="E42" i="2"/>
  <c r="E52" i="2"/>
  <c r="C8" i="3" l="1"/>
  <c r="A3" i="5"/>
  <c r="A1" i="5"/>
  <c r="A2" i="3"/>
  <c r="A1" i="3"/>
  <c r="A3" i="4"/>
  <c r="A1" i="4"/>
  <c r="D36" i="1"/>
  <c r="C36" i="1"/>
  <c r="B36" i="1"/>
  <c r="C61" i="2"/>
  <c r="C50" i="2"/>
  <c r="C39" i="2"/>
  <c r="C38" i="2"/>
  <c r="C28" i="2"/>
  <c r="C27" i="2"/>
  <c r="D38" i="3"/>
  <c r="C38" i="3"/>
  <c r="C29" i="3"/>
  <c r="D29" i="3"/>
  <c r="D17" i="3"/>
  <c r="C17" i="3"/>
  <c r="H54" i="4"/>
  <c r="G51" i="4"/>
  <c r="F51" i="4"/>
  <c r="E51" i="4"/>
  <c r="D51" i="4"/>
  <c r="C51" i="4"/>
  <c r="H48" i="4"/>
  <c r="H44" i="4"/>
  <c r="C56" i="4"/>
  <c r="H33" i="4"/>
  <c r="F30" i="4"/>
  <c r="E30" i="4"/>
  <c r="D30" i="4"/>
  <c r="C30" i="4"/>
  <c r="H27" i="4"/>
  <c r="H26" i="4"/>
  <c r="H25" i="4"/>
  <c r="G18" i="4"/>
  <c r="F18" i="4"/>
  <c r="F35" i="4" s="1"/>
  <c r="E18" i="4"/>
  <c r="D18" i="4"/>
  <c r="C18" i="4"/>
  <c r="H16" i="4"/>
  <c r="H15" i="4"/>
  <c r="C40" i="2" l="1"/>
  <c r="G20" i="4"/>
  <c r="G30" i="4" s="1"/>
  <c r="G35" i="4" s="1"/>
  <c r="C40" i="3"/>
  <c r="C45" i="3" s="1"/>
  <c r="H18" i="4"/>
  <c r="D56" i="4"/>
  <c r="C35" i="4"/>
  <c r="E56" i="4"/>
  <c r="G56" i="4"/>
  <c r="H51" i="4"/>
  <c r="E35" i="4"/>
  <c r="C29" i="2"/>
  <c r="E63" i="2"/>
  <c r="H39" i="4"/>
  <c r="D35" i="4"/>
  <c r="F56" i="4"/>
  <c r="D40" i="3"/>
  <c r="D45" i="3" s="1"/>
  <c r="D41" i="1"/>
  <c r="D38" i="1"/>
  <c r="B18" i="1"/>
  <c r="B22" i="1" s="1"/>
  <c r="C38" i="1" l="1"/>
  <c r="H56" i="4"/>
  <c r="H20" i="4"/>
  <c r="H30" i="4" s="1"/>
  <c r="H35" i="4" s="1"/>
  <c r="B26" i="1"/>
  <c r="C42" i="2"/>
  <c r="C52" i="2" s="1"/>
  <c r="C63" i="2" l="1"/>
  <c r="C41" i="1"/>
  <c r="B30" i="1"/>
  <c r="B41" i="1" l="1"/>
  <c r="B38" i="1"/>
</calcChain>
</file>

<file path=xl/sharedStrings.xml><?xml version="1.0" encoding="utf-8"?>
<sst xmlns="http://schemas.openxmlformats.org/spreadsheetml/2006/main" count="287" uniqueCount="181">
  <si>
    <t>Part A2 :Summary of Key Financial Information</t>
  </si>
  <si>
    <t xml:space="preserve">Current </t>
  </si>
  <si>
    <t>Preceding Year</t>
  </si>
  <si>
    <t>Year</t>
  </si>
  <si>
    <t>Corresponding</t>
  </si>
  <si>
    <t xml:space="preserve"> </t>
  </si>
  <si>
    <t>Quarter</t>
  </si>
  <si>
    <t>To Date</t>
  </si>
  <si>
    <t>Period</t>
  </si>
  <si>
    <t>RM'000</t>
  </si>
  <si>
    <t>Revenue</t>
  </si>
  <si>
    <t>Profit before tax</t>
  </si>
  <si>
    <t>Profit for the period</t>
  </si>
  <si>
    <t>Profit attributable to ordinary equity holders of the parent</t>
  </si>
  <si>
    <t xml:space="preserve">Basic earnings </t>
  </si>
  <si>
    <t>per shares (sen)</t>
  </si>
  <si>
    <t xml:space="preserve">Proposed /Declared dividend </t>
  </si>
  <si>
    <t xml:space="preserve"> per share (sen)</t>
  </si>
  <si>
    <t xml:space="preserve"> amount (RM'000)</t>
  </si>
  <si>
    <t>As at</t>
  </si>
  <si>
    <t xml:space="preserve">Preceding </t>
  </si>
  <si>
    <t>end of</t>
  </si>
  <si>
    <t>Financial</t>
  </si>
  <si>
    <t>Year end</t>
  </si>
  <si>
    <t xml:space="preserve">Net assets </t>
  </si>
  <si>
    <t xml:space="preserve"> per share (RM)</t>
  </si>
  <si>
    <t>*</t>
  </si>
  <si>
    <t>The calculation of net tangible assets per share for 2010 has been adjusted as a result of an</t>
  </si>
  <si>
    <t xml:space="preserve">increase in the number of shares outstanding pursuant to Share Exchange which was </t>
  </si>
  <si>
    <t>completed on 23 September 2011 via a members' Scheme of Arrangement under Section 176</t>
  </si>
  <si>
    <t>of the Companies Act, 1965. The adjustment is to reflect the effect of this Share Exchange</t>
  </si>
  <si>
    <t>as if it had occurred at the beginning of year 2011.</t>
  </si>
  <si>
    <t>Part A3 : Additional Information</t>
  </si>
  <si>
    <t>Gross interest income</t>
  </si>
  <si>
    <t>Gross interest expense</t>
  </si>
  <si>
    <t>Condensed Consolidated Statement of Changes in Equity</t>
  </si>
  <si>
    <t>Attributable to the owners of the parent</t>
  </si>
  <si>
    <t>Non-distributable</t>
  </si>
  <si>
    <t>Distributable</t>
  </si>
  <si>
    <t>Currency</t>
  </si>
  <si>
    <t>Internal</t>
  </si>
  <si>
    <t xml:space="preserve">Share </t>
  </si>
  <si>
    <t>Share</t>
  </si>
  <si>
    <t>translation</t>
  </si>
  <si>
    <t>Reorganisation</t>
  </si>
  <si>
    <t>Retained</t>
  </si>
  <si>
    <t>Note</t>
  </si>
  <si>
    <t>Capital</t>
  </si>
  <si>
    <t>premium</t>
  </si>
  <si>
    <t>reserves</t>
  </si>
  <si>
    <r>
      <t xml:space="preserve">Reserve </t>
    </r>
    <r>
      <rPr>
        <b/>
        <sz val="10"/>
        <color rgb="FFFF0000"/>
        <rFont val="Arial"/>
        <family val="2"/>
      </rPr>
      <t>*</t>
    </r>
  </si>
  <si>
    <t>earnings</t>
  </si>
  <si>
    <t>Total</t>
  </si>
  <si>
    <t>Adjustment on application of MFRS1 Exemption &amp; early adoption of Amendment to MFRS119</t>
  </si>
  <si>
    <t>At 01/01/2012, as restated</t>
  </si>
  <si>
    <t>Other comprehensive incomes (net of tax)</t>
  </si>
  <si>
    <t xml:space="preserve"> Items that may be subsequently reclassified</t>
  </si>
  <si>
    <t xml:space="preserve">    to profit or loss</t>
  </si>
  <si>
    <t xml:space="preserve">  - Cummulative translation difference</t>
  </si>
  <si>
    <t xml:space="preserve">  - Disposal of subsidiaries</t>
  </si>
  <si>
    <t xml:space="preserve">  - Actuary gain from defined benefits plan</t>
  </si>
  <si>
    <t>Total comprehensive income</t>
  </si>
  <si>
    <t xml:space="preserve">Dividends for the year </t>
  </si>
  <si>
    <t xml:space="preserve">  ended 31 December 2012</t>
  </si>
  <si>
    <t xml:space="preserve"> - as previously reported</t>
  </si>
  <si>
    <t xml:space="preserve"> - as restated</t>
  </si>
  <si>
    <t xml:space="preserve"> - change in accounting policies</t>
  </si>
  <si>
    <t>Net profit for the period</t>
  </si>
  <si>
    <t>Other comprehensive income (net of tax)</t>
  </si>
  <si>
    <t>Other comprehensive income</t>
  </si>
  <si>
    <t xml:space="preserve">  for the period</t>
  </si>
  <si>
    <r>
      <rPr>
        <b/>
        <sz val="10"/>
        <color rgb="FFFF0000"/>
        <rFont val="Arial"/>
        <family val="2"/>
      </rPr>
      <t xml:space="preserve">*- </t>
    </r>
    <r>
      <rPr>
        <sz val="10"/>
        <rFont val="Arial"/>
        <family val="2"/>
      </rPr>
      <t>This represents the</t>
    </r>
    <r>
      <rPr>
        <b/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difference between the cost of acquisition and the aggregate carrying value of assets and liabilities of the original Metrod Group.</t>
    </r>
  </si>
  <si>
    <r>
      <t xml:space="preserve">           </t>
    </r>
    <r>
      <rPr>
        <i/>
        <sz val="10"/>
        <rFont val="Arial"/>
        <family val="2"/>
      </rPr>
      <t xml:space="preserve">Interim Financial Reporting </t>
    </r>
    <r>
      <rPr>
        <sz val="10"/>
        <rFont val="Arial"/>
        <family val="2"/>
      </rPr>
      <t>was prepared only with effect from the third quarter of year 2002</t>
    </r>
  </si>
  <si>
    <t>The Condensed Consolidated Statement of Changes in Equity should be read in conjunction with</t>
  </si>
  <si>
    <t>Condensed Consolidated Statements of Cash Flow</t>
  </si>
  <si>
    <t>AUDITED</t>
  </si>
  <si>
    <t>Current</t>
  </si>
  <si>
    <t>Year To Date</t>
  </si>
  <si>
    <t>ended</t>
  </si>
  <si>
    <t>Operating Activities</t>
  </si>
  <si>
    <t>Cash from operations</t>
  </si>
  <si>
    <t>Interest paid</t>
  </si>
  <si>
    <t>Tax refund</t>
  </si>
  <si>
    <t xml:space="preserve">Tax paid </t>
  </si>
  <si>
    <t>Net cash flow from operating activities</t>
  </si>
  <si>
    <t>Investing Activities</t>
  </si>
  <si>
    <t>Purchase of property, plant and equipment</t>
  </si>
  <si>
    <t>Proceeds from disposal of property, plant and equipment</t>
  </si>
  <si>
    <t>Purchase of intangible assets</t>
  </si>
  <si>
    <t>Realisation of investment in subsidiaries</t>
  </si>
  <si>
    <t>Proceeds from disposal of investment</t>
  </si>
  <si>
    <t>Disposal / (investment) of marketable securities</t>
  </si>
  <si>
    <t>Dividend received</t>
  </si>
  <si>
    <t>Net cash flow from investing activities</t>
  </si>
  <si>
    <t>Financing Activities</t>
  </si>
  <si>
    <t>(Repayment) / drawdown of term loan (net)</t>
  </si>
  <si>
    <t>Cash grant received</t>
  </si>
  <si>
    <t>Dividends paid to shareholders</t>
  </si>
  <si>
    <t>Net cash flow from financing activities</t>
  </si>
  <si>
    <t>Changes in cash and cash equivalents</t>
  </si>
  <si>
    <t>Currency translation differences</t>
  </si>
  <si>
    <t xml:space="preserve">Cash and cash equivalents </t>
  </si>
  <si>
    <t>The Condensed Consolidated Statements of Cash Flow should be read in</t>
  </si>
  <si>
    <t>Condensed Consolidated Statements of Financial Position</t>
  </si>
  <si>
    <t>Period end</t>
  </si>
  <si>
    <t>Non current assets</t>
  </si>
  <si>
    <t xml:space="preserve">   Property, plant and equipment</t>
  </si>
  <si>
    <t xml:space="preserve">   Deferred tax assets</t>
  </si>
  <si>
    <t xml:space="preserve">   Intangible assets</t>
  </si>
  <si>
    <t xml:space="preserve">   Goodwill on consolidation</t>
  </si>
  <si>
    <t>Current assets</t>
  </si>
  <si>
    <t xml:space="preserve">   Inventories</t>
  </si>
  <si>
    <t xml:space="preserve">   Trade and other receivables</t>
  </si>
  <si>
    <t xml:space="preserve">   Marketable securities</t>
  </si>
  <si>
    <t xml:space="preserve">   Derivative financial assets</t>
  </si>
  <si>
    <t xml:space="preserve">   Deposits, bank and cash balances</t>
  </si>
  <si>
    <t xml:space="preserve">   Tax recoverable</t>
  </si>
  <si>
    <t xml:space="preserve">   Assets of disposal group classified as             held-for-sale</t>
  </si>
  <si>
    <t>Less : Current Liabilities</t>
  </si>
  <si>
    <t xml:space="preserve">   Trade and other payables</t>
  </si>
  <si>
    <t xml:space="preserve">   Provision</t>
  </si>
  <si>
    <t xml:space="preserve">   Derivative financial liabilities</t>
  </si>
  <si>
    <t xml:space="preserve">   Current tax liabilities</t>
  </si>
  <si>
    <t xml:space="preserve">   Post-employment benefit obligations</t>
  </si>
  <si>
    <t xml:space="preserve">   Short term bank borrowings (interest bearing)</t>
  </si>
  <si>
    <t xml:space="preserve">   Liabilities of disposal group classified as             held-for-sale</t>
  </si>
  <si>
    <t>Net Current Assets</t>
  </si>
  <si>
    <t>Less: Non current liabilities</t>
  </si>
  <si>
    <t xml:space="preserve">   Term loan</t>
  </si>
  <si>
    <t xml:space="preserve">   Deferred tax liabilities</t>
  </si>
  <si>
    <t xml:space="preserve">   Non current tax liabilities</t>
  </si>
  <si>
    <t xml:space="preserve">   Deferred income</t>
  </si>
  <si>
    <t>Capital and reserves</t>
  </si>
  <si>
    <t xml:space="preserve">Share capital </t>
  </si>
  <si>
    <t>Share premium</t>
  </si>
  <si>
    <t>Currency translation reserve</t>
  </si>
  <si>
    <t>Retained earnings</t>
  </si>
  <si>
    <t>Internal reorganisation reserve</t>
  </si>
  <si>
    <t xml:space="preserve">The Condensed Consolidated Statements of Financial Position should be read in </t>
  </si>
  <si>
    <t>METROD HOLDINGS BERHAD (916531-A)</t>
  </si>
  <si>
    <t>Condensed Consolidated Statements of Comprehensive Income</t>
  </si>
  <si>
    <t>Comparative</t>
  </si>
  <si>
    <t>30/06/2013</t>
  </si>
  <si>
    <t>31/12/2013</t>
  </si>
  <si>
    <t>Operating expenses</t>
  </si>
  <si>
    <t>Other operating income</t>
  </si>
  <si>
    <t>Other gain / loss (net)</t>
  </si>
  <si>
    <t>Profit from operations</t>
  </si>
  <si>
    <t xml:space="preserve">Finance costs </t>
  </si>
  <si>
    <t xml:space="preserve">Profit before tax </t>
  </si>
  <si>
    <t>Taxation</t>
  </si>
  <si>
    <t>Profit after tax</t>
  </si>
  <si>
    <t>Minority interest</t>
  </si>
  <si>
    <t>Net profit for the period attributable to owners of the parent</t>
  </si>
  <si>
    <t>Other comprehensive income for the financial period</t>
  </si>
  <si>
    <t>Total comprehensive income for the period attributable to owners of the parent</t>
  </si>
  <si>
    <t>Earnings per share (Sen)</t>
  </si>
  <si>
    <t xml:space="preserve">     - Basic</t>
  </si>
  <si>
    <t xml:space="preserve">     - Diluted</t>
  </si>
  <si>
    <t>N.A</t>
  </si>
  <si>
    <t>N.A - Not Applicable</t>
  </si>
  <si>
    <t xml:space="preserve">The Condensed Consolidated Statements of Comprehensive Income should be read in </t>
  </si>
  <si>
    <t>\</t>
  </si>
  <si>
    <t xml:space="preserve"> conjunction with the Annual Financial Report for the year ended 31 December 2013</t>
  </si>
  <si>
    <t xml:space="preserve"> - at start of period</t>
  </si>
  <si>
    <t xml:space="preserve"> - at end of period</t>
  </si>
  <si>
    <t>conjunction with the Annual Financial Report for the year ended 31 December 2013</t>
  </si>
  <si>
    <t>the Annual Financial Report for the year ended 31 December 2013</t>
  </si>
  <si>
    <t>At 01/01/2014</t>
  </si>
  <si>
    <t xml:space="preserve">  ended 31 December 2013</t>
  </si>
  <si>
    <t>At 01/01/2013, as restated</t>
  </si>
  <si>
    <t>Preceding</t>
  </si>
  <si>
    <t>Interest received</t>
  </si>
  <si>
    <t>Proceeds from short term bank borrowings  (net)</t>
  </si>
  <si>
    <t>Deposits pledged as securities</t>
  </si>
  <si>
    <t>Interim report for the second quarter ended 30 June 2014</t>
  </si>
  <si>
    <t>30/06/2014</t>
  </si>
  <si>
    <t>6 months ended 30/06/2014</t>
  </si>
  <si>
    <t>Balance at  30/06/2014</t>
  </si>
  <si>
    <t>6 months ended 30/06/2013</t>
  </si>
  <si>
    <t>Balance at  30/06/2013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</si>
</sst>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_(* #,##0.00_);_(* \(#,##0.00\);_(* &quot;-&quot;??_);_(@_)"/>
    <numFmt numFmtId="166" formatCode="0.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u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i/>
      <sz val="9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6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3" fontId="2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0" fillId="0" borderId="0" xfId="0" applyNumberFormat="1"/>
    <xf numFmtId="0" fontId="5" fillId="0" borderId="0" xfId="0" applyFont="1" applyAlignment="1">
      <alignment wrapText="1"/>
    </xf>
    <xf numFmtId="2" fontId="2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3" fontId="5" fillId="0" borderId="0" xfId="0" applyNumberFormat="1" applyFont="1" applyAlignment="1">
      <alignment horizontal="center"/>
    </xf>
    <xf numFmtId="0" fontId="4" fillId="0" borderId="0" xfId="0" applyFont="1" applyFill="1"/>
    <xf numFmtId="3" fontId="6" fillId="0" borderId="0" xfId="0" applyNumberFormat="1" applyFont="1" applyFill="1" applyAlignment="1">
      <alignment horizontal="center"/>
    </xf>
    <xf numFmtId="0" fontId="4" fillId="0" borderId="0" xfId="0" applyFont="1" applyBorder="1"/>
    <xf numFmtId="0" fontId="9" fillId="0" borderId="0" xfId="0" applyFont="1" applyBorder="1"/>
    <xf numFmtId="0" fontId="0" fillId="0" borderId="0" xfId="0" applyBorder="1"/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/>
    <xf numFmtId="3" fontId="2" fillId="0" borderId="0" xfId="0" applyNumberFormat="1" applyFont="1" applyFill="1"/>
    <xf numFmtId="0" fontId="9" fillId="0" borderId="0" xfId="0" applyFont="1"/>
    <xf numFmtId="0" fontId="0" fillId="0" borderId="0" xfId="0" applyFill="1"/>
    <xf numFmtId="3" fontId="2" fillId="0" borderId="0" xfId="1" applyNumberFormat="1" applyFont="1" applyAlignment="1">
      <alignment horizontal="center"/>
    </xf>
    <xf numFmtId="3" fontId="2" fillId="0" borderId="0" xfId="1" applyNumberFormat="1" applyFont="1" applyFill="1" applyAlignment="1">
      <alignment horizontal="center"/>
    </xf>
    <xf numFmtId="3" fontId="2" fillId="0" borderId="1" xfId="1" applyNumberFormat="1" applyFont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12" fillId="0" borderId="0" xfId="0" applyFont="1"/>
    <xf numFmtId="3" fontId="13" fillId="0" borderId="2" xfId="0" applyNumberFormat="1" applyFont="1" applyBorder="1" applyAlignment="1">
      <alignment horizontal="center"/>
    </xf>
    <xf numFmtId="3" fontId="13" fillId="0" borderId="3" xfId="0" applyNumberFormat="1" applyFont="1" applyBorder="1" applyAlignment="1">
      <alignment horizontal="center"/>
    </xf>
    <xf numFmtId="3" fontId="13" fillId="0" borderId="3" xfId="0" applyNumberFormat="1" applyFont="1" applyFill="1" applyBorder="1" applyAlignment="1">
      <alignment horizontal="center"/>
    </xf>
    <xf numFmtId="3" fontId="13" fillId="0" borderId="4" xfId="0" applyNumberFormat="1" applyFont="1" applyBorder="1" applyAlignment="1">
      <alignment horizontal="center"/>
    </xf>
    <xf numFmtId="3" fontId="13" fillId="0" borderId="5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3" fontId="13" fillId="0" borderId="6" xfId="0" applyNumberFormat="1" applyFont="1" applyBorder="1" applyAlignment="1">
      <alignment horizontal="center"/>
    </xf>
    <xf numFmtId="0" fontId="14" fillId="0" borderId="0" xfId="0" applyFont="1"/>
    <xf numFmtId="0" fontId="14" fillId="0" borderId="0" xfId="0" applyFont="1" applyFill="1"/>
    <xf numFmtId="3" fontId="13" fillId="0" borderId="5" xfId="0" applyNumberFormat="1" applyFont="1" applyFill="1" applyBorder="1" applyAlignment="1">
      <alignment horizontal="center"/>
    </xf>
    <xf numFmtId="3" fontId="13" fillId="0" borderId="7" xfId="0" applyNumberFormat="1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3" fontId="13" fillId="0" borderId="1" xfId="0" applyNumberFormat="1" applyFont="1" applyFill="1" applyBorder="1" applyAlignment="1">
      <alignment horizontal="center"/>
    </xf>
    <xf numFmtId="3" fontId="13" fillId="0" borderId="8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0" fontId="15" fillId="0" borderId="0" xfId="0" applyFont="1"/>
    <xf numFmtId="3" fontId="0" fillId="0" borderId="10" xfId="0" applyNumberForma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12" fillId="0" borderId="12" xfId="0" applyNumberFormat="1" applyFont="1" applyFill="1" applyBorder="1" applyAlignment="1">
      <alignment horizontal="center"/>
    </xf>
    <xf numFmtId="3" fontId="14" fillId="0" borderId="13" xfId="0" applyNumberFormat="1" applyFont="1" applyBorder="1" applyAlignment="1">
      <alignment horizontal="center"/>
    </xf>
    <xf numFmtId="0" fontId="12" fillId="0" borderId="0" xfId="0" applyFont="1" applyBorder="1"/>
    <xf numFmtId="0" fontId="14" fillId="0" borderId="0" xfId="0" applyFont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3" fontId="14" fillId="0" borderId="15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2" xfId="0" applyFill="1" applyBorder="1"/>
    <xf numFmtId="0" fontId="0" fillId="0" borderId="13" xfId="0" applyBorder="1"/>
    <xf numFmtId="0" fontId="0" fillId="0" borderId="0" xfId="0" applyFill="1" applyBorder="1"/>
    <xf numFmtId="3" fontId="5" fillId="0" borderId="17" xfId="0" applyNumberFormat="1" applyFon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5" fillId="0" borderId="0" xfId="0" applyFont="1" applyBorder="1"/>
    <xf numFmtId="0" fontId="5" fillId="0" borderId="0" xfId="0" applyFont="1" applyFill="1"/>
    <xf numFmtId="3" fontId="0" fillId="0" borderId="9" xfId="0" applyNumberFormat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3" fontId="0" fillId="2" borderId="0" xfId="0" applyNumberFormat="1" applyFill="1"/>
    <xf numFmtId="3" fontId="0" fillId="0" borderId="0" xfId="0" applyNumberFormat="1" applyFill="1"/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5" fontId="2" fillId="0" borderId="0" xfId="0" quotePrefix="1" applyNumberFormat="1" applyFont="1" applyFill="1" applyAlignment="1">
      <alignment horizontal="center"/>
    </xf>
    <xf numFmtId="15" fontId="0" fillId="0" borderId="0" xfId="0" applyNumberFormat="1" applyFill="1" applyBorder="1" applyAlignment="1">
      <alignment horizontal="center"/>
    </xf>
    <xf numFmtId="15" fontId="5" fillId="0" borderId="0" xfId="0" quotePrefix="1" applyNumberFormat="1" applyFont="1" applyFill="1" applyAlignment="1">
      <alignment horizontal="center"/>
    </xf>
    <xf numFmtId="16" fontId="2" fillId="0" borderId="0" xfId="0" applyNumberFormat="1" applyFont="1" applyFill="1" applyAlignment="1">
      <alignment horizontal="center"/>
    </xf>
    <xf numFmtId="16" fontId="0" fillId="0" borderId="0" xfId="0" applyNumberFormat="1" applyFill="1" applyBorder="1" applyAlignment="1">
      <alignment horizontal="center"/>
    </xf>
    <xf numFmtId="16" fontId="5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5" fillId="0" borderId="20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 horizontal="center"/>
    </xf>
    <xf numFmtId="3" fontId="5" fillId="0" borderId="21" xfId="0" applyNumberFormat="1" applyFont="1" applyFill="1" applyBorder="1" applyAlignment="1">
      <alignment horizontal="center"/>
    </xf>
    <xf numFmtId="3" fontId="12" fillId="0" borderId="21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center"/>
    </xf>
    <xf numFmtId="3" fontId="5" fillId="0" borderId="22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 horizontal="center"/>
    </xf>
    <xf numFmtId="3" fontId="6" fillId="0" borderId="21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3" fontId="5" fillId="0" borderId="23" xfId="0" applyNumberFormat="1" applyFont="1" applyFill="1" applyBorder="1" applyAlignment="1">
      <alignment horizontal="center"/>
    </xf>
    <xf numFmtId="3" fontId="5" fillId="0" borderId="24" xfId="0" applyNumberFormat="1" applyFont="1" applyFill="1" applyBorder="1" applyAlignment="1">
      <alignment horizontal="center"/>
    </xf>
    <xf numFmtId="164" fontId="5" fillId="0" borderId="0" xfId="0" applyNumberFormat="1" applyFont="1" applyFill="1"/>
    <xf numFmtId="0" fontId="2" fillId="0" borderId="0" xfId="0" quotePrefix="1" applyFont="1" applyFill="1" applyAlignment="1">
      <alignment horizontal="center"/>
    </xf>
    <xf numFmtId="16" fontId="2" fillId="0" borderId="0" xfId="0" quotePrefix="1" applyNumberFormat="1" applyFont="1" applyFill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5" fillId="0" borderId="18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4" fillId="0" borderId="0" xfId="0" applyFont="1" applyFill="1" applyBorder="1"/>
    <xf numFmtId="3" fontId="12" fillId="0" borderId="11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/>
    <xf numFmtId="0" fontId="5" fillId="0" borderId="1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16" fontId="5" fillId="0" borderId="0" xfId="0" quotePrefix="1" applyNumberFormat="1" applyFont="1" applyFill="1" applyAlignment="1">
      <alignment horizontal="center"/>
    </xf>
    <xf numFmtId="16" fontId="0" fillId="0" borderId="0" xfId="0" quotePrefix="1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15" fontId="0" fillId="0" borderId="0" xfId="0" applyNumberFormat="1" applyFill="1" applyAlignment="1">
      <alignment horizontal="center"/>
    </xf>
    <xf numFmtId="166" fontId="18" fillId="0" borderId="0" xfId="0" applyNumberFormat="1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quotePrefix="1" applyFill="1" applyAlignment="1">
      <alignment horizontal="right"/>
    </xf>
    <xf numFmtId="0" fontId="5" fillId="0" borderId="0" xfId="0" quotePrefix="1" applyFont="1" applyFill="1" applyAlignment="1">
      <alignment horizontal="center"/>
    </xf>
    <xf numFmtId="0" fontId="10" fillId="0" borderId="0" xfId="0" applyFont="1" applyFill="1"/>
    <xf numFmtId="0" fontId="8" fillId="0" borderId="0" xfId="0" applyFont="1" applyFill="1"/>
    <xf numFmtId="3" fontId="5" fillId="0" borderId="0" xfId="0" applyNumberFormat="1" applyFont="1" applyFill="1"/>
    <xf numFmtId="22" fontId="17" fillId="0" borderId="0" xfId="0" applyNumberFormat="1" applyFont="1" applyFill="1"/>
    <xf numFmtId="0" fontId="7" fillId="0" borderId="0" xfId="0" applyFont="1" applyFill="1"/>
    <xf numFmtId="3" fontId="2" fillId="0" borderId="18" xfId="0" applyNumberFormat="1" applyFont="1" applyFill="1" applyBorder="1" applyAlignment="1">
      <alignment horizontal="center"/>
    </xf>
    <xf numFmtId="3" fontId="8" fillId="0" borderId="18" xfId="0" applyNumberFormat="1" applyFont="1" applyFill="1" applyBorder="1" applyAlignment="1">
      <alignment horizontal="center"/>
    </xf>
    <xf numFmtId="0" fontId="4" fillId="0" borderId="0" xfId="0" applyFont="1" applyFill="1" applyBorder="1"/>
    <xf numFmtId="3" fontId="2" fillId="0" borderId="24" xfId="0" applyNumberFormat="1" applyFont="1" applyFill="1" applyBorder="1" applyAlignment="1">
      <alignment horizontal="center"/>
    </xf>
    <xf numFmtId="164" fontId="2" fillId="0" borderId="0" xfId="0" applyNumberFormat="1" applyFont="1" applyFill="1"/>
    <xf numFmtId="164" fontId="0" fillId="0" borderId="0" xfId="0" applyNumberFormat="1" applyFill="1" applyBorder="1"/>
    <xf numFmtId="0" fontId="7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zoomScale="90" zoomScaleNormal="90" workbookViewId="0">
      <pane xSplit="1" ySplit="8" topLeftCell="B36" activePane="bottomRight" state="frozen"/>
      <selection pane="topRight" activeCell="AQ1" sqref="AQ1"/>
      <selection pane="bottomLeft" activeCell="A11" sqref="A11"/>
      <selection pane="bottomRight" activeCell="A18" sqref="A18"/>
    </sheetView>
  </sheetViews>
  <sheetFormatPr defaultRowHeight="15" x14ac:dyDescent="0.25"/>
  <cols>
    <col min="1" max="1" width="28.5703125" style="29" customWidth="1"/>
    <col min="2" max="3" width="12.7109375" style="29" customWidth="1"/>
    <col min="4" max="4" width="13.42578125" style="29" customWidth="1"/>
    <col min="5" max="5" width="14.140625" style="29" customWidth="1"/>
    <col min="6" max="16384" width="9.140625" style="29"/>
  </cols>
  <sheetData>
    <row r="1" spans="1:5" x14ac:dyDescent="0.25">
      <c r="A1" s="137" t="s">
        <v>139</v>
      </c>
      <c r="E1" s="9"/>
    </row>
    <row r="2" spans="1:5" x14ac:dyDescent="0.25">
      <c r="A2" s="91" t="s">
        <v>175</v>
      </c>
      <c r="E2" s="153"/>
    </row>
    <row r="3" spans="1:5" ht="15.75" x14ac:dyDescent="0.25">
      <c r="A3" s="18" t="s">
        <v>140</v>
      </c>
    </row>
    <row r="5" spans="1:5" x14ac:dyDescent="0.25">
      <c r="A5" s="137"/>
      <c r="B5" s="9" t="s">
        <v>1</v>
      </c>
      <c r="C5" s="10" t="s">
        <v>141</v>
      </c>
      <c r="D5" s="9" t="s">
        <v>76</v>
      </c>
      <c r="E5" s="10" t="s">
        <v>141</v>
      </c>
    </row>
    <row r="6" spans="1:5" x14ac:dyDescent="0.25">
      <c r="B6" s="9" t="s">
        <v>6</v>
      </c>
      <c r="C6" s="10" t="s">
        <v>6</v>
      </c>
      <c r="D6" s="9" t="s">
        <v>77</v>
      </c>
      <c r="E6" s="10" t="s">
        <v>77</v>
      </c>
    </row>
    <row r="7" spans="1:5" x14ac:dyDescent="0.25">
      <c r="B7" s="125" t="s">
        <v>176</v>
      </c>
      <c r="C7" s="149" t="s">
        <v>142</v>
      </c>
      <c r="D7" s="125" t="s">
        <v>176</v>
      </c>
      <c r="E7" s="149" t="s">
        <v>142</v>
      </c>
    </row>
    <row r="8" spans="1:5" x14ac:dyDescent="0.25">
      <c r="B8" s="126" t="s">
        <v>9</v>
      </c>
      <c r="C8" s="140" t="s">
        <v>9</v>
      </c>
      <c r="D8" s="126" t="s">
        <v>9</v>
      </c>
      <c r="E8" s="140" t="s">
        <v>9</v>
      </c>
    </row>
    <row r="9" spans="1:5" x14ac:dyDescent="0.25">
      <c r="B9" s="101"/>
      <c r="C9" s="10"/>
      <c r="D9" s="9"/>
      <c r="E9" s="10"/>
    </row>
    <row r="10" spans="1:5" x14ac:dyDescent="0.25">
      <c r="A10" s="29" t="s">
        <v>10</v>
      </c>
      <c r="B10" s="5">
        <v>414236</v>
      </c>
      <c r="C10" s="11">
        <v>341480</v>
      </c>
      <c r="D10" s="5">
        <v>817709</v>
      </c>
      <c r="E10" s="11">
        <v>628997</v>
      </c>
    </row>
    <row r="11" spans="1:5" x14ac:dyDescent="0.25">
      <c r="B11" s="5"/>
      <c r="C11" s="11" t="s">
        <v>5</v>
      </c>
      <c r="D11" s="5"/>
      <c r="E11" s="11"/>
    </row>
    <row r="12" spans="1:5" x14ac:dyDescent="0.25">
      <c r="A12" s="29" t="s">
        <v>144</v>
      </c>
      <c r="B12" s="5">
        <v>-413214</v>
      </c>
      <c r="C12" s="11">
        <v>-337540</v>
      </c>
      <c r="D12" s="5">
        <v>-814040</v>
      </c>
      <c r="E12" s="11">
        <v>-623697</v>
      </c>
    </row>
    <row r="13" spans="1:5" x14ac:dyDescent="0.25">
      <c r="B13" s="5"/>
      <c r="C13" s="11" t="s">
        <v>5</v>
      </c>
      <c r="D13" s="5"/>
      <c r="E13" s="11"/>
    </row>
    <row r="14" spans="1:5" x14ac:dyDescent="0.25">
      <c r="A14" s="29" t="s">
        <v>145</v>
      </c>
      <c r="B14" s="53">
        <v>1077</v>
      </c>
      <c r="C14" s="82">
        <v>1353</v>
      </c>
      <c r="D14" s="53">
        <v>2938</v>
      </c>
      <c r="E14" s="82">
        <v>3434</v>
      </c>
    </row>
    <row r="15" spans="1:5" x14ac:dyDescent="0.25">
      <c r="B15" s="53"/>
      <c r="C15" s="82"/>
      <c r="D15" s="53"/>
      <c r="E15" s="82"/>
    </row>
    <row r="16" spans="1:5" x14ac:dyDescent="0.25">
      <c r="A16" s="29" t="s">
        <v>146</v>
      </c>
      <c r="B16" s="127">
        <v>736</v>
      </c>
      <c r="C16" s="64">
        <v>1256</v>
      </c>
      <c r="D16" s="127">
        <v>-1414</v>
      </c>
      <c r="E16" s="64">
        <v>1564</v>
      </c>
    </row>
    <row r="17" spans="1:5" x14ac:dyDescent="0.25">
      <c r="B17" s="5"/>
      <c r="C17" s="11"/>
      <c r="D17" s="5" t="s">
        <v>5</v>
      </c>
      <c r="E17" s="11" t="s">
        <v>5</v>
      </c>
    </row>
    <row r="18" spans="1:5" x14ac:dyDescent="0.25">
      <c r="A18" s="29" t="s">
        <v>147</v>
      </c>
      <c r="B18" s="5">
        <f>SUM(B10:B16)</f>
        <v>2835</v>
      </c>
      <c r="C18" s="11">
        <f t="shared" ref="C18:E18" si="0">SUM(C10:C16)</f>
        <v>6549</v>
      </c>
      <c r="D18" s="5">
        <f t="shared" si="0"/>
        <v>5193</v>
      </c>
      <c r="E18" s="11">
        <f t="shared" si="0"/>
        <v>10298</v>
      </c>
    </row>
    <row r="19" spans="1:5" x14ac:dyDescent="0.25">
      <c r="B19" s="5"/>
      <c r="C19" s="11"/>
      <c r="D19" s="5"/>
      <c r="E19" s="11"/>
    </row>
    <row r="20" spans="1:5" x14ac:dyDescent="0.25">
      <c r="A20" s="29" t="s">
        <v>148</v>
      </c>
      <c r="B20" s="127">
        <v>-768</v>
      </c>
      <c r="C20" s="64">
        <v>-412</v>
      </c>
      <c r="D20" s="127">
        <v>-1495</v>
      </c>
      <c r="E20" s="64">
        <v>-866</v>
      </c>
    </row>
    <row r="21" spans="1:5" x14ac:dyDescent="0.25">
      <c r="B21" s="5"/>
      <c r="C21" s="11"/>
      <c r="D21" s="5"/>
      <c r="E21" s="11"/>
    </row>
    <row r="22" spans="1:5" x14ac:dyDescent="0.25">
      <c r="A22" s="91" t="s">
        <v>149</v>
      </c>
      <c r="B22" s="5">
        <f>SUM(B18:B20)</f>
        <v>2067</v>
      </c>
      <c r="C22" s="11">
        <f t="shared" ref="C22:E22" si="1">SUM(C18:C20)</f>
        <v>6137</v>
      </c>
      <c r="D22" s="5">
        <f t="shared" si="1"/>
        <v>3698</v>
      </c>
      <c r="E22" s="11">
        <f t="shared" si="1"/>
        <v>9432</v>
      </c>
    </row>
    <row r="23" spans="1:5" x14ac:dyDescent="0.25">
      <c r="B23" s="53"/>
      <c r="C23" s="82"/>
      <c r="D23" s="53" t="s">
        <v>5</v>
      </c>
      <c r="E23" s="82" t="s">
        <v>5</v>
      </c>
    </row>
    <row r="24" spans="1:5" x14ac:dyDescent="0.25">
      <c r="A24" s="29" t="s">
        <v>150</v>
      </c>
      <c r="B24" s="127">
        <v>-790</v>
      </c>
      <c r="C24" s="64">
        <v>-668</v>
      </c>
      <c r="D24" s="127">
        <v>-1914</v>
      </c>
      <c r="E24" s="64">
        <v>-1447</v>
      </c>
    </row>
    <row r="25" spans="1:5" x14ac:dyDescent="0.25">
      <c r="B25" s="5"/>
      <c r="C25" s="11"/>
      <c r="D25" s="5"/>
      <c r="E25" s="11"/>
    </row>
    <row r="26" spans="1:5" x14ac:dyDescent="0.25">
      <c r="A26" s="91" t="s">
        <v>151</v>
      </c>
      <c r="B26" s="5">
        <f>SUM(B22:B24)</f>
        <v>1277</v>
      </c>
      <c r="C26" s="11">
        <f t="shared" ref="C26:E26" si="2">SUM(C22:C24)</f>
        <v>5469</v>
      </c>
      <c r="D26" s="5">
        <f t="shared" si="2"/>
        <v>1784</v>
      </c>
      <c r="E26" s="11">
        <f t="shared" si="2"/>
        <v>7985</v>
      </c>
    </row>
    <row r="27" spans="1:5" x14ac:dyDescent="0.25">
      <c r="B27" s="5"/>
      <c r="C27" s="11"/>
      <c r="D27" s="5"/>
      <c r="E27" s="11"/>
    </row>
    <row r="28" spans="1:5" x14ac:dyDescent="0.25">
      <c r="A28" s="29" t="s">
        <v>152</v>
      </c>
      <c r="B28" s="127">
        <v>0</v>
      </c>
      <c r="C28" s="64">
        <v>0</v>
      </c>
      <c r="D28" s="127">
        <v>0</v>
      </c>
      <c r="E28" s="64">
        <v>0</v>
      </c>
    </row>
    <row r="29" spans="1:5" x14ac:dyDescent="0.25">
      <c r="B29" s="5"/>
      <c r="C29" s="11"/>
      <c r="D29" s="5"/>
      <c r="E29" s="11"/>
    </row>
    <row r="30" spans="1:5" ht="39.75" thickBot="1" x14ac:dyDescent="0.3">
      <c r="A30" s="142" t="s">
        <v>153</v>
      </c>
      <c r="B30" s="57">
        <f>SUM(B26:B28)</f>
        <v>1277</v>
      </c>
      <c r="C30" s="128">
        <f t="shared" ref="C30:E30" si="3">SUM(C26:C28)</f>
        <v>5469</v>
      </c>
      <c r="D30" s="57">
        <f t="shared" si="3"/>
        <v>1784</v>
      </c>
      <c r="E30" s="128">
        <f t="shared" si="3"/>
        <v>7985</v>
      </c>
    </row>
    <row r="31" spans="1:5" x14ac:dyDescent="0.25">
      <c r="B31" s="5" t="s">
        <v>5</v>
      </c>
      <c r="C31" s="11"/>
      <c r="D31" s="5"/>
      <c r="E31" s="11"/>
    </row>
    <row r="32" spans="1:5" ht="3.6" customHeight="1" x14ac:dyDescent="0.25">
      <c r="A32" s="154" t="s">
        <v>5</v>
      </c>
      <c r="B32" s="5"/>
      <c r="C32" s="11"/>
      <c r="D32" s="5"/>
      <c r="E32" s="11"/>
    </row>
    <row r="33" spans="1:5" ht="8.25" customHeight="1" x14ac:dyDescent="0.25">
      <c r="B33" s="5"/>
      <c r="C33" s="11"/>
      <c r="D33" s="5"/>
    </row>
    <row r="34" spans="1:5" x14ac:dyDescent="0.25">
      <c r="A34" s="91" t="s">
        <v>69</v>
      </c>
      <c r="B34" s="5">
        <v>-758</v>
      </c>
      <c r="C34" s="11">
        <v>1512</v>
      </c>
      <c r="D34" s="5">
        <v>-984</v>
      </c>
      <c r="E34" s="11">
        <v>889</v>
      </c>
    </row>
    <row r="35" spans="1:5" x14ac:dyDescent="0.25">
      <c r="B35" s="5"/>
      <c r="C35" s="11"/>
      <c r="D35" s="5"/>
      <c r="E35" s="11"/>
    </row>
    <row r="36" spans="1:5" ht="27" thickBot="1" x14ac:dyDescent="0.3">
      <c r="A36" s="142" t="s">
        <v>154</v>
      </c>
      <c r="B36" s="155">
        <f t="shared" ref="B36:E36" si="4">SUM(B34:B35)</f>
        <v>-758</v>
      </c>
      <c r="C36" s="129">
        <f t="shared" si="4"/>
        <v>1512</v>
      </c>
      <c r="D36" s="155">
        <f t="shared" si="4"/>
        <v>-984</v>
      </c>
      <c r="E36" s="156">
        <f t="shared" si="4"/>
        <v>889</v>
      </c>
    </row>
    <row r="37" spans="1:5" x14ac:dyDescent="0.25">
      <c r="B37" s="5"/>
      <c r="C37" s="11"/>
      <c r="D37" s="5"/>
      <c r="E37" s="11"/>
    </row>
    <row r="38" spans="1:5" ht="39.75" thickBot="1" x14ac:dyDescent="0.3">
      <c r="A38" s="142" t="s">
        <v>155</v>
      </c>
      <c r="B38" s="121">
        <f>+B30+B36</f>
        <v>519</v>
      </c>
      <c r="C38" s="122">
        <f>+C30+C36</f>
        <v>6981</v>
      </c>
      <c r="D38" s="121">
        <f>+D30+D36</f>
        <v>800</v>
      </c>
      <c r="E38" s="122">
        <f>+E30+E36</f>
        <v>8874</v>
      </c>
    </row>
    <row r="39" spans="1:5" ht="15.75" thickTop="1" x14ac:dyDescent="0.25">
      <c r="B39" s="5"/>
      <c r="C39" s="11"/>
      <c r="D39" s="5"/>
      <c r="E39" s="11"/>
    </row>
    <row r="40" spans="1:5" x14ac:dyDescent="0.25">
      <c r="A40" s="29" t="s">
        <v>156</v>
      </c>
      <c r="B40" s="5"/>
      <c r="C40" s="11"/>
      <c r="D40" s="5"/>
      <c r="E40" s="11"/>
    </row>
    <row r="41" spans="1:5" x14ac:dyDescent="0.25">
      <c r="A41" s="29" t="s">
        <v>157</v>
      </c>
      <c r="B41" s="14">
        <f>B30/120000*100</f>
        <v>1.0641666666666667</v>
      </c>
      <c r="C41" s="15">
        <f>C30/120000*100</f>
        <v>4.5575000000000001</v>
      </c>
      <c r="D41" s="14">
        <f>D30/(120000)*100</f>
        <v>1.4866666666666668</v>
      </c>
      <c r="E41" s="15">
        <f>E30/(120000)*100</f>
        <v>6.6541666666666668</v>
      </c>
    </row>
    <row r="42" spans="1:5" x14ac:dyDescent="0.25">
      <c r="A42" s="29" t="s">
        <v>158</v>
      </c>
      <c r="B42" s="136" t="s">
        <v>159</v>
      </c>
      <c r="C42" s="130" t="s">
        <v>159</v>
      </c>
      <c r="D42" s="136" t="s">
        <v>159</v>
      </c>
      <c r="E42" s="130" t="s">
        <v>159</v>
      </c>
    </row>
    <row r="43" spans="1:5" x14ac:dyDescent="0.25">
      <c r="B43" s="136"/>
      <c r="C43" s="96"/>
      <c r="D43" s="136"/>
      <c r="E43" s="130"/>
    </row>
    <row r="44" spans="1:5" x14ac:dyDescent="0.25">
      <c r="A44" s="154" t="s">
        <v>160</v>
      </c>
      <c r="B44" s="9"/>
      <c r="C44" s="10"/>
      <c r="D44" s="10"/>
      <c r="E44" s="130"/>
    </row>
    <row r="45" spans="1:5" x14ac:dyDescent="0.25">
      <c r="B45" s="10"/>
      <c r="C45" s="10"/>
      <c r="D45" s="10"/>
      <c r="E45" s="10"/>
    </row>
    <row r="46" spans="1:5" x14ac:dyDescent="0.25">
      <c r="A46" s="161" t="s">
        <v>161</v>
      </c>
      <c r="B46" s="161"/>
      <c r="C46" s="161"/>
      <c r="D46" s="161"/>
      <c r="E46" s="161"/>
    </row>
    <row r="47" spans="1:5" x14ac:dyDescent="0.25">
      <c r="A47" s="161" t="s">
        <v>163</v>
      </c>
      <c r="B47" s="161"/>
      <c r="C47" s="161"/>
      <c r="D47" s="161"/>
      <c r="E47" s="161"/>
    </row>
  </sheetData>
  <mergeCells count="2">
    <mergeCell ref="A46:E46"/>
    <mergeCell ref="A47:E47"/>
  </mergeCells>
  <pageMargins left="1.2" right="0.2" top="0.75" bottom="0.25" header="0.3" footer="0.3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opLeftCell="A46" workbookViewId="0">
      <selection activeCell="B22" sqref="B22"/>
    </sheetView>
  </sheetViews>
  <sheetFormatPr defaultRowHeight="15" x14ac:dyDescent="0.25"/>
  <cols>
    <col min="1" max="1" width="38.28515625" style="29" customWidth="1"/>
    <col min="2" max="2" width="10.42578125" style="9" customWidth="1"/>
    <col min="3" max="3" width="12.7109375" style="137" customWidth="1"/>
    <col min="4" max="4" width="2.42578125" style="87" customWidth="1"/>
    <col min="5" max="5" width="12.7109375" style="87" customWidth="1"/>
    <col min="6" max="16384" width="9.140625" style="29"/>
  </cols>
  <sheetData>
    <row r="1" spans="1:5" x14ac:dyDescent="0.25">
      <c r="A1" s="137" t="s">
        <v>139</v>
      </c>
      <c r="E1" s="9"/>
    </row>
    <row r="2" spans="1:5" x14ac:dyDescent="0.25">
      <c r="A2" s="29" t="s">
        <v>175</v>
      </c>
      <c r="B2" s="29"/>
      <c r="C2" s="29"/>
      <c r="D2" s="29"/>
      <c r="E2" s="29"/>
    </row>
    <row r="3" spans="1:5" ht="15.75" x14ac:dyDescent="0.25">
      <c r="A3" s="157" t="s">
        <v>103</v>
      </c>
      <c r="B3" s="136"/>
    </row>
    <row r="4" spans="1:5" ht="21" customHeight="1" x14ac:dyDescent="0.25">
      <c r="A4" s="137" t="s">
        <v>5</v>
      </c>
    </row>
    <row r="5" spans="1:5" ht="21" customHeight="1" x14ac:dyDescent="0.25">
      <c r="C5" s="9" t="s">
        <v>19</v>
      </c>
      <c r="D5" s="96"/>
      <c r="E5" s="97" t="s">
        <v>19</v>
      </c>
    </row>
    <row r="6" spans="1:5" x14ac:dyDescent="0.25">
      <c r="C6" s="9" t="s">
        <v>76</v>
      </c>
      <c r="D6" s="96"/>
      <c r="E6" s="97" t="s">
        <v>20</v>
      </c>
    </row>
    <row r="7" spans="1:5" x14ac:dyDescent="0.25">
      <c r="C7" s="9" t="s">
        <v>22</v>
      </c>
      <c r="D7" s="96"/>
      <c r="E7" s="97" t="s">
        <v>22</v>
      </c>
    </row>
    <row r="8" spans="1:5" x14ac:dyDescent="0.25">
      <c r="C8" s="9" t="s">
        <v>104</v>
      </c>
      <c r="D8" s="96"/>
      <c r="E8" s="97" t="s">
        <v>23</v>
      </c>
    </row>
    <row r="9" spans="1:5" x14ac:dyDescent="0.25">
      <c r="B9" s="9" t="s">
        <v>46</v>
      </c>
      <c r="C9" s="98" t="s">
        <v>176</v>
      </c>
      <c r="D9" s="99"/>
      <c r="E9" s="100" t="s">
        <v>143</v>
      </c>
    </row>
    <row r="10" spans="1:5" hidden="1" x14ac:dyDescent="0.25">
      <c r="C10" s="162" t="s">
        <v>75</v>
      </c>
      <c r="D10" s="162"/>
      <c r="E10" s="162"/>
    </row>
    <row r="11" spans="1:5" x14ac:dyDescent="0.25">
      <c r="C11" s="101" t="s">
        <v>9</v>
      </c>
      <c r="D11" s="102"/>
      <c r="E11" s="103" t="s">
        <v>9</v>
      </c>
    </row>
    <row r="12" spans="1:5" x14ac:dyDescent="0.25">
      <c r="A12" s="137" t="s">
        <v>105</v>
      </c>
      <c r="C12" s="104"/>
      <c r="D12" s="105"/>
      <c r="E12" s="106"/>
    </row>
    <row r="13" spans="1:5" x14ac:dyDescent="0.25">
      <c r="A13" s="29" t="s">
        <v>106</v>
      </c>
      <c r="C13" s="5">
        <v>50512</v>
      </c>
      <c r="D13" s="66"/>
      <c r="E13" s="11">
        <v>44412</v>
      </c>
    </row>
    <row r="14" spans="1:5" x14ac:dyDescent="0.25">
      <c r="A14" s="29" t="s">
        <v>107</v>
      </c>
      <c r="C14" s="5">
        <v>10618</v>
      </c>
      <c r="D14" s="66"/>
      <c r="E14" s="11">
        <v>12109</v>
      </c>
    </row>
    <row r="15" spans="1:5" hidden="1" x14ac:dyDescent="0.25">
      <c r="A15" s="29" t="s">
        <v>108</v>
      </c>
      <c r="C15" s="5">
        <v>0</v>
      </c>
      <c r="D15" s="66"/>
      <c r="E15" s="11">
        <v>0</v>
      </c>
    </row>
    <row r="16" spans="1:5" hidden="1" x14ac:dyDescent="0.25">
      <c r="A16" s="29" t="s">
        <v>109</v>
      </c>
      <c r="C16" s="5">
        <v>0</v>
      </c>
      <c r="D16" s="66"/>
      <c r="E16" s="11">
        <v>0</v>
      </c>
    </row>
    <row r="17" spans="1:5" ht="4.5" customHeight="1" x14ac:dyDescent="0.25">
      <c r="C17" s="5"/>
      <c r="D17" s="66"/>
      <c r="E17" s="11"/>
    </row>
    <row r="18" spans="1:5" x14ac:dyDescent="0.25">
      <c r="C18" s="108">
        <f>SUM(C13:C17)</f>
        <v>61130</v>
      </c>
      <c r="D18" s="66"/>
      <c r="E18" s="109">
        <f>SUM(E13:E17)</f>
        <v>56521</v>
      </c>
    </row>
    <row r="19" spans="1:5" x14ac:dyDescent="0.25">
      <c r="A19" s="95" t="s">
        <v>5</v>
      </c>
      <c r="C19" s="5"/>
      <c r="D19" s="66"/>
      <c r="E19" s="11"/>
    </row>
    <row r="20" spans="1:5" x14ac:dyDescent="0.25">
      <c r="A20" s="137" t="s">
        <v>110</v>
      </c>
      <c r="C20" s="110"/>
      <c r="D20" s="111"/>
      <c r="E20" s="112"/>
    </row>
    <row r="21" spans="1:5" x14ac:dyDescent="0.25">
      <c r="A21" s="29" t="s">
        <v>111</v>
      </c>
      <c r="C21" s="113">
        <v>178188</v>
      </c>
      <c r="D21" s="111"/>
      <c r="E21" s="114">
        <v>192415</v>
      </c>
    </row>
    <row r="22" spans="1:5" x14ac:dyDescent="0.25">
      <c r="A22" s="29" t="s">
        <v>112</v>
      </c>
      <c r="C22" s="113">
        <v>253772</v>
      </c>
      <c r="D22" s="111"/>
      <c r="E22" s="114">
        <v>237125</v>
      </c>
    </row>
    <row r="23" spans="1:5" hidden="1" x14ac:dyDescent="0.25">
      <c r="A23" s="29" t="s">
        <v>113</v>
      </c>
      <c r="C23" s="113">
        <v>0</v>
      </c>
      <c r="D23" s="111"/>
      <c r="E23" s="114">
        <v>0</v>
      </c>
    </row>
    <row r="24" spans="1:5" x14ac:dyDescent="0.25">
      <c r="A24" s="91" t="s">
        <v>114</v>
      </c>
      <c r="C24" s="113">
        <v>178</v>
      </c>
      <c r="D24" s="111"/>
      <c r="E24" s="114">
        <v>512</v>
      </c>
    </row>
    <row r="25" spans="1:5" x14ac:dyDescent="0.25">
      <c r="A25" s="29" t="s">
        <v>115</v>
      </c>
      <c r="C25" s="113">
        <v>244023</v>
      </c>
      <c r="D25" s="111"/>
      <c r="E25" s="114">
        <v>218082</v>
      </c>
    </row>
    <row r="26" spans="1:5" x14ac:dyDescent="0.25">
      <c r="A26" s="29" t="s">
        <v>116</v>
      </c>
      <c r="C26" s="116">
        <v>337</v>
      </c>
      <c r="D26" s="111"/>
      <c r="E26" s="117">
        <v>243</v>
      </c>
    </row>
    <row r="27" spans="1:5" hidden="1" x14ac:dyDescent="0.25">
      <c r="C27" s="113">
        <f>SUM(C21:C26)</f>
        <v>676498</v>
      </c>
      <c r="D27" s="111"/>
      <c r="E27" s="114">
        <f>SUM(E21:E26)</f>
        <v>648377</v>
      </c>
    </row>
    <row r="28" spans="1:5" ht="26.25" hidden="1" x14ac:dyDescent="0.25">
      <c r="A28" s="142" t="s">
        <v>117</v>
      </c>
      <c r="C28" s="113">
        <f>1493*0</f>
        <v>0</v>
      </c>
      <c r="D28" s="111"/>
      <c r="E28" s="114">
        <f>1493*0</f>
        <v>0</v>
      </c>
    </row>
    <row r="29" spans="1:5" x14ac:dyDescent="0.25">
      <c r="C29" s="118">
        <f>SUM(C27:C28)</f>
        <v>676498</v>
      </c>
      <c r="D29" s="111"/>
      <c r="E29" s="119">
        <f>SUM(E27:E28)</f>
        <v>648377</v>
      </c>
    </row>
    <row r="30" spans="1:5" x14ac:dyDescent="0.25">
      <c r="A30" s="152" t="s">
        <v>5</v>
      </c>
      <c r="C30" s="113"/>
      <c r="D30" s="111"/>
      <c r="E30" s="114"/>
    </row>
    <row r="31" spans="1:5" x14ac:dyDescent="0.25">
      <c r="A31" s="137" t="s">
        <v>118</v>
      </c>
      <c r="C31" s="113"/>
      <c r="D31" s="111"/>
      <c r="E31" s="114"/>
    </row>
    <row r="32" spans="1:5" x14ac:dyDescent="0.25">
      <c r="A32" s="29" t="s">
        <v>119</v>
      </c>
      <c r="C32" s="113">
        <v>16953</v>
      </c>
      <c r="D32" s="111"/>
      <c r="E32" s="114">
        <v>60014</v>
      </c>
    </row>
    <row r="33" spans="1:5" x14ac:dyDescent="0.25">
      <c r="A33" s="29" t="s">
        <v>120</v>
      </c>
      <c r="C33" s="113">
        <v>6570</v>
      </c>
      <c r="D33" s="111"/>
      <c r="E33" s="114">
        <v>6789</v>
      </c>
    </row>
    <row r="34" spans="1:5" x14ac:dyDescent="0.25">
      <c r="A34" s="29" t="s">
        <v>121</v>
      </c>
      <c r="C34" s="120">
        <v>58</v>
      </c>
      <c r="D34" s="111"/>
      <c r="E34" s="115">
        <v>2239</v>
      </c>
    </row>
    <row r="35" spans="1:5" x14ac:dyDescent="0.25">
      <c r="A35" s="29" t="s">
        <v>122</v>
      </c>
      <c r="C35" s="113">
        <v>92</v>
      </c>
      <c r="D35" s="111"/>
      <c r="E35" s="114">
        <v>148</v>
      </c>
    </row>
    <row r="36" spans="1:5" x14ac:dyDescent="0.25">
      <c r="A36" s="29" t="s">
        <v>123</v>
      </c>
      <c r="C36" s="113">
        <v>0</v>
      </c>
      <c r="D36" s="111"/>
      <c r="E36" s="114">
        <v>14</v>
      </c>
    </row>
    <row r="37" spans="1:5" x14ac:dyDescent="0.25">
      <c r="A37" s="29" t="s">
        <v>124</v>
      </c>
      <c r="C37" s="116">
        <v>323682</v>
      </c>
      <c r="D37" s="111"/>
      <c r="E37" s="117">
        <v>246441</v>
      </c>
    </row>
    <row r="38" spans="1:5" hidden="1" x14ac:dyDescent="0.25">
      <c r="C38" s="113">
        <f>SUM(C32:C37)</f>
        <v>347355</v>
      </c>
      <c r="D38" s="111"/>
      <c r="E38" s="114">
        <f>SUM(E32:E37)</f>
        <v>315645</v>
      </c>
    </row>
    <row r="39" spans="1:5" ht="26.25" hidden="1" x14ac:dyDescent="0.25">
      <c r="A39" s="142" t="s">
        <v>125</v>
      </c>
      <c r="C39" s="113">
        <f>(892-84+244)*0</f>
        <v>0</v>
      </c>
      <c r="D39" s="111"/>
      <c r="E39" s="114">
        <f>(892-84+244)*0</f>
        <v>0</v>
      </c>
    </row>
    <row r="40" spans="1:5" x14ac:dyDescent="0.25">
      <c r="C40" s="118">
        <f>SUM(C38:C39)</f>
        <v>347355</v>
      </c>
      <c r="D40" s="111"/>
      <c r="E40" s="119">
        <f>SUM(E38:E39)</f>
        <v>315645</v>
      </c>
    </row>
    <row r="41" spans="1:5" x14ac:dyDescent="0.25">
      <c r="C41" s="113"/>
      <c r="D41" s="111"/>
      <c r="E41" s="114"/>
    </row>
    <row r="42" spans="1:5" x14ac:dyDescent="0.25">
      <c r="A42" s="137" t="s">
        <v>126</v>
      </c>
      <c r="C42" s="116">
        <f>+C29-C40</f>
        <v>329143</v>
      </c>
      <c r="D42" s="111"/>
      <c r="E42" s="117">
        <f>+E29-E40</f>
        <v>332732</v>
      </c>
    </row>
    <row r="43" spans="1:5" x14ac:dyDescent="0.25">
      <c r="C43" s="53"/>
      <c r="D43" s="66"/>
      <c r="E43" s="82"/>
    </row>
    <row r="44" spans="1:5" x14ac:dyDescent="0.25">
      <c r="A44" s="137" t="s">
        <v>127</v>
      </c>
      <c r="C44" s="53"/>
      <c r="D44" s="66"/>
      <c r="E44" s="82"/>
    </row>
    <row r="45" spans="1:5" hidden="1" x14ac:dyDescent="0.25">
      <c r="A45" s="91" t="s">
        <v>128</v>
      </c>
      <c r="C45" s="53">
        <v>0</v>
      </c>
      <c r="D45" s="66"/>
      <c r="E45" s="82">
        <v>0</v>
      </c>
    </row>
    <row r="46" spans="1:5" x14ac:dyDescent="0.25">
      <c r="A46" s="29" t="s">
        <v>123</v>
      </c>
      <c r="C46" s="53">
        <v>3275</v>
      </c>
      <c r="D46" s="66"/>
      <c r="E46" s="82">
        <v>3055</v>
      </c>
    </row>
    <row r="47" spans="1:5" hidden="1" x14ac:dyDescent="0.25">
      <c r="A47" s="29" t="s">
        <v>129</v>
      </c>
      <c r="C47" s="53">
        <v>0</v>
      </c>
      <c r="D47" s="66"/>
      <c r="E47" s="82">
        <v>0</v>
      </c>
    </row>
    <row r="48" spans="1:5" hidden="1" x14ac:dyDescent="0.25">
      <c r="A48" s="91" t="s">
        <v>130</v>
      </c>
      <c r="C48" s="53">
        <v>0</v>
      </c>
      <c r="D48" s="66"/>
      <c r="E48" s="82">
        <v>0</v>
      </c>
    </row>
    <row r="49" spans="1:5" hidden="1" x14ac:dyDescent="0.25">
      <c r="A49" s="29" t="s">
        <v>131</v>
      </c>
      <c r="C49" s="53">
        <v>0</v>
      </c>
      <c r="D49" s="66"/>
      <c r="E49" s="82">
        <v>0</v>
      </c>
    </row>
    <row r="50" spans="1:5" x14ac:dyDescent="0.25">
      <c r="C50" s="108">
        <f>SUM(C45:C49)</f>
        <v>3275</v>
      </c>
      <c r="D50" s="66"/>
      <c r="E50" s="109">
        <f>SUM(E45:E49)</f>
        <v>3055</v>
      </c>
    </row>
    <row r="51" spans="1:5" x14ac:dyDescent="0.25">
      <c r="C51" s="53"/>
      <c r="D51" s="66"/>
      <c r="E51" s="82"/>
    </row>
    <row r="52" spans="1:5" ht="15.75" thickBot="1" x14ac:dyDescent="0.3">
      <c r="A52" s="152" t="s">
        <v>5</v>
      </c>
      <c r="C52" s="121">
        <f>C18+C42-C50</f>
        <v>386998</v>
      </c>
      <c r="D52" s="66"/>
      <c r="E52" s="122">
        <f>E18+E42-E50</f>
        <v>386198</v>
      </c>
    </row>
    <row r="53" spans="1:5" ht="15.75" thickTop="1" x14ac:dyDescent="0.25">
      <c r="C53" s="53"/>
      <c r="D53" s="66"/>
      <c r="E53" s="82"/>
    </row>
    <row r="54" spans="1:5" x14ac:dyDescent="0.25">
      <c r="C54" s="53"/>
      <c r="D54" s="66"/>
      <c r="E54" s="82"/>
    </row>
    <row r="55" spans="1:5" x14ac:dyDescent="0.25">
      <c r="A55" s="137" t="s">
        <v>132</v>
      </c>
      <c r="C55" s="53"/>
      <c r="D55" s="66"/>
      <c r="E55" s="82"/>
    </row>
    <row r="56" spans="1:5" x14ac:dyDescent="0.25">
      <c r="A56" s="29" t="s">
        <v>133</v>
      </c>
      <c r="C56" s="5">
        <v>60000</v>
      </c>
      <c r="D56" s="66"/>
      <c r="E56" s="11">
        <v>60000</v>
      </c>
    </row>
    <row r="57" spans="1:5" x14ac:dyDescent="0.25">
      <c r="A57" s="29" t="s">
        <v>134</v>
      </c>
      <c r="C57" s="53">
        <v>96563</v>
      </c>
      <c r="D57" s="66"/>
      <c r="E57" s="82">
        <v>96563</v>
      </c>
    </row>
    <row r="58" spans="1:5" x14ac:dyDescent="0.25">
      <c r="A58" s="29" t="s">
        <v>135</v>
      </c>
      <c r="C58" s="53">
        <v>-3889</v>
      </c>
      <c r="D58" s="66"/>
      <c r="E58" s="82">
        <v>-2905</v>
      </c>
    </row>
    <row r="59" spans="1:5" x14ac:dyDescent="0.25">
      <c r="A59" s="29" t="s">
        <v>136</v>
      </c>
      <c r="C59" s="53">
        <v>330870</v>
      </c>
      <c r="D59" s="66"/>
      <c r="E59" s="82">
        <v>329086</v>
      </c>
    </row>
    <row r="60" spans="1:5" x14ac:dyDescent="0.25">
      <c r="A60" s="91" t="s">
        <v>137</v>
      </c>
      <c r="C60" s="53">
        <v>-96546</v>
      </c>
      <c r="E60" s="82">
        <v>-96546</v>
      </c>
    </row>
    <row r="61" spans="1:5" ht="15.75" thickBot="1" x14ac:dyDescent="0.3">
      <c r="C61" s="158">
        <f>SUM(C56:C60)</f>
        <v>386998</v>
      </c>
      <c r="D61" s="66"/>
      <c r="E61" s="123">
        <f>SUM(E56:E60)</f>
        <v>386198</v>
      </c>
    </row>
    <row r="62" spans="1:5" ht="15.75" thickTop="1" x14ac:dyDescent="0.25">
      <c r="C62" s="5"/>
      <c r="D62" s="66"/>
      <c r="E62" s="11"/>
    </row>
    <row r="63" spans="1:5" x14ac:dyDescent="0.25">
      <c r="C63" s="159">
        <f>+C52-C61</f>
        <v>0</v>
      </c>
      <c r="D63" s="160"/>
      <c r="E63" s="124">
        <f>+E52-E61</f>
        <v>0</v>
      </c>
    </row>
    <row r="64" spans="1:5" x14ac:dyDescent="0.25">
      <c r="A64" s="161" t="s">
        <v>138</v>
      </c>
      <c r="B64" s="161"/>
      <c r="C64" s="161"/>
      <c r="D64" s="161"/>
      <c r="E64" s="161"/>
    </row>
    <row r="65" spans="1:5" x14ac:dyDescent="0.25">
      <c r="A65" s="161" t="s">
        <v>163</v>
      </c>
      <c r="B65" s="161"/>
      <c r="C65" s="161"/>
      <c r="D65" s="161"/>
      <c r="E65" s="161"/>
    </row>
  </sheetData>
  <mergeCells count="3">
    <mergeCell ref="A64:E64"/>
    <mergeCell ref="A65:E65"/>
    <mergeCell ref="C10:E10"/>
  </mergeCells>
  <pageMargins left="1.2" right="0.7" top="0.5" bottom="0.25" header="0.3" footer="0.3"/>
  <pageSetup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topLeftCell="A43" workbookViewId="0">
      <selection activeCell="D24" sqref="D24"/>
    </sheetView>
  </sheetViews>
  <sheetFormatPr defaultRowHeight="15" x14ac:dyDescent="0.25"/>
  <cols>
    <col min="1" max="1" width="28.85546875" customWidth="1"/>
    <col min="2" max="2" width="8.42578125" customWidth="1"/>
    <col min="3" max="3" width="11.5703125" customWidth="1"/>
    <col min="4" max="4" width="12.140625" customWidth="1"/>
    <col min="5" max="5" width="12.42578125" customWidth="1"/>
    <col min="6" max="6" width="14.5703125" customWidth="1"/>
    <col min="7" max="7" width="12.7109375" customWidth="1"/>
    <col min="8" max="8" width="11.140625" customWidth="1"/>
  </cols>
  <sheetData>
    <row r="1" spans="1:8" x14ac:dyDescent="0.25">
      <c r="A1" s="1" t="str">
        <f>+income!A1</f>
        <v>METROD HOLDINGS BERHAD (916531-A)</v>
      </c>
      <c r="B1" s="1"/>
      <c r="H1" s="3"/>
    </row>
    <row r="2" spans="1:8" ht="4.5" customHeight="1" x14ac:dyDescent="0.25"/>
    <row r="3" spans="1:8" x14ac:dyDescent="0.25">
      <c r="A3" t="str">
        <f>+income!A2</f>
        <v>Interim report for the second quarter ended 30 June 2014</v>
      </c>
    </row>
    <row r="4" spans="1:8" ht="5.25" customHeight="1" x14ac:dyDescent="0.25"/>
    <row r="5" spans="1:8" ht="15.75" x14ac:dyDescent="0.25">
      <c r="A5" s="20" t="s">
        <v>35</v>
      </c>
      <c r="B5" s="21"/>
      <c r="C5" s="22"/>
      <c r="D5" s="22"/>
      <c r="E5" s="22"/>
      <c r="F5" s="22"/>
    </row>
    <row r="6" spans="1:8" ht="25.5" customHeight="1" x14ac:dyDescent="0.25">
      <c r="C6" s="163" t="s">
        <v>36</v>
      </c>
      <c r="D6" s="163"/>
      <c r="E6" s="163"/>
      <c r="F6" s="163"/>
      <c r="G6" s="163"/>
      <c r="H6" s="163"/>
    </row>
    <row r="8" spans="1:8" x14ac:dyDescent="0.25">
      <c r="C8" s="2"/>
      <c r="D8" s="163" t="s">
        <v>37</v>
      </c>
      <c r="E8" s="163"/>
      <c r="F8" s="163"/>
      <c r="G8" s="23" t="s">
        <v>38</v>
      </c>
      <c r="H8" s="2"/>
    </row>
    <row r="9" spans="1:8" x14ac:dyDescent="0.25">
      <c r="C9" s="2"/>
      <c r="D9" s="23"/>
      <c r="E9" s="2" t="s">
        <v>39</v>
      </c>
      <c r="F9" s="9" t="s">
        <v>40</v>
      </c>
      <c r="G9" s="2"/>
      <c r="H9" s="2"/>
    </row>
    <row r="10" spans="1:8" x14ac:dyDescent="0.25">
      <c r="C10" s="24" t="s">
        <v>41</v>
      </c>
      <c r="D10" s="2" t="s">
        <v>42</v>
      </c>
      <c r="E10" s="2" t="s">
        <v>43</v>
      </c>
      <c r="F10" s="9" t="s">
        <v>44</v>
      </c>
      <c r="G10" s="24" t="s">
        <v>45</v>
      </c>
      <c r="H10" s="2"/>
    </row>
    <row r="11" spans="1:8" x14ac:dyDescent="0.25">
      <c r="B11" s="2" t="s">
        <v>46</v>
      </c>
      <c r="C11" s="24" t="s">
        <v>47</v>
      </c>
      <c r="D11" s="24" t="s">
        <v>48</v>
      </c>
      <c r="E11" s="24" t="s">
        <v>49</v>
      </c>
      <c r="F11" s="25" t="s">
        <v>50</v>
      </c>
      <c r="G11" s="24" t="s">
        <v>51</v>
      </c>
      <c r="H11" s="24" t="s">
        <v>52</v>
      </c>
    </row>
    <row r="12" spans="1:8" x14ac:dyDescent="0.25">
      <c r="C12" s="24" t="s">
        <v>9</v>
      </c>
      <c r="D12" s="24" t="s">
        <v>9</v>
      </c>
      <c r="E12" s="24" t="s">
        <v>9</v>
      </c>
      <c r="F12" s="25" t="s">
        <v>9</v>
      </c>
      <c r="G12" s="24" t="s">
        <v>9</v>
      </c>
      <c r="H12" s="24" t="s">
        <v>9</v>
      </c>
    </row>
    <row r="13" spans="1:8" x14ac:dyDescent="0.25">
      <c r="A13" s="1"/>
      <c r="B13" s="1"/>
      <c r="C13" s="26"/>
      <c r="D13" s="26"/>
      <c r="E13" s="26"/>
      <c r="F13" s="27"/>
      <c r="G13" s="26"/>
      <c r="H13" s="26"/>
    </row>
    <row r="14" spans="1:8" x14ac:dyDescent="0.25">
      <c r="A14" s="28" t="s">
        <v>177</v>
      </c>
      <c r="B14" s="28"/>
      <c r="F14" s="29"/>
    </row>
    <row r="15" spans="1:8" x14ac:dyDescent="0.25">
      <c r="A15" s="4" t="s">
        <v>168</v>
      </c>
      <c r="B15" s="28"/>
      <c r="C15" s="30">
        <v>60000</v>
      </c>
      <c r="D15" s="30">
        <v>96563</v>
      </c>
      <c r="E15" s="30">
        <v>-2905</v>
      </c>
      <c r="F15" s="31">
        <v>-96546</v>
      </c>
      <c r="G15" s="30">
        <v>329086</v>
      </c>
      <c r="H15" s="30">
        <f>SUM(C15:G15)</f>
        <v>386198</v>
      </c>
    </row>
    <row r="16" spans="1:8" ht="52.5" hidden="1" thickBot="1" x14ac:dyDescent="0.3">
      <c r="A16" s="13" t="s">
        <v>53</v>
      </c>
      <c r="B16" s="28"/>
      <c r="C16" s="32">
        <v>0</v>
      </c>
      <c r="D16" s="32">
        <v>0</v>
      </c>
      <c r="E16" s="32">
        <v>0</v>
      </c>
      <c r="F16" s="33">
        <v>0</v>
      </c>
      <c r="G16" s="32">
        <v>0</v>
      </c>
      <c r="H16" s="32">
        <f>SUM(C16:G16)</f>
        <v>0</v>
      </c>
    </row>
    <row r="17" spans="1:8" hidden="1" x14ac:dyDescent="0.25">
      <c r="A17" s="13"/>
      <c r="B17" s="28"/>
      <c r="F17" s="29"/>
    </row>
    <row r="18" spans="1:8" hidden="1" x14ac:dyDescent="0.25">
      <c r="A18" s="4" t="s">
        <v>54</v>
      </c>
      <c r="C18" s="34">
        <f t="shared" ref="C18:H18" si="0">SUM(C15:C16)</f>
        <v>60000</v>
      </c>
      <c r="D18" s="34">
        <f t="shared" si="0"/>
        <v>96563</v>
      </c>
      <c r="E18" s="34">
        <f t="shared" si="0"/>
        <v>-2905</v>
      </c>
      <c r="F18" s="34">
        <f t="shared" si="0"/>
        <v>-96546</v>
      </c>
      <c r="G18" s="34">
        <f t="shared" si="0"/>
        <v>329086</v>
      </c>
      <c r="H18" s="34">
        <f t="shared" si="0"/>
        <v>386198</v>
      </c>
    </row>
    <row r="19" spans="1:8" ht="15.75" thickBot="1" x14ac:dyDescent="0.3">
      <c r="C19" s="7"/>
      <c r="D19" s="7"/>
      <c r="E19" s="7"/>
      <c r="F19" s="5"/>
      <c r="G19" s="7"/>
      <c r="H19" s="7"/>
    </row>
    <row r="20" spans="1:8" x14ac:dyDescent="0.25">
      <c r="A20" s="35" t="s">
        <v>67</v>
      </c>
      <c r="B20" s="35"/>
      <c r="C20" s="36">
        <v>0</v>
      </c>
      <c r="D20" s="37">
        <v>0</v>
      </c>
      <c r="E20" s="37">
        <v>0</v>
      </c>
      <c r="F20" s="38">
        <v>0</v>
      </c>
      <c r="G20" s="37">
        <f>+income!D30</f>
        <v>1784</v>
      </c>
      <c r="H20" s="39">
        <f>SUM(C20:G20)</f>
        <v>1784</v>
      </c>
    </row>
    <row r="21" spans="1:8" x14ac:dyDescent="0.25">
      <c r="A21" s="35"/>
      <c r="B21" s="35"/>
      <c r="C21" s="40"/>
      <c r="D21" s="41"/>
      <c r="E21" s="41"/>
      <c r="F21" s="42"/>
      <c r="G21" s="41"/>
      <c r="H21" s="43"/>
    </row>
    <row r="22" spans="1:8" x14ac:dyDescent="0.25">
      <c r="A22" s="35" t="s">
        <v>55</v>
      </c>
      <c r="B22" s="35"/>
      <c r="C22" s="40"/>
      <c r="D22" s="41"/>
      <c r="E22" s="41"/>
      <c r="F22" s="42"/>
      <c r="G22" s="41"/>
      <c r="H22" s="43" t="s">
        <v>5</v>
      </c>
    </row>
    <row r="23" spans="1:8" x14ac:dyDescent="0.25">
      <c r="A23" s="44" t="s">
        <v>56</v>
      </c>
      <c r="B23" s="35"/>
      <c r="C23" s="40"/>
      <c r="D23" s="41"/>
      <c r="E23" s="41"/>
      <c r="F23" s="42"/>
      <c r="G23" s="41"/>
      <c r="H23" s="43"/>
    </row>
    <row r="24" spans="1:8" x14ac:dyDescent="0.25">
      <c r="A24" s="44" t="s">
        <v>57</v>
      </c>
      <c r="B24" s="35"/>
      <c r="C24" s="40"/>
      <c r="D24" s="41"/>
      <c r="E24" s="41"/>
      <c r="F24" s="42"/>
      <c r="G24" s="41"/>
      <c r="H24" s="43"/>
    </row>
    <row r="25" spans="1:8" x14ac:dyDescent="0.25">
      <c r="A25" s="45" t="s">
        <v>58</v>
      </c>
      <c r="B25" s="45"/>
      <c r="C25" s="46">
        <v>0</v>
      </c>
      <c r="D25" s="42">
        <v>0</v>
      </c>
      <c r="E25" s="42">
        <f>-3889--2905</f>
        <v>-984</v>
      </c>
      <c r="F25" s="42">
        <v>0</v>
      </c>
      <c r="G25" s="42">
        <v>0</v>
      </c>
      <c r="H25" s="43">
        <f>SUM(C25:G25)</f>
        <v>-984</v>
      </c>
    </row>
    <row r="26" spans="1:8" hidden="1" x14ac:dyDescent="0.25">
      <c r="A26" s="45" t="s">
        <v>59</v>
      </c>
      <c r="B26" s="45"/>
      <c r="C26" s="46">
        <v>0</v>
      </c>
      <c r="D26" s="42">
        <v>0</v>
      </c>
      <c r="E26" s="42">
        <v>0</v>
      </c>
      <c r="F26" s="42">
        <v>0</v>
      </c>
      <c r="G26" s="42">
        <v>0</v>
      </c>
      <c r="H26" s="43">
        <f t="shared" ref="H26:H27" si="1">SUM(C26:G26)</f>
        <v>0</v>
      </c>
    </row>
    <row r="27" spans="1:8" hidden="1" x14ac:dyDescent="0.25">
      <c r="A27" s="45" t="s">
        <v>60</v>
      </c>
      <c r="B27" s="45"/>
      <c r="C27" s="46">
        <v>0</v>
      </c>
      <c r="D27" s="42">
        <v>0</v>
      </c>
      <c r="E27" s="42">
        <v>0</v>
      </c>
      <c r="F27" s="42">
        <v>0</v>
      </c>
      <c r="G27" s="42">
        <v>0</v>
      </c>
      <c r="H27" s="43">
        <f t="shared" si="1"/>
        <v>0</v>
      </c>
    </row>
    <row r="28" spans="1:8" ht="6" customHeight="1" thickBot="1" x14ac:dyDescent="0.3">
      <c r="A28" s="35"/>
      <c r="B28" s="35"/>
      <c r="C28" s="47"/>
      <c r="D28" s="48"/>
      <c r="E28" s="48"/>
      <c r="F28" s="49"/>
      <c r="G28" s="48"/>
      <c r="H28" s="50"/>
    </row>
    <row r="29" spans="1:8" x14ac:dyDescent="0.25">
      <c r="A29" t="s">
        <v>61</v>
      </c>
      <c r="C29" s="51"/>
      <c r="D29" s="52"/>
      <c r="E29" s="52"/>
      <c r="F29" s="53"/>
      <c r="G29" s="52"/>
      <c r="H29" s="54"/>
    </row>
    <row r="30" spans="1:8" ht="15.75" thickBot="1" x14ac:dyDescent="0.3">
      <c r="A30" s="4" t="s">
        <v>70</v>
      </c>
      <c r="C30" s="55">
        <f t="shared" ref="C30:H30" si="2">SUM(C20:C28)</f>
        <v>0</v>
      </c>
      <c r="D30" s="56">
        <f t="shared" si="2"/>
        <v>0</v>
      </c>
      <c r="E30" s="56">
        <f t="shared" si="2"/>
        <v>-984</v>
      </c>
      <c r="F30" s="57">
        <f t="shared" si="2"/>
        <v>0</v>
      </c>
      <c r="G30" s="56">
        <f t="shared" si="2"/>
        <v>1784</v>
      </c>
      <c r="H30" s="58">
        <f t="shared" si="2"/>
        <v>800</v>
      </c>
    </row>
    <row r="31" spans="1:8" x14ac:dyDescent="0.25">
      <c r="C31" s="7"/>
      <c r="D31" s="7"/>
      <c r="E31" s="7"/>
      <c r="F31" s="5"/>
      <c r="G31" s="7"/>
      <c r="H31" s="7"/>
    </row>
    <row r="32" spans="1:8" x14ac:dyDescent="0.25">
      <c r="A32" t="s">
        <v>62</v>
      </c>
      <c r="C32" s="7"/>
      <c r="D32" s="7"/>
      <c r="E32" s="7"/>
      <c r="F32" s="5"/>
      <c r="G32" s="7"/>
      <c r="H32" s="7"/>
    </row>
    <row r="33" spans="1:8" x14ac:dyDescent="0.25">
      <c r="A33" s="4" t="s">
        <v>169</v>
      </c>
      <c r="C33" s="7">
        <v>0</v>
      </c>
      <c r="D33" s="7">
        <v>0</v>
      </c>
      <c r="E33" s="7">
        <v>0</v>
      </c>
      <c r="F33" s="5">
        <v>0</v>
      </c>
      <c r="G33" s="7">
        <v>0</v>
      </c>
      <c r="H33" s="7">
        <f>SUM(C33:G33)</f>
        <v>0</v>
      </c>
    </row>
    <row r="34" spans="1:8" x14ac:dyDescent="0.25">
      <c r="C34" s="7"/>
      <c r="D34" s="7"/>
      <c r="E34" s="7"/>
      <c r="F34" s="5"/>
      <c r="G34" s="7"/>
      <c r="H34" s="7"/>
    </row>
    <row r="35" spans="1:8" x14ac:dyDescent="0.25">
      <c r="A35" s="4" t="s">
        <v>178</v>
      </c>
      <c r="C35" s="59">
        <f t="shared" ref="C35:H35" si="3">C18+C30+C33</f>
        <v>60000</v>
      </c>
      <c r="D35" s="59">
        <f t="shared" si="3"/>
        <v>96563</v>
      </c>
      <c r="E35" s="59">
        <f t="shared" si="3"/>
        <v>-3889</v>
      </c>
      <c r="F35" s="59">
        <f t="shared" si="3"/>
        <v>-96546</v>
      </c>
      <c r="G35" s="59">
        <f t="shared" si="3"/>
        <v>330870</v>
      </c>
      <c r="H35" s="59">
        <f t="shared" si="3"/>
        <v>386998</v>
      </c>
    </row>
    <row r="36" spans="1:8" x14ac:dyDescent="0.25">
      <c r="C36" s="7"/>
      <c r="D36" s="7"/>
      <c r="E36" s="7"/>
      <c r="F36" s="5"/>
      <c r="G36" s="7"/>
      <c r="H36" s="7"/>
    </row>
    <row r="37" spans="1:8" x14ac:dyDescent="0.25">
      <c r="C37" s="8"/>
      <c r="D37" s="8"/>
      <c r="E37" s="8"/>
      <c r="F37" s="6"/>
      <c r="G37" s="8" t="s">
        <v>5</v>
      </c>
      <c r="H37" s="8"/>
    </row>
    <row r="38" spans="1:8" x14ac:dyDescent="0.25">
      <c r="A38" s="60" t="s">
        <v>179</v>
      </c>
      <c r="B38" s="60"/>
      <c r="C38" s="8"/>
      <c r="D38" s="8"/>
      <c r="E38" s="8"/>
      <c r="F38" s="6"/>
      <c r="G38" s="8"/>
      <c r="H38" s="8"/>
    </row>
    <row r="39" spans="1:8" x14ac:dyDescent="0.25">
      <c r="A39" s="4" t="s">
        <v>170</v>
      </c>
      <c r="C39" s="17">
        <v>60000</v>
      </c>
      <c r="D39" s="11">
        <v>96563</v>
      </c>
      <c r="E39" s="17">
        <v>-6533</v>
      </c>
      <c r="F39" s="11">
        <v>-96546</v>
      </c>
      <c r="G39" s="17">
        <v>321400</v>
      </c>
      <c r="H39" s="62">
        <f>SUM(C39:G39)</f>
        <v>374884</v>
      </c>
    </row>
    <row r="40" spans="1:8" hidden="1" x14ac:dyDescent="0.25">
      <c r="A40" t="s">
        <v>64</v>
      </c>
      <c r="F40" s="29"/>
    </row>
    <row r="41" spans="1:8" hidden="1" x14ac:dyDescent="0.25">
      <c r="A41" s="4" t="s">
        <v>65</v>
      </c>
      <c r="C41" s="61"/>
      <c r="D41" s="61"/>
      <c r="E41" s="63"/>
      <c r="F41" s="64"/>
      <c r="G41" s="63"/>
      <c r="H41" s="61"/>
    </row>
    <row r="42" spans="1:8" hidden="1" x14ac:dyDescent="0.25">
      <c r="A42" t="s">
        <v>66</v>
      </c>
      <c r="C42" s="65"/>
      <c r="D42" s="65"/>
      <c r="E42" s="65"/>
      <c r="F42" s="66"/>
      <c r="G42" s="65"/>
      <c r="H42" s="65"/>
    </row>
    <row r="43" spans="1:8" x14ac:dyDescent="0.25">
      <c r="E43" s="5"/>
      <c r="F43" s="5"/>
      <c r="G43" s="7"/>
    </row>
    <row r="44" spans="1:8" x14ac:dyDescent="0.25">
      <c r="A44" s="90" t="s">
        <v>67</v>
      </c>
      <c r="B44" s="69"/>
      <c r="C44" s="132">
        <v>0</v>
      </c>
      <c r="D44" s="67">
        <v>0</v>
      </c>
      <c r="E44" s="67">
        <v>0</v>
      </c>
      <c r="F44" s="67">
        <v>0</v>
      </c>
      <c r="G44" s="67">
        <f>+income!E30</f>
        <v>7985</v>
      </c>
      <c r="H44" s="68">
        <f>SUM(C44:G44)</f>
        <v>7985</v>
      </c>
    </row>
    <row r="45" spans="1:8" x14ac:dyDescent="0.25">
      <c r="A45" s="69"/>
      <c r="B45" s="69"/>
      <c r="C45" s="74"/>
      <c r="D45" s="70"/>
      <c r="E45" s="71"/>
      <c r="F45" s="71"/>
      <c r="G45" s="72"/>
      <c r="H45" s="73"/>
    </row>
    <row r="46" spans="1:8" x14ac:dyDescent="0.25">
      <c r="A46" s="69" t="s">
        <v>68</v>
      </c>
      <c r="B46" s="69"/>
      <c r="C46" s="74"/>
      <c r="D46" s="70"/>
      <c r="E46" s="71"/>
      <c r="F46" s="71"/>
      <c r="G46" s="72"/>
      <c r="H46" s="73"/>
    </row>
    <row r="47" spans="1:8" ht="5.0999999999999996" customHeight="1" x14ac:dyDescent="0.25">
      <c r="A47" s="75"/>
      <c r="B47" s="75"/>
      <c r="C47" s="80"/>
      <c r="D47" s="76"/>
      <c r="E47" s="77"/>
      <c r="F47" s="77"/>
      <c r="G47" s="78"/>
      <c r="H47" s="79"/>
    </row>
    <row r="48" spans="1:8" x14ac:dyDescent="0.25">
      <c r="A48" s="131" t="s">
        <v>58</v>
      </c>
      <c r="B48" s="75"/>
      <c r="C48" s="133">
        <v>0</v>
      </c>
      <c r="D48" s="81">
        <v>0</v>
      </c>
      <c r="E48" s="82">
        <f>+income!E34</f>
        <v>889</v>
      </c>
      <c r="F48" s="82">
        <v>0</v>
      </c>
      <c r="G48" s="62">
        <v>0</v>
      </c>
      <c r="H48" s="73">
        <f>SUM(C48:G48)</f>
        <v>889</v>
      </c>
    </row>
    <row r="49" spans="1:8" x14ac:dyDescent="0.25">
      <c r="A49" s="131"/>
      <c r="B49" s="75"/>
      <c r="C49" s="80"/>
      <c r="D49" s="76"/>
      <c r="E49" s="77"/>
      <c r="F49" s="77"/>
      <c r="G49" s="78"/>
      <c r="H49" s="79"/>
    </row>
    <row r="50" spans="1:8" x14ac:dyDescent="0.25">
      <c r="A50" s="22" t="s">
        <v>61</v>
      </c>
      <c r="B50" s="22"/>
      <c r="C50" s="83"/>
      <c r="D50" s="84"/>
      <c r="E50" s="84"/>
      <c r="F50" s="85"/>
      <c r="G50" s="84"/>
      <c r="H50" s="86"/>
    </row>
    <row r="51" spans="1:8" x14ac:dyDescent="0.25">
      <c r="A51" s="90" t="s">
        <v>70</v>
      </c>
      <c r="B51" s="22"/>
      <c r="C51" s="89">
        <f t="shared" ref="C51:H51" si="4">SUM(C44:C48)</f>
        <v>0</v>
      </c>
      <c r="D51" s="61">
        <f t="shared" si="4"/>
        <v>0</v>
      </c>
      <c r="E51" s="61">
        <f t="shared" si="4"/>
        <v>889</v>
      </c>
      <c r="F51" s="61">
        <f t="shared" si="4"/>
        <v>0</v>
      </c>
      <c r="G51" s="61">
        <f t="shared" si="4"/>
        <v>7985</v>
      </c>
      <c r="H51" s="88">
        <f t="shared" si="4"/>
        <v>8874</v>
      </c>
    </row>
    <row r="52" spans="1:8" x14ac:dyDescent="0.25">
      <c r="C52" s="89"/>
      <c r="D52" s="61"/>
      <c r="E52" s="134"/>
      <c r="F52" s="135"/>
      <c r="G52" s="134"/>
      <c r="H52" s="88"/>
    </row>
    <row r="53" spans="1:8" x14ac:dyDescent="0.25">
      <c r="A53" t="s">
        <v>62</v>
      </c>
      <c r="C53" s="8"/>
      <c r="D53" s="8"/>
      <c r="E53" s="17"/>
      <c r="F53" s="11"/>
      <c r="G53" s="17"/>
      <c r="H53" s="17"/>
    </row>
    <row r="54" spans="1:8" x14ac:dyDescent="0.25">
      <c r="A54" s="4" t="s">
        <v>63</v>
      </c>
      <c r="C54" s="8">
        <v>0</v>
      </c>
      <c r="D54" s="8">
        <v>0</v>
      </c>
      <c r="E54" s="8">
        <v>0</v>
      </c>
      <c r="F54" s="6">
        <v>0</v>
      </c>
      <c r="G54" s="8">
        <v>0</v>
      </c>
      <c r="H54" s="8">
        <f>SUM(C54:G54)</f>
        <v>0</v>
      </c>
    </row>
    <row r="55" spans="1:8" x14ac:dyDescent="0.25">
      <c r="C55" s="8"/>
      <c r="D55" s="8"/>
      <c r="E55" s="8"/>
      <c r="F55" s="6"/>
      <c r="G55" s="8"/>
      <c r="H55" s="8"/>
    </row>
    <row r="56" spans="1:8" x14ac:dyDescent="0.25">
      <c r="A56" s="4" t="s">
        <v>180</v>
      </c>
      <c r="C56" s="92">
        <f t="shared" ref="C56:H56" si="5">C39+C51+C54</f>
        <v>60000</v>
      </c>
      <c r="D56" s="92">
        <f t="shared" si="5"/>
        <v>96563</v>
      </c>
      <c r="E56" s="92">
        <f t="shared" si="5"/>
        <v>-5644</v>
      </c>
      <c r="F56" s="93">
        <f t="shared" si="5"/>
        <v>-96546</v>
      </c>
      <c r="G56" s="92">
        <f t="shared" si="5"/>
        <v>329385</v>
      </c>
      <c r="H56" s="92">
        <f t="shared" si="5"/>
        <v>383758</v>
      </c>
    </row>
    <row r="57" spans="1:8" x14ac:dyDescent="0.25">
      <c r="C57" s="8"/>
      <c r="D57" s="8"/>
      <c r="E57" s="8"/>
      <c r="F57" s="6"/>
      <c r="G57" s="8"/>
      <c r="H57" s="8"/>
    </row>
    <row r="58" spans="1:8" ht="29.1" customHeight="1" x14ac:dyDescent="0.25">
      <c r="A58" s="164" t="s">
        <v>71</v>
      </c>
      <c r="B58" s="164"/>
      <c r="C58" s="164"/>
      <c r="D58" s="164"/>
      <c r="E58" s="164"/>
      <c r="F58" s="164"/>
      <c r="G58" s="164"/>
      <c r="H58" s="164"/>
    </row>
    <row r="59" spans="1:8" hidden="1" x14ac:dyDescent="0.25">
      <c r="A59" t="s">
        <v>72</v>
      </c>
      <c r="C59" s="12"/>
      <c r="D59" s="12"/>
      <c r="E59" s="12"/>
      <c r="F59" s="94"/>
      <c r="G59" s="12"/>
      <c r="H59" s="12"/>
    </row>
    <row r="60" spans="1:8" hidden="1" x14ac:dyDescent="0.25">
      <c r="C60" s="12"/>
      <c r="D60" s="12"/>
      <c r="E60" s="12"/>
      <c r="F60" s="94"/>
      <c r="G60" s="12"/>
      <c r="H60" s="12"/>
    </row>
    <row r="61" spans="1:8" hidden="1" x14ac:dyDescent="0.25">
      <c r="C61" s="12"/>
      <c r="D61" s="12"/>
      <c r="E61" s="12"/>
      <c r="F61" s="94"/>
      <c r="G61" s="12"/>
      <c r="H61" s="12"/>
    </row>
    <row r="62" spans="1:8" hidden="1" x14ac:dyDescent="0.25">
      <c r="C62" s="12"/>
      <c r="D62" s="12"/>
      <c r="E62" s="12"/>
      <c r="F62" s="94"/>
      <c r="G62" s="12"/>
      <c r="H62" s="12"/>
    </row>
    <row r="63" spans="1:8" hidden="1" x14ac:dyDescent="0.25">
      <c r="C63" s="12"/>
      <c r="D63" s="12"/>
      <c r="E63" s="12"/>
      <c r="F63" s="94"/>
      <c r="G63" s="12"/>
      <c r="H63" s="12"/>
    </row>
    <row r="64" spans="1:8" x14ac:dyDescent="0.25">
      <c r="C64" s="12"/>
      <c r="D64" s="12"/>
      <c r="E64" s="12"/>
      <c r="F64" s="95"/>
      <c r="G64" s="12"/>
      <c r="H64" s="12"/>
    </row>
    <row r="65" spans="1:8" x14ac:dyDescent="0.25">
      <c r="A65" s="165" t="s">
        <v>73</v>
      </c>
      <c r="B65" s="165"/>
      <c r="C65" s="165"/>
      <c r="D65" s="165"/>
      <c r="E65" s="165"/>
      <c r="F65" s="165"/>
      <c r="G65" s="165"/>
      <c r="H65" s="165"/>
    </row>
    <row r="66" spans="1:8" x14ac:dyDescent="0.25">
      <c r="A66" s="165" t="s">
        <v>167</v>
      </c>
      <c r="B66" s="165"/>
      <c r="C66" s="165"/>
      <c r="D66" s="165"/>
      <c r="E66" s="165"/>
      <c r="F66" s="165"/>
      <c r="G66" s="165"/>
      <c r="H66" s="165"/>
    </row>
  </sheetData>
  <mergeCells count="5">
    <mergeCell ref="C6:H6"/>
    <mergeCell ref="D8:F8"/>
    <mergeCell ref="A58:H58"/>
    <mergeCell ref="A65:H65"/>
    <mergeCell ref="A66:H66"/>
  </mergeCells>
  <pageMargins left="1.2" right="0.45" top="0.75" bottom="0.25" header="0.3" footer="0.3"/>
  <pageSetup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abSelected="1" topLeftCell="A30" zoomScale="90" zoomScaleNormal="90" workbookViewId="0">
      <selection activeCell="A15" sqref="A15"/>
    </sheetView>
  </sheetViews>
  <sheetFormatPr defaultRowHeight="15" x14ac:dyDescent="0.25"/>
  <cols>
    <col min="1" max="1" width="46.42578125" style="29" customWidth="1"/>
    <col min="2" max="2" width="9.85546875" style="29" customWidth="1"/>
    <col min="3" max="3" width="12.85546875" style="9" customWidth="1"/>
    <col min="4" max="4" width="12.85546875" style="97" customWidth="1"/>
    <col min="5" max="16384" width="9.140625" style="29"/>
  </cols>
  <sheetData>
    <row r="1" spans="1:4" x14ac:dyDescent="0.25">
      <c r="A1" s="137" t="str">
        <f>+income!A1</f>
        <v>METROD HOLDINGS BERHAD (916531-A)</v>
      </c>
      <c r="B1" s="137"/>
    </row>
    <row r="2" spans="1:4" x14ac:dyDescent="0.25">
      <c r="A2" s="29" t="str">
        <f>+income!A2</f>
        <v>Interim report for the second quarter ended 30 June 2014</v>
      </c>
    </row>
    <row r="3" spans="1:4" ht="15.75" x14ac:dyDescent="0.25">
      <c r="A3" s="18" t="s">
        <v>74</v>
      </c>
      <c r="B3" s="137"/>
    </row>
    <row r="4" spans="1:4" x14ac:dyDescent="0.25">
      <c r="A4" s="150"/>
    </row>
    <row r="5" spans="1:4" x14ac:dyDescent="0.25">
      <c r="C5" s="9" t="s">
        <v>76</v>
      </c>
      <c r="D5" s="97" t="s">
        <v>171</v>
      </c>
    </row>
    <row r="6" spans="1:4" x14ac:dyDescent="0.25">
      <c r="C6" s="9" t="s">
        <v>77</v>
      </c>
      <c r="D6" s="97" t="s">
        <v>77</v>
      </c>
    </row>
    <row r="7" spans="1:4" x14ac:dyDescent="0.25">
      <c r="C7" s="9" t="s">
        <v>78</v>
      </c>
      <c r="D7" s="97" t="s">
        <v>78</v>
      </c>
    </row>
    <row r="8" spans="1:4" x14ac:dyDescent="0.25">
      <c r="B8" s="9"/>
      <c r="C8" s="126" t="str">
        <f>+income!B7</f>
        <v>30/06/2014</v>
      </c>
      <c r="D8" s="126" t="str">
        <f>+income!C7</f>
        <v>30/06/2013</v>
      </c>
    </row>
    <row r="9" spans="1:4" x14ac:dyDescent="0.25">
      <c r="C9" s="101" t="s">
        <v>9</v>
      </c>
      <c r="D9" s="103" t="s">
        <v>9</v>
      </c>
    </row>
    <row r="10" spans="1:4" x14ac:dyDescent="0.25">
      <c r="C10" s="101"/>
      <c r="D10" s="91"/>
    </row>
    <row r="11" spans="1:4" x14ac:dyDescent="0.25">
      <c r="A11" s="151" t="s">
        <v>79</v>
      </c>
      <c r="C11" s="9" t="s">
        <v>5</v>
      </c>
      <c r="D11" s="91"/>
    </row>
    <row r="12" spans="1:4" x14ac:dyDescent="0.25">
      <c r="A12" s="29" t="s">
        <v>80</v>
      </c>
      <c r="C12" s="5">
        <v>-49690</v>
      </c>
      <c r="D12" s="11">
        <v>-57630</v>
      </c>
    </row>
    <row r="13" spans="1:4" x14ac:dyDescent="0.25">
      <c r="A13" s="29" t="s">
        <v>81</v>
      </c>
      <c r="C13" s="53">
        <v>-1149</v>
      </c>
      <c r="D13" s="82">
        <v>-796</v>
      </c>
    </row>
    <row r="14" spans="1:4" x14ac:dyDescent="0.25">
      <c r="A14" s="29" t="s">
        <v>82</v>
      </c>
      <c r="C14" s="53">
        <v>16</v>
      </c>
      <c r="D14" s="82">
        <v>75</v>
      </c>
    </row>
    <row r="15" spans="1:4" x14ac:dyDescent="0.25">
      <c r="A15" s="29" t="s">
        <v>83</v>
      </c>
      <c r="C15" s="53">
        <v>-585</v>
      </c>
      <c r="D15" s="82">
        <v>-731</v>
      </c>
    </row>
    <row r="16" spans="1:4" ht="9.6" customHeight="1" x14ac:dyDescent="0.25">
      <c r="C16" s="127"/>
      <c r="D16" s="64"/>
    </row>
    <row r="17" spans="1:4" x14ac:dyDescent="0.25">
      <c r="A17" s="29" t="s">
        <v>84</v>
      </c>
      <c r="B17" s="95"/>
      <c r="C17" s="108">
        <f>SUM(C12:C15)</f>
        <v>-51408</v>
      </c>
      <c r="D17" s="109">
        <f>SUM(D12:D15)</f>
        <v>-59082</v>
      </c>
    </row>
    <row r="18" spans="1:4" x14ac:dyDescent="0.25">
      <c r="C18" s="53"/>
      <c r="D18" s="82"/>
    </row>
    <row r="19" spans="1:4" x14ac:dyDescent="0.25">
      <c r="A19" s="151" t="s">
        <v>85</v>
      </c>
      <c r="C19" s="5"/>
      <c r="D19" s="11"/>
    </row>
    <row r="20" spans="1:4" x14ac:dyDescent="0.25">
      <c r="A20" s="29" t="s">
        <v>86</v>
      </c>
      <c r="C20" s="5">
        <v>-7620</v>
      </c>
      <c r="D20" s="11">
        <v>-203</v>
      </c>
    </row>
    <row r="21" spans="1:4" x14ac:dyDescent="0.25">
      <c r="A21" s="29" t="s">
        <v>87</v>
      </c>
      <c r="C21" s="5">
        <v>0</v>
      </c>
      <c r="D21" s="11">
        <v>88</v>
      </c>
    </row>
    <row r="22" spans="1:4" hidden="1" x14ac:dyDescent="0.25">
      <c r="A22" s="91" t="s">
        <v>88</v>
      </c>
      <c r="C22" s="5">
        <v>0</v>
      </c>
      <c r="D22" s="11">
        <v>0</v>
      </c>
    </row>
    <row r="23" spans="1:4" hidden="1" x14ac:dyDescent="0.25">
      <c r="A23" s="91" t="s">
        <v>89</v>
      </c>
      <c r="C23" s="5">
        <v>0</v>
      </c>
      <c r="D23" s="11">
        <v>0</v>
      </c>
    </row>
    <row r="24" spans="1:4" hidden="1" x14ac:dyDescent="0.25">
      <c r="A24" s="29" t="s">
        <v>90</v>
      </c>
      <c r="C24" s="5"/>
      <c r="D24" s="11"/>
    </row>
    <row r="25" spans="1:4" hidden="1" x14ac:dyDescent="0.25">
      <c r="A25" s="91" t="s">
        <v>91</v>
      </c>
      <c r="C25" s="5">
        <v>0</v>
      </c>
      <c r="D25" s="11">
        <v>0</v>
      </c>
    </row>
    <row r="26" spans="1:4" hidden="1" x14ac:dyDescent="0.25">
      <c r="A26" s="29" t="s">
        <v>92</v>
      </c>
      <c r="C26" s="5">
        <v>0</v>
      </c>
      <c r="D26" s="11">
        <v>0</v>
      </c>
    </row>
    <row r="27" spans="1:4" x14ac:dyDescent="0.25">
      <c r="A27" s="91" t="s">
        <v>172</v>
      </c>
      <c r="C27" s="53">
        <v>2636</v>
      </c>
      <c r="D27" s="82">
        <v>1904</v>
      </c>
    </row>
    <row r="28" spans="1:4" ht="7.5" customHeight="1" x14ac:dyDescent="0.25">
      <c r="C28" s="53"/>
      <c r="D28" s="82"/>
    </row>
    <row r="29" spans="1:4" x14ac:dyDescent="0.25">
      <c r="A29" s="29" t="s">
        <v>93</v>
      </c>
      <c r="C29" s="108">
        <f>SUM(C20:C27)</f>
        <v>-4984</v>
      </c>
      <c r="D29" s="109">
        <f>SUM(D20:D27)</f>
        <v>1789</v>
      </c>
    </row>
    <row r="30" spans="1:4" x14ac:dyDescent="0.25">
      <c r="B30" s="29" t="s">
        <v>5</v>
      </c>
      <c r="C30" s="53"/>
      <c r="D30" s="82"/>
    </row>
    <row r="31" spans="1:4" x14ac:dyDescent="0.25">
      <c r="A31" s="151" t="s">
        <v>94</v>
      </c>
      <c r="B31" s="95" t="s">
        <v>5</v>
      </c>
      <c r="C31" s="5"/>
      <c r="D31" s="11"/>
    </row>
    <row r="32" spans="1:4" x14ac:dyDescent="0.25">
      <c r="A32" s="91" t="s">
        <v>173</v>
      </c>
      <c r="C32" s="5">
        <v>85848</v>
      </c>
      <c r="D32" s="11">
        <v>32025</v>
      </c>
    </row>
    <row r="33" spans="1:4" x14ac:dyDescent="0.25">
      <c r="A33" s="91" t="s">
        <v>174</v>
      </c>
      <c r="C33" s="5">
        <v>-3903</v>
      </c>
      <c r="D33" s="11">
        <v>-14</v>
      </c>
    </row>
    <row r="34" spans="1:4" hidden="1" x14ac:dyDescent="0.25">
      <c r="A34" s="29" t="s">
        <v>95</v>
      </c>
      <c r="C34" s="5">
        <v>0</v>
      </c>
      <c r="D34" s="11">
        <v>0</v>
      </c>
    </row>
    <row r="35" spans="1:4" hidden="1" x14ac:dyDescent="0.25">
      <c r="A35" s="29" t="s">
        <v>96</v>
      </c>
      <c r="C35" s="5">
        <v>0</v>
      </c>
      <c r="D35" s="11">
        <v>0</v>
      </c>
    </row>
    <row r="36" spans="1:4" hidden="1" x14ac:dyDescent="0.25">
      <c r="A36" s="29" t="s">
        <v>97</v>
      </c>
      <c r="C36" s="5">
        <v>0</v>
      </c>
      <c r="D36" s="11">
        <v>0</v>
      </c>
    </row>
    <row r="37" spans="1:4" ht="9" customHeight="1" x14ac:dyDescent="0.25">
      <c r="C37" s="5"/>
      <c r="D37" s="11"/>
    </row>
    <row r="38" spans="1:4" x14ac:dyDescent="0.25">
      <c r="A38" s="29" t="s">
        <v>98</v>
      </c>
      <c r="C38" s="108">
        <f>SUM(C32:C36)</f>
        <v>81945</v>
      </c>
      <c r="D38" s="109">
        <f>SUM(D32:D36)</f>
        <v>32011</v>
      </c>
    </row>
    <row r="39" spans="1:4" x14ac:dyDescent="0.25">
      <c r="C39" s="53"/>
      <c r="D39" s="82"/>
    </row>
    <row r="40" spans="1:4" x14ac:dyDescent="0.25">
      <c r="A40" s="29" t="s">
        <v>99</v>
      </c>
      <c r="C40" s="5">
        <f>+C17+C29+C38</f>
        <v>25553</v>
      </c>
      <c r="D40" s="11">
        <f>+D17+D29+D38</f>
        <v>-25282</v>
      </c>
    </row>
    <row r="41" spans="1:4" x14ac:dyDescent="0.25">
      <c r="A41" s="29" t="s">
        <v>100</v>
      </c>
      <c r="C41" s="5">
        <v>-3514</v>
      </c>
      <c r="D41" s="11">
        <v>6545</v>
      </c>
    </row>
    <row r="42" spans="1:4" x14ac:dyDescent="0.25">
      <c r="C42" s="5"/>
      <c r="D42" s="11"/>
    </row>
    <row r="43" spans="1:4" x14ac:dyDescent="0.25">
      <c r="A43" s="137" t="s">
        <v>101</v>
      </c>
      <c r="C43" s="5"/>
      <c r="D43" s="11"/>
    </row>
    <row r="44" spans="1:4" x14ac:dyDescent="0.25">
      <c r="A44" s="91" t="s">
        <v>164</v>
      </c>
      <c r="C44" s="5">
        <v>196281</v>
      </c>
      <c r="D44" s="11">
        <v>204474</v>
      </c>
    </row>
    <row r="45" spans="1:4" x14ac:dyDescent="0.25">
      <c r="A45" s="91" t="s">
        <v>165</v>
      </c>
      <c r="C45" s="108">
        <f>SUM(C40:C44)</f>
        <v>218320</v>
      </c>
      <c r="D45" s="109">
        <f>SUM(D40:D44)</f>
        <v>185737</v>
      </c>
    </row>
    <row r="46" spans="1:4" x14ac:dyDescent="0.25">
      <c r="C46" s="5" t="s">
        <v>5</v>
      </c>
      <c r="D46" s="11" t="s">
        <v>5</v>
      </c>
    </row>
    <row r="47" spans="1:4" x14ac:dyDescent="0.25">
      <c r="C47" s="5" t="s">
        <v>5</v>
      </c>
      <c r="D47" s="91"/>
    </row>
    <row r="48" spans="1:4" x14ac:dyDescent="0.25">
      <c r="C48" s="95" t="s">
        <v>5</v>
      </c>
      <c r="D48" s="152"/>
    </row>
    <row r="49" spans="1:4" x14ac:dyDescent="0.25">
      <c r="A49" s="161" t="s">
        <v>102</v>
      </c>
      <c r="B49" s="161"/>
      <c r="C49" s="161"/>
      <c r="D49" s="161"/>
    </row>
    <row r="50" spans="1:4" x14ac:dyDescent="0.25">
      <c r="A50" s="161" t="s">
        <v>166</v>
      </c>
      <c r="B50" s="161"/>
      <c r="C50" s="161"/>
      <c r="D50" s="161"/>
    </row>
  </sheetData>
  <mergeCells count="2">
    <mergeCell ref="A49:D49"/>
    <mergeCell ref="A50:D50"/>
  </mergeCells>
  <pageMargins left="1.2" right="0.7" top="0.5" bottom="0.2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opLeftCell="A36" workbookViewId="0">
      <selection activeCell="C60" sqref="C60"/>
    </sheetView>
  </sheetViews>
  <sheetFormatPr defaultRowHeight="15" x14ac:dyDescent="0.25"/>
  <cols>
    <col min="1" max="1" width="2.5703125" style="29" customWidth="1"/>
    <col min="2" max="2" width="24.140625" style="29" customWidth="1"/>
    <col min="3" max="3" width="12.7109375" style="9" customWidth="1"/>
    <col min="4" max="4" width="14.28515625" style="10" customWidth="1"/>
    <col min="5" max="5" width="12.7109375" style="9" customWidth="1"/>
    <col min="6" max="6" width="14.42578125" style="10" customWidth="1"/>
    <col min="7" max="16384" width="9.140625" style="29"/>
  </cols>
  <sheetData>
    <row r="1" spans="1:6" x14ac:dyDescent="0.25">
      <c r="A1" s="137" t="str">
        <f>+income!A1</f>
        <v>METROD HOLDINGS BERHAD (916531-A)</v>
      </c>
      <c r="F1" s="138"/>
    </row>
    <row r="2" spans="1:6" ht="4.5" customHeight="1" x14ac:dyDescent="0.25"/>
    <row r="3" spans="1:6" ht="13.5" customHeight="1" x14ac:dyDescent="0.25">
      <c r="A3" s="29" t="str">
        <f>+income!A2</f>
        <v>Interim report for the second quarter ended 30 June 2014</v>
      </c>
    </row>
    <row r="4" spans="1:6" ht="2.25" customHeight="1" x14ac:dyDescent="0.25">
      <c r="A4" s="29" t="s">
        <v>162</v>
      </c>
    </row>
    <row r="5" spans="1:6" ht="15.75" x14ac:dyDescent="0.25">
      <c r="A5" s="18" t="s">
        <v>0</v>
      </c>
    </row>
    <row r="7" spans="1:6" x14ac:dyDescent="0.25">
      <c r="C7" s="9" t="s">
        <v>1</v>
      </c>
      <c r="D7" s="10" t="s">
        <v>2</v>
      </c>
      <c r="E7" s="9" t="s">
        <v>1</v>
      </c>
      <c r="F7" s="10" t="s">
        <v>2</v>
      </c>
    </row>
    <row r="8" spans="1:6" x14ac:dyDescent="0.25">
      <c r="C8" s="9" t="s">
        <v>3</v>
      </c>
      <c r="D8" s="10" t="s">
        <v>4</v>
      </c>
      <c r="E8" s="9" t="s">
        <v>3</v>
      </c>
      <c r="F8" s="10" t="s">
        <v>4</v>
      </c>
    </row>
    <row r="9" spans="1:6" x14ac:dyDescent="0.25">
      <c r="C9" s="9" t="s">
        <v>6</v>
      </c>
      <c r="D9" s="10" t="s">
        <v>6</v>
      </c>
      <c r="E9" s="9" t="s">
        <v>7</v>
      </c>
      <c r="F9" s="10" t="s">
        <v>8</v>
      </c>
    </row>
    <row r="10" spans="1:6" x14ac:dyDescent="0.25">
      <c r="C10" s="126" t="s">
        <v>176</v>
      </c>
      <c r="D10" s="139" t="s">
        <v>142</v>
      </c>
      <c r="E10" s="126" t="s">
        <v>176</v>
      </c>
      <c r="F10" s="139" t="s">
        <v>142</v>
      </c>
    </row>
    <row r="11" spans="1:6" x14ac:dyDescent="0.25">
      <c r="C11" s="126" t="s">
        <v>9</v>
      </c>
      <c r="D11" s="140" t="s">
        <v>9</v>
      </c>
      <c r="E11" s="126" t="s">
        <v>9</v>
      </c>
      <c r="F11" s="140" t="s">
        <v>9</v>
      </c>
    </row>
    <row r="13" spans="1:6" x14ac:dyDescent="0.25">
      <c r="A13" s="29">
        <v>1</v>
      </c>
      <c r="B13" s="29" t="s">
        <v>10</v>
      </c>
      <c r="C13" s="5">
        <v>414236</v>
      </c>
      <c r="D13" s="11">
        <v>341480</v>
      </c>
      <c r="E13" s="5">
        <v>817709</v>
      </c>
      <c r="F13" s="11">
        <v>628997</v>
      </c>
    </row>
    <row r="14" spans="1:6" x14ac:dyDescent="0.25">
      <c r="D14" s="97"/>
      <c r="F14" s="97"/>
    </row>
    <row r="15" spans="1:6" x14ac:dyDescent="0.25">
      <c r="A15" s="29">
        <v>2</v>
      </c>
      <c r="B15" s="29" t="s">
        <v>11</v>
      </c>
      <c r="C15" s="5">
        <v>2067</v>
      </c>
      <c r="D15" s="11">
        <v>6137</v>
      </c>
      <c r="E15" s="5">
        <v>3698</v>
      </c>
      <c r="F15" s="11">
        <v>9432</v>
      </c>
    </row>
    <row r="16" spans="1:6" x14ac:dyDescent="0.25">
      <c r="B16" s="29" t="s">
        <v>5</v>
      </c>
      <c r="D16" s="97"/>
      <c r="F16" s="97"/>
    </row>
    <row r="17" spans="1:6" x14ac:dyDescent="0.25">
      <c r="A17" s="29">
        <v>3</v>
      </c>
      <c r="B17" s="91" t="s">
        <v>12</v>
      </c>
      <c r="C17" s="5">
        <v>1277</v>
      </c>
      <c r="D17" s="11">
        <v>5469</v>
      </c>
      <c r="E17" s="5">
        <v>1784</v>
      </c>
      <c r="F17" s="11">
        <v>7985</v>
      </c>
    </row>
    <row r="18" spans="1:6" x14ac:dyDescent="0.25">
      <c r="B18" s="29" t="s">
        <v>5</v>
      </c>
      <c r="D18" s="97"/>
      <c r="F18" s="97"/>
    </row>
    <row r="19" spans="1:6" ht="30" customHeight="1" x14ac:dyDescent="0.25">
      <c r="A19" s="141">
        <v>4</v>
      </c>
      <c r="B19" s="142" t="s">
        <v>13</v>
      </c>
      <c r="C19" s="5">
        <v>1277</v>
      </c>
      <c r="D19" s="11">
        <v>5469</v>
      </c>
      <c r="E19" s="5">
        <v>1784</v>
      </c>
      <c r="F19" s="11">
        <v>7985</v>
      </c>
    </row>
    <row r="20" spans="1:6" x14ac:dyDescent="0.25">
      <c r="D20" s="97"/>
      <c r="F20" s="97"/>
    </row>
    <row r="21" spans="1:6" x14ac:dyDescent="0.25">
      <c r="A21" s="29">
        <v>5</v>
      </c>
      <c r="B21" s="29" t="s">
        <v>14</v>
      </c>
      <c r="D21" s="97"/>
      <c r="F21" s="97"/>
    </row>
    <row r="22" spans="1:6" x14ac:dyDescent="0.25">
      <c r="B22" s="29" t="s">
        <v>15</v>
      </c>
      <c r="C22" s="14">
        <v>1.0641666666666667</v>
      </c>
      <c r="D22" s="15">
        <v>4.5575000000000001</v>
      </c>
      <c r="E22" s="14">
        <v>1.4866666666666668</v>
      </c>
      <c r="F22" s="15">
        <v>6.6541666666666668</v>
      </c>
    </row>
    <row r="24" spans="1:6" ht="26.25" x14ac:dyDescent="0.25">
      <c r="A24" s="29">
        <v>6</v>
      </c>
      <c r="B24" s="142" t="s">
        <v>16</v>
      </c>
    </row>
    <row r="25" spans="1:6" ht="21.6" customHeight="1" x14ac:dyDescent="0.25">
      <c r="A25" s="143" t="s">
        <v>5</v>
      </c>
      <c r="B25" s="144" t="s">
        <v>17</v>
      </c>
      <c r="C25" s="14">
        <v>0</v>
      </c>
      <c r="D25" s="16">
        <v>0</v>
      </c>
      <c r="E25" s="14">
        <v>0</v>
      </c>
      <c r="F25" s="16">
        <v>0</v>
      </c>
    </row>
    <row r="26" spans="1:6" x14ac:dyDescent="0.25">
      <c r="B26" s="144" t="s">
        <v>18</v>
      </c>
      <c r="C26" s="5">
        <v>0</v>
      </c>
      <c r="D26" s="11">
        <v>0</v>
      </c>
      <c r="E26" s="5">
        <v>0</v>
      </c>
      <c r="F26" s="11">
        <v>0</v>
      </c>
    </row>
    <row r="27" spans="1:6" x14ac:dyDescent="0.25">
      <c r="B27" s="144"/>
      <c r="C27" s="5"/>
      <c r="D27" s="5"/>
      <c r="E27" s="5"/>
      <c r="F27" s="5"/>
    </row>
    <row r="28" spans="1:6" x14ac:dyDescent="0.25">
      <c r="F28" s="10" t="s">
        <v>19</v>
      </c>
    </row>
    <row r="29" spans="1:6" x14ac:dyDescent="0.25">
      <c r="E29" s="9" t="s">
        <v>19</v>
      </c>
      <c r="F29" s="10" t="s">
        <v>20</v>
      </c>
    </row>
    <row r="30" spans="1:6" x14ac:dyDescent="0.25">
      <c r="E30" s="9" t="s">
        <v>21</v>
      </c>
      <c r="F30" s="10" t="s">
        <v>22</v>
      </c>
    </row>
    <row r="31" spans="1:6" x14ac:dyDescent="0.25">
      <c r="E31" s="9" t="s">
        <v>6</v>
      </c>
      <c r="F31" s="10" t="s">
        <v>23</v>
      </c>
    </row>
    <row r="32" spans="1:6" x14ac:dyDescent="0.25">
      <c r="E32" s="101" t="s">
        <v>176</v>
      </c>
      <c r="F32" s="145" t="s">
        <v>143</v>
      </c>
    </row>
    <row r="34" spans="1:6" x14ac:dyDescent="0.25">
      <c r="A34" s="29">
        <v>7</v>
      </c>
      <c r="B34" s="29" t="s">
        <v>24</v>
      </c>
    </row>
    <row r="35" spans="1:6" x14ac:dyDescent="0.25">
      <c r="B35" s="29" t="s">
        <v>25</v>
      </c>
      <c r="E35" s="146">
        <v>3.2249833333333333</v>
      </c>
      <c r="F35" s="147">
        <v>3.2183166666666665</v>
      </c>
    </row>
    <row r="37" spans="1:6" hidden="1" x14ac:dyDescent="0.25">
      <c r="A37" s="148" t="s">
        <v>26</v>
      </c>
      <c r="B37" s="91" t="s">
        <v>27</v>
      </c>
    </row>
    <row r="38" spans="1:6" hidden="1" x14ac:dyDescent="0.25">
      <c r="B38" s="91" t="s">
        <v>28</v>
      </c>
    </row>
    <row r="39" spans="1:6" hidden="1" x14ac:dyDescent="0.25">
      <c r="B39" s="91" t="s">
        <v>29</v>
      </c>
    </row>
    <row r="40" spans="1:6" hidden="1" x14ac:dyDescent="0.25">
      <c r="B40" s="91" t="s">
        <v>30</v>
      </c>
    </row>
    <row r="41" spans="1:6" hidden="1" x14ac:dyDescent="0.25">
      <c r="B41" s="91" t="s">
        <v>31</v>
      </c>
    </row>
    <row r="43" spans="1:6" ht="15.75" x14ac:dyDescent="0.25">
      <c r="A43" s="18" t="s">
        <v>32</v>
      </c>
    </row>
    <row r="45" spans="1:6" x14ac:dyDescent="0.25">
      <c r="C45" s="9" t="s">
        <v>1</v>
      </c>
      <c r="D45" s="10" t="s">
        <v>2</v>
      </c>
      <c r="E45" s="9" t="s">
        <v>1</v>
      </c>
      <c r="F45" s="10" t="s">
        <v>2</v>
      </c>
    </row>
    <row r="46" spans="1:6" x14ac:dyDescent="0.25">
      <c r="C46" s="9" t="s">
        <v>3</v>
      </c>
      <c r="D46" s="10" t="s">
        <v>4</v>
      </c>
      <c r="E46" s="9" t="s">
        <v>3</v>
      </c>
      <c r="F46" s="10" t="s">
        <v>4</v>
      </c>
    </row>
    <row r="47" spans="1:6" x14ac:dyDescent="0.25">
      <c r="C47" s="9" t="s">
        <v>6</v>
      </c>
      <c r="D47" s="10" t="s">
        <v>6</v>
      </c>
      <c r="E47" s="9" t="s">
        <v>7</v>
      </c>
      <c r="F47" s="10" t="s">
        <v>8</v>
      </c>
    </row>
    <row r="48" spans="1:6" x14ac:dyDescent="0.25">
      <c r="C48" s="125" t="s">
        <v>176</v>
      </c>
      <c r="D48" s="149" t="s">
        <v>142</v>
      </c>
      <c r="E48" s="125" t="s">
        <v>176</v>
      </c>
      <c r="F48" s="149" t="s">
        <v>142</v>
      </c>
    </row>
    <row r="49" spans="1:6" x14ac:dyDescent="0.25">
      <c r="C49" s="126" t="s">
        <v>9</v>
      </c>
      <c r="D49" s="140" t="s">
        <v>9</v>
      </c>
      <c r="E49" s="126" t="s">
        <v>9</v>
      </c>
      <c r="F49" s="140" t="s">
        <v>9</v>
      </c>
    </row>
    <row r="50" spans="1:6" x14ac:dyDescent="0.25">
      <c r="D50" s="97"/>
      <c r="F50" s="97"/>
    </row>
    <row r="51" spans="1:6" x14ac:dyDescent="0.25">
      <c r="A51" s="29">
        <v>1</v>
      </c>
      <c r="B51" s="29" t="s">
        <v>33</v>
      </c>
      <c r="C51" s="5">
        <v>1507</v>
      </c>
      <c r="D51" s="11">
        <v>1290</v>
      </c>
      <c r="E51" s="19">
        <v>2808</v>
      </c>
      <c r="F51" s="107">
        <v>2652</v>
      </c>
    </row>
    <row r="52" spans="1:6" x14ac:dyDescent="0.25">
      <c r="C52" s="5"/>
      <c r="D52" s="11"/>
      <c r="E52" s="5"/>
      <c r="F52" s="11"/>
    </row>
    <row r="53" spans="1:6" x14ac:dyDescent="0.25">
      <c r="A53" s="29">
        <v>2</v>
      </c>
      <c r="B53" s="29" t="s">
        <v>34</v>
      </c>
      <c r="C53" s="5">
        <v>-769</v>
      </c>
      <c r="D53" s="11">
        <v>-412</v>
      </c>
      <c r="E53" s="5">
        <v>-1495</v>
      </c>
      <c r="F53" s="11">
        <v>-866</v>
      </c>
    </row>
  </sheetData>
  <pageMargins left="1.2" right="0.45" top="0.75" bottom="0.5" header="0.3" footer="0.3"/>
  <pageSetup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income</vt:lpstr>
      <vt:lpstr>financial position</vt:lpstr>
      <vt:lpstr>soce</vt:lpstr>
      <vt:lpstr>cfs</vt:lpstr>
      <vt:lpstr>key info</vt:lpstr>
      <vt:lpstr>cfs!Print_Area</vt:lpstr>
      <vt:lpstr>'financial position'!Print_Area</vt:lpstr>
      <vt:lpstr>income!Print_Area</vt:lpstr>
      <vt:lpstr>'key info'!Print_Area</vt:lpstr>
      <vt:lpstr>soce!Print_Area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Hoo</dc:creator>
  <cp:lastModifiedBy>Mohan</cp:lastModifiedBy>
  <cp:lastPrinted>2014-08-14T10:08:40Z</cp:lastPrinted>
  <dcterms:created xsi:type="dcterms:W3CDTF">2014-02-20T05:44:47Z</dcterms:created>
  <dcterms:modified xsi:type="dcterms:W3CDTF">2014-08-29T10:12:05Z</dcterms:modified>
</cp:coreProperties>
</file>