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390" windowHeight="4695" activeTab="1"/>
  </bookViews>
  <sheets>
    <sheet name="Sheet1" sheetId="1" r:id="rId1"/>
    <sheet name="Sheet2" sheetId="2" r:id="rId2"/>
  </sheets>
  <definedNames>
    <definedName name="_xlnm.Print_Area" localSheetId="0">'Sheet1'!$A$1:$E$80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<sst xmlns="http://schemas.openxmlformats.org/spreadsheetml/2006/main" count="119" uniqueCount="91">
  <si>
    <t>SYARIKAT TAKAFUL MALAYSIA BERHAD</t>
  </si>
  <si>
    <t xml:space="preserve">UNAUDITED CONSOLIDATED INCOME STATEMENT </t>
  </si>
  <si>
    <t>FOR THE FOURTH QUARTER ENDED 30 JUNE 2000</t>
  </si>
  <si>
    <t>UNAUDITED</t>
  </si>
  <si>
    <t>FOURTH QUARTER</t>
  </si>
  <si>
    <t>CUMULATIVE QUARTER</t>
  </si>
  <si>
    <t>FOURTH CURRENT</t>
  </si>
  <si>
    <t>PRECEDING YEAR</t>
  </si>
  <si>
    <t>CURRENT</t>
  </si>
  <si>
    <t>YEAR</t>
  </si>
  <si>
    <t>CORRESPONDING</t>
  </si>
  <si>
    <t>QUARTER</t>
  </si>
  <si>
    <t>TO DATE</t>
  </si>
  <si>
    <t>PERIOD</t>
  </si>
  <si>
    <t>30.06.2000</t>
  </si>
  <si>
    <t>30.06.1999</t>
  </si>
  <si>
    <t>RM'000</t>
  </si>
  <si>
    <t>1 (a)  Turnover</t>
  </si>
  <si>
    <t xml:space="preserve">   (b)  Investment income</t>
  </si>
  <si>
    <t xml:space="preserve">   (c)  Other income including rental income</t>
  </si>
  <si>
    <t>2 (a)  Operating profit / (loss) before</t>
  </si>
  <si>
    <t xml:space="preserve">         interest on borrowings, depreciation and</t>
  </si>
  <si>
    <t xml:space="preserve">         amortisation, exceptional items, income tax,</t>
  </si>
  <si>
    <t xml:space="preserve">         minority interests and extraordinary items</t>
  </si>
  <si>
    <t xml:space="preserve">   (b)  Less interest on borrowings</t>
  </si>
  <si>
    <t>-</t>
  </si>
  <si>
    <t xml:space="preserve">   (c)  Less depreciation and amortisation</t>
  </si>
  <si>
    <t xml:space="preserve">   (d)  Exceptional items</t>
  </si>
  <si>
    <t xml:space="preserve">   (e)  Operating profit / (loss) after</t>
  </si>
  <si>
    <t xml:space="preserve">         interest on borrowings, depreciation and </t>
  </si>
  <si>
    <t xml:space="preserve">         amortisation and exceptional items but</t>
  </si>
  <si>
    <t xml:space="preserve">         before income tax, minority interests and</t>
  </si>
  <si>
    <t xml:space="preserve">         extraordinary items</t>
  </si>
  <si>
    <t xml:space="preserve">   (f)  Share in the results of associated companies</t>
  </si>
  <si>
    <t xml:space="preserve">   (g)  Profit / (loss) before taxation, minority </t>
  </si>
  <si>
    <t xml:space="preserve">         interests and extraordinary items</t>
  </si>
  <si>
    <t xml:space="preserve">   (h)  Taxation/Zakat</t>
  </si>
  <si>
    <t xml:space="preserve">   (i)  (i)  Profit / (loss) after taxation </t>
  </si>
  <si>
    <t xml:space="preserve">             before deducting minority interests </t>
  </si>
  <si>
    <t xml:space="preserve">       (ii)  Less minority interests </t>
  </si>
  <si>
    <t xml:space="preserve">   (j)  Profit / (loss) after taxation attributable to</t>
  </si>
  <si>
    <t xml:space="preserve">        members of the company</t>
  </si>
  <si>
    <t xml:space="preserve">   (k) (i)  Extraordinary items</t>
  </si>
  <si>
    <t xml:space="preserve">       (iii) Extraordinary items attributable to </t>
  </si>
  <si>
    <t xml:space="preserve">             members of the company</t>
  </si>
  <si>
    <t xml:space="preserve">   (l)  Profit / (loss) after taxation and extraordinary </t>
  </si>
  <si>
    <t xml:space="preserve">        items attributable to members of the company</t>
  </si>
  <si>
    <t>3 (a) Earnings per share based on 2(j) above after</t>
  </si>
  <si>
    <t xml:space="preserve">        deducting any provision for preference </t>
  </si>
  <si>
    <t xml:space="preserve">        dividends, if any :-</t>
  </si>
  <si>
    <t xml:space="preserve"> </t>
  </si>
  <si>
    <t xml:space="preserve">       (i) Basic (based on 55,000,000</t>
  </si>
  <si>
    <t xml:space="preserve">           ordinary shares-sen)</t>
  </si>
  <si>
    <t xml:space="preserve">       (ii) Fully diluted (based on 59,500,000</t>
  </si>
  <si>
    <t>Note : There is no preceding year corresponding result for the fourth quarter as no quarterly report was prepared by</t>
  </si>
  <si>
    <t xml:space="preserve">         Takaful Malaysia during last financial year. </t>
  </si>
  <si>
    <t>CONSOLIDATED BALANCE SHEET FOR THE FOURTH QUARTER ENDED 30 JUNE 2000</t>
  </si>
  <si>
    <t>AUDITED</t>
  </si>
  <si>
    <t xml:space="preserve">AS AT </t>
  </si>
  <si>
    <t>END OF</t>
  </si>
  <si>
    <t>PRECEDING FINANCIAL</t>
  </si>
  <si>
    <t>YEAR ENDED</t>
  </si>
  <si>
    <t>CURRENT ASSETS</t>
  </si>
  <si>
    <t>Cash and Bank Balances</t>
  </si>
  <si>
    <t>Short Term Investments</t>
  </si>
  <si>
    <t>Other Debtors</t>
  </si>
  <si>
    <t>CURRENT LIABILITIES</t>
  </si>
  <si>
    <t>Provision for Claims</t>
  </si>
  <si>
    <t>Other Creditors</t>
  </si>
  <si>
    <t>Due to Fellow Subsidiaries</t>
  </si>
  <si>
    <t>Due to Retakaful</t>
  </si>
  <si>
    <t>Provision for Taxation</t>
  </si>
  <si>
    <t>Proposed Dividend</t>
  </si>
  <si>
    <t>NET CURRENT ASSETS</t>
  </si>
  <si>
    <t>FINANCING RECEIVABLES</t>
  </si>
  <si>
    <t>INVESTMENTS</t>
  </si>
  <si>
    <t>INVESTMENT IN AN</t>
  </si>
  <si>
    <t xml:space="preserve">   ASSOCIATED COMPANY</t>
  </si>
  <si>
    <t>FIXED ASSETS</t>
  </si>
  <si>
    <t>Financed by:</t>
  </si>
  <si>
    <t>SHAREHOLDERS' FUNDS</t>
  </si>
  <si>
    <t>Share Capital</t>
  </si>
  <si>
    <t>Reserves</t>
  </si>
  <si>
    <t>MINORITY INTEREST</t>
  </si>
  <si>
    <t>FAMILY TAKAFUL FUND</t>
  </si>
  <si>
    <t>GENERAL TAKAFUL FUND</t>
  </si>
  <si>
    <t>GROUP FAMILY TAKAFUL FUND</t>
  </si>
  <si>
    <t>GENERAL RETAKAFUL FUND</t>
  </si>
  <si>
    <t>ATG RETAKAFUL FUND</t>
  </si>
  <si>
    <t>FAMILY RETAKAFUL FUND</t>
  </si>
  <si>
    <t>NET TANGIBLE ASSETS PER SHARE (RM)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</si>
</sst>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6">
    <font>
      <sz val="10"/>
      <name val="Arial"/>
      <family val="0"/>
    </font>
    <font>
      <sz val="1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i/>
      <sz val="11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4"/>
  <sheetViews>
    <sheetView workbookViewId="0" topLeftCell="B56">
      <selection activeCell="E59" sqref="E59"/>
    </sheetView>
  </sheetViews>
  <sheetFormatPr defaultColWidth="9.140625" defaultRowHeight="12.75"/>
  <cols>
    <col min="1" max="1" width="48.421875" style="11" customWidth="1"/>
    <col min="2" max="2" width="25.57421875" style="11" customWidth="1"/>
    <col min="3" max="3" width="24.00390625" style="11" customWidth="1"/>
    <col min="4" max="4" width="22.7109375" style="11" customWidth="1"/>
    <col min="5" max="5" width="28.140625" style="11" customWidth="1"/>
    <col min="6" max="16384" width="9.140625" style="11" customWidth="1"/>
  </cols>
  <sheetData>
    <row r="1" spans="1:5" ht="14.25">
      <c r="A1" s="1"/>
      <c r="B1" s="1"/>
      <c r="C1" s="1"/>
      <c r="D1" s="1"/>
      <c r="E1" s="1"/>
    </row>
    <row r="2" spans="1:5" ht="14.25">
      <c r="A2" s="20" t="s">
        <v>0</v>
      </c>
      <c r="B2" s="20"/>
      <c r="C2" s="20"/>
      <c r="D2" s="20"/>
      <c r="E2" s="20"/>
    </row>
    <row r="3" spans="1:5" ht="14.25">
      <c r="A3" s="12"/>
      <c r="B3" s="12"/>
      <c r="C3" s="12"/>
      <c r="D3" s="12"/>
      <c r="E3" s="12"/>
    </row>
    <row r="4" spans="1:5" ht="14.25">
      <c r="A4" s="20" t="s">
        <v>1</v>
      </c>
      <c r="B4" s="20"/>
      <c r="C4" s="20"/>
      <c r="D4" s="20"/>
      <c r="E4" s="20"/>
    </row>
    <row r="5" spans="1:5" ht="14.25">
      <c r="A5" s="20" t="s">
        <v>2</v>
      </c>
      <c r="B5" s="20"/>
      <c r="C5" s="20"/>
      <c r="D5" s="20"/>
      <c r="E5" s="20"/>
    </row>
    <row r="6" spans="1:5" ht="14.25">
      <c r="A6" s="12"/>
      <c r="B6" s="12"/>
      <c r="C6" s="12"/>
      <c r="D6" s="12"/>
      <c r="E6" s="12"/>
    </row>
    <row r="7" spans="1:5" ht="14.25">
      <c r="A7" s="1"/>
      <c r="B7" s="12"/>
      <c r="C7" s="1"/>
      <c r="D7" s="1"/>
      <c r="E7" s="1"/>
    </row>
    <row r="8" spans="1:5" ht="14.25">
      <c r="A8" s="1"/>
      <c r="B8" s="20" t="s">
        <v>4</v>
      </c>
      <c r="C8" s="20"/>
      <c r="D8" s="20" t="s">
        <v>5</v>
      </c>
      <c r="E8" s="20"/>
    </row>
    <row r="9" spans="1:5" ht="14.25">
      <c r="A9" s="1"/>
      <c r="B9" s="12" t="s">
        <v>6</v>
      </c>
      <c r="C9" s="12" t="s">
        <v>7</v>
      </c>
      <c r="D9" s="12" t="s">
        <v>8</v>
      </c>
      <c r="E9" s="12" t="s">
        <v>7</v>
      </c>
    </row>
    <row r="10" spans="1:5" ht="14.25">
      <c r="A10" s="1"/>
      <c r="B10" s="12" t="s">
        <v>9</v>
      </c>
      <c r="C10" s="12" t="s">
        <v>10</v>
      </c>
      <c r="D10" s="12" t="s">
        <v>9</v>
      </c>
      <c r="E10" s="12" t="s">
        <v>10</v>
      </c>
    </row>
    <row r="11" spans="1:5" ht="14.25">
      <c r="A11" s="1"/>
      <c r="B11" s="12" t="s">
        <v>11</v>
      </c>
      <c r="C11" s="12" t="s">
        <v>11</v>
      </c>
      <c r="D11" s="12" t="s">
        <v>12</v>
      </c>
      <c r="E11" s="12" t="s">
        <v>13</v>
      </c>
    </row>
    <row r="12" spans="1:5" ht="14.25">
      <c r="A12" s="1"/>
      <c r="B12" s="12" t="s">
        <v>14</v>
      </c>
      <c r="C12" s="12" t="s">
        <v>15</v>
      </c>
      <c r="D12" s="12" t="s">
        <v>14</v>
      </c>
      <c r="E12" s="12" t="s">
        <v>15</v>
      </c>
    </row>
    <row r="13" spans="1:5" ht="14.25">
      <c r="A13" s="1"/>
      <c r="B13" s="12" t="s">
        <v>16</v>
      </c>
      <c r="C13" s="12" t="s">
        <v>16</v>
      </c>
      <c r="D13" s="12" t="s">
        <v>16</v>
      </c>
      <c r="E13" s="12" t="s">
        <v>16</v>
      </c>
    </row>
    <row r="14" spans="1:5" ht="14.25">
      <c r="A14" s="1"/>
      <c r="B14" s="1"/>
      <c r="C14" s="12"/>
      <c r="D14" s="12"/>
      <c r="E14" s="12"/>
    </row>
    <row r="15" spans="1:5" ht="14.25">
      <c r="A15" s="1"/>
      <c r="B15" s="1"/>
      <c r="C15" s="1"/>
      <c r="D15" s="1"/>
      <c r="E15" s="1"/>
    </row>
    <row r="16" spans="1:5" ht="14.25">
      <c r="A16" s="1" t="s">
        <v>17</v>
      </c>
      <c r="B16" s="21">
        <v>16962.777</v>
      </c>
      <c r="C16" s="10"/>
      <c r="D16" s="21">
        <v>56038.826</v>
      </c>
      <c r="E16" s="21">
        <v>52500.143</v>
      </c>
    </row>
    <row r="17" spans="1:5" ht="14.25">
      <c r="A17" s="1"/>
      <c r="B17" s="10"/>
      <c r="C17" s="10"/>
      <c r="D17" s="10"/>
      <c r="E17" s="10"/>
    </row>
    <row r="18" spans="1:5" ht="14.25">
      <c r="A18" s="1" t="s">
        <v>18</v>
      </c>
      <c r="B18" s="21">
        <v>-3400</v>
      </c>
      <c r="C18" s="10"/>
      <c r="D18" s="21">
        <v>13698.249</v>
      </c>
      <c r="E18" s="21">
        <f>728.756+96.441+1578.703+1165.147+2343.735+7470.046+5625.832+330+1587.425+3086.048+64.998</f>
        <v>24077.131</v>
      </c>
    </row>
    <row r="19" spans="1:5" ht="14.25">
      <c r="A19" s="1"/>
      <c r="B19" s="10"/>
      <c r="C19" s="10"/>
      <c r="D19" s="10"/>
      <c r="E19" s="10"/>
    </row>
    <row r="20" spans="1:5" ht="14.25">
      <c r="A20" s="1" t="s">
        <v>19</v>
      </c>
      <c r="B20" s="21">
        <v>1350.217</v>
      </c>
      <c r="C20" s="10"/>
      <c r="D20" s="21">
        <v>5195.488</v>
      </c>
      <c r="E20" s="21">
        <f>6540.789+0.296</f>
        <v>6541.085</v>
      </c>
    </row>
    <row r="21" spans="1:5" ht="14.25">
      <c r="A21" s="1"/>
      <c r="B21" s="10"/>
      <c r="C21" s="10"/>
      <c r="D21" s="10"/>
      <c r="E21" s="10"/>
    </row>
    <row r="22" spans="1:5" ht="14.25">
      <c r="A22" s="1" t="s">
        <v>20</v>
      </c>
      <c r="B22" s="10">
        <v>6834</v>
      </c>
      <c r="C22" s="10"/>
      <c r="D22" s="10">
        <v>16789</v>
      </c>
      <c r="E22" s="10">
        <v>27090</v>
      </c>
    </row>
    <row r="23" spans="1:5" ht="14.25">
      <c r="A23" s="1" t="s">
        <v>21</v>
      </c>
      <c r="B23" s="10"/>
      <c r="C23" s="10"/>
      <c r="D23" s="10"/>
      <c r="E23" s="10"/>
    </row>
    <row r="24" spans="1:5" ht="14.25">
      <c r="A24" s="1" t="s">
        <v>22</v>
      </c>
      <c r="B24" s="10"/>
      <c r="C24" s="10"/>
      <c r="D24" s="10"/>
      <c r="E24" s="10"/>
    </row>
    <row r="25" spans="1:5" ht="14.25">
      <c r="A25" s="1" t="s">
        <v>23</v>
      </c>
      <c r="B25" s="10"/>
      <c r="C25" s="10"/>
      <c r="D25" s="10"/>
      <c r="E25" s="10"/>
    </row>
    <row r="26" spans="1:5" ht="14.25">
      <c r="A26" s="1"/>
      <c r="B26" s="10"/>
      <c r="C26" s="10"/>
      <c r="D26" s="10"/>
      <c r="E26" s="10"/>
    </row>
    <row r="27" spans="1:5" ht="14.25">
      <c r="A27" s="1" t="s">
        <v>24</v>
      </c>
      <c r="B27" s="9" t="s">
        <v>25</v>
      </c>
      <c r="C27" s="10"/>
      <c r="D27" s="13" t="str">
        <f>+$B$27</f>
        <v>-</v>
      </c>
      <c r="E27" s="13" t="s">
        <v>25</v>
      </c>
    </row>
    <row r="28" spans="1:5" ht="14.25">
      <c r="A28" s="1"/>
      <c r="B28" s="10"/>
      <c r="C28" s="10"/>
      <c r="D28" s="10"/>
      <c r="E28" s="10"/>
    </row>
    <row r="29" spans="1:5" ht="14.25">
      <c r="A29" s="1" t="s">
        <v>26</v>
      </c>
      <c r="B29" s="10">
        <v>-634</v>
      </c>
      <c r="C29" s="10"/>
      <c r="D29" s="10">
        <v>-2360</v>
      </c>
      <c r="E29" s="10">
        <v>-1611.527</v>
      </c>
    </row>
    <row r="30" spans="1:5" ht="14.25">
      <c r="A30" s="1"/>
      <c r="B30" s="10"/>
      <c r="C30" s="10"/>
      <c r="D30" s="10"/>
      <c r="E30" s="10"/>
    </row>
    <row r="31" spans="1:5" ht="14.25">
      <c r="A31" s="1" t="s">
        <v>27</v>
      </c>
      <c r="B31" s="13" t="s">
        <v>25</v>
      </c>
      <c r="C31" s="10"/>
      <c r="D31" s="13" t="s">
        <v>25</v>
      </c>
      <c r="E31" s="13" t="s">
        <v>25</v>
      </c>
    </row>
    <row r="32" spans="1:5" ht="14.25">
      <c r="A32" s="1"/>
      <c r="B32" s="10"/>
      <c r="C32" s="10"/>
      <c r="D32" s="10"/>
      <c r="E32" s="10"/>
    </row>
    <row r="33" spans="1:5" ht="14.25">
      <c r="A33" s="1" t="s">
        <v>28</v>
      </c>
      <c r="B33" s="10">
        <f>SUM(B22:B31)</f>
        <v>6200</v>
      </c>
      <c r="C33" s="10"/>
      <c r="D33" s="10">
        <f>SUM(D22:D31)</f>
        <v>14429</v>
      </c>
      <c r="E33" s="10">
        <f>SUM(E22:E31)-0.45</f>
        <v>25478.022999999997</v>
      </c>
    </row>
    <row r="34" spans="1:5" ht="14.25">
      <c r="A34" s="1" t="s">
        <v>29</v>
      </c>
      <c r="B34" s="10"/>
      <c r="C34" s="10"/>
      <c r="D34" s="10"/>
      <c r="E34" s="10"/>
    </row>
    <row r="35" spans="1:5" ht="14.25">
      <c r="A35" s="1" t="s">
        <v>30</v>
      </c>
      <c r="B35" s="10"/>
      <c r="C35" s="10"/>
      <c r="D35" s="10"/>
      <c r="E35" s="10"/>
    </row>
    <row r="36" spans="1:5" ht="14.25">
      <c r="A36" s="1" t="s">
        <v>31</v>
      </c>
      <c r="B36" s="10"/>
      <c r="C36" s="10"/>
      <c r="D36" s="10"/>
      <c r="E36" s="10"/>
    </row>
    <row r="37" spans="1:5" ht="14.25">
      <c r="A37" s="1" t="s">
        <v>32</v>
      </c>
      <c r="B37" s="10"/>
      <c r="C37" s="10"/>
      <c r="D37" s="10"/>
      <c r="E37" s="10"/>
    </row>
    <row r="38" spans="1:5" ht="14.25">
      <c r="A38" s="1"/>
      <c r="B38" s="10"/>
      <c r="C38" s="10"/>
      <c r="D38" s="10"/>
      <c r="E38" s="10"/>
    </row>
    <row r="39" spans="1:5" ht="14.25">
      <c r="A39" s="1" t="s">
        <v>33</v>
      </c>
      <c r="B39" s="10">
        <v>-31</v>
      </c>
      <c r="C39" s="10"/>
      <c r="D39" s="10">
        <v>-90.119</v>
      </c>
      <c r="E39" s="10">
        <v>-8.05</v>
      </c>
    </row>
    <row r="40" spans="1:5" ht="14.25">
      <c r="A40" s="1"/>
      <c r="B40" s="10"/>
      <c r="C40" s="10"/>
      <c r="D40" s="10"/>
      <c r="E40" s="10"/>
    </row>
    <row r="41" spans="1:5" ht="14.25">
      <c r="A41" s="1" t="s">
        <v>34</v>
      </c>
      <c r="B41" s="10">
        <f>+$B$33+$B$39</f>
        <v>6169</v>
      </c>
      <c r="C41" s="10"/>
      <c r="D41" s="10">
        <f>+$D$33+$D$39</f>
        <v>14338.881</v>
      </c>
      <c r="E41" s="10">
        <f>+$E$33+$E$39</f>
        <v>25469.972999999998</v>
      </c>
    </row>
    <row r="42" spans="1:5" ht="14.25">
      <c r="A42" s="1" t="s">
        <v>35</v>
      </c>
      <c r="B42" s="10"/>
      <c r="C42" s="10"/>
      <c r="D42" s="10"/>
      <c r="E42" s="10"/>
    </row>
    <row r="43" spans="1:5" ht="14.25">
      <c r="A43" s="1"/>
      <c r="B43" s="10"/>
      <c r="C43" s="10"/>
      <c r="D43" s="10"/>
      <c r="E43" s="10"/>
    </row>
    <row r="44" spans="1:5" ht="14.25">
      <c r="A44" s="1" t="s">
        <v>36</v>
      </c>
      <c r="B44" s="10">
        <v>-808</v>
      </c>
      <c r="C44" s="10"/>
      <c r="D44" s="10">
        <v>-4142.507</v>
      </c>
      <c r="E44" s="10">
        <v>-5936.6</v>
      </c>
    </row>
    <row r="45" spans="1:5" ht="14.25">
      <c r="A45" s="1"/>
      <c r="B45" s="10"/>
      <c r="C45" s="10"/>
      <c r="D45" s="10"/>
      <c r="E45" s="10"/>
    </row>
    <row r="46" spans="1:5" ht="14.25">
      <c r="A46" s="1" t="s">
        <v>37</v>
      </c>
      <c r="B46" s="10">
        <f>+$B$41+$B$44</f>
        <v>5361</v>
      </c>
      <c r="C46" s="10"/>
      <c r="D46" s="10">
        <f>+$D$41+$D$44</f>
        <v>10196.374</v>
      </c>
      <c r="E46" s="10">
        <f>+$E$41+$E$44-0.45</f>
        <v>19532.923</v>
      </c>
    </row>
    <row r="47" spans="1:5" ht="14.25">
      <c r="A47" s="1" t="s">
        <v>38</v>
      </c>
      <c r="B47" s="10"/>
      <c r="C47" s="10"/>
      <c r="D47" s="10"/>
      <c r="E47" s="10"/>
    </row>
    <row r="48" spans="1:5" ht="14.25">
      <c r="A48" s="1" t="s">
        <v>39</v>
      </c>
      <c r="B48" s="10">
        <v>-61</v>
      </c>
      <c r="C48" s="10"/>
      <c r="D48" s="10">
        <v>-208.99</v>
      </c>
      <c r="E48" s="10">
        <v>-117.417</v>
      </c>
    </row>
    <row r="49" spans="1:5" ht="14.25">
      <c r="A49" s="1"/>
      <c r="B49" s="10"/>
      <c r="C49" s="10"/>
      <c r="D49" s="10"/>
      <c r="E49" s="10"/>
    </row>
    <row r="50" spans="1:5" ht="14.25">
      <c r="A50" s="1" t="s">
        <v>40</v>
      </c>
      <c r="B50" s="10">
        <v>5300</v>
      </c>
      <c r="C50" s="10"/>
      <c r="D50" s="10">
        <f>+$D$46+$D$48</f>
        <v>9987.384</v>
      </c>
      <c r="E50" s="10">
        <f>+$E$46+$E$48</f>
        <v>19415.505999999998</v>
      </c>
    </row>
    <row r="51" spans="1:5" ht="14.25">
      <c r="A51" s="1" t="s">
        <v>41</v>
      </c>
      <c r="B51" s="10"/>
      <c r="C51" s="10"/>
      <c r="D51" s="10"/>
      <c r="E51" s="10"/>
    </row>
    <row r="52" spans="1:5" ht="14.25">
      <c r="A52" s="1"/>
      <c r="B52" s="10"/>
      <c r="C52" s="10"/>
      <c r="D52" s="10"/>
      <c r="E52" s="10"/>
    </row>
    <row r="53" spans="1:5" ht="14.25">
      <c r="A53" s="1" t="s">
        <v>42</v>
      </c>
      <c r="B53" s="13" t="s">
        <v>25</v>
      </c>
      <c r="C53" s="13"/>
      <c r="D53" s="13" t="str">
        <f>+$B$53</f>
        <v>-</v>
      </c>
      <c r="E53" s="13" t="s">
        <v>25</v>
      </c>
    </row>
    <row r="54" spans="1:5" ht="14.25">
      <c r="A54" s="1" t="s">
        <v>39</v>
      </c>
      <c r="B54" s="13" t="s">
        <v>25</v>
      </c>
      <c r="C54" s="13"/>
      <c r="D54" s="13" t="str">
        <f>+$B$54</f>
        <v>-</v>
      </c>
      <c r="E54" s="13" t="s">
        <v>25</v>
      </c>
    </row>
    <row r="55" spans="1:5" ht="14.25">
      <c r="A55" s="1" t="s">
        <v>43</v>
      </c>
      <c r="B55" s="13" t="s">
        <v>25</v>
      </c>
      <c r="C55" s="13"/>
      <c r="D55" s="13" t="str">
        <f>+$B$55</f>
        <v>-</v>
      </c>
      <c r="E55" s="13" t="s">
        <v>25</v>
      </c>
    </row>
    <row r="56" spans="1:5" ht="14.25">
      <c r="A56" s="1" t="s">
        <v>44</v>
      </c>
      <c r="B56" s="10"/>
      <c r="C56" s="10"/>
      <c r="D56" s="10"/>
      <c r="E56" s="10"/>
    </row>
    <row r="57" spans="1:5" ht="14.25">
      <c r="A57" s="1"/>
      <c r="B57" s="10"/>
      <c r="C57" s="10"/>
      <c r="D57" s="10"/>
      <c r="E57" s="10"/>
    </row>
    <row r="58" spans="1:5" ht="14.25">
      <c r="A58" s="1" t="s">
        <v>45</v>
      </c>
      <c r="B58" s="1"/>
      <c r="C58" s="1"/>
      <c r="D58" s="1"/>
      <c r="E58" s="1"/>
    </row>
    <row r="59" spans="1:5" ht="15" thickBot="1">
      <c r="A59" s="1" t="s">
        <v>46</v>
      </c>
      <c r="B59" s="22">
        <f>SUM(B50:B55)</f>
        <v>5300</v>
      </c>
      <c r="C59" s="10"/>
      <c r="D59" s="22">
        <f>SUM(D50:D55)</f>
        <v>9987.384</v>
      </c>
      <c r="E59" s="22">
        <f>SUM(E50:E55)</f>
        <v>19415.505999999998</v>
      </c>
    </row>
    <row r="60" spans="1:5" ht="15" thickTop="1">
      <c r="A60" s="1"/>
      <c r="B60" s="10"/>
      <c r="C60" s="10"/>
      <c r="D60" s="10"/>
      <c r="E60" s="10"/>
    </row>
    <row r="61" spans="1:5" ht="14.25">
      <c r="A61" s="1"/>
      <c r="B61" s="10"/>
      <c r="C61" s="10"/>
      <c r="D61" s="10"/>
      <c r="E61" s="10"/>
    </row>
    <row r="62" spans="1:5" ht="14.25">
      <c r="A62" s="1"/>
      <c r="B62" s="10"/>
      <c r="C62" s="10"/>
      <c r="D62" s="10"/>
      <c r="E62" s="10"/>
    </row>
    <row r="63" spans="1:5" ht="14.25">
      <c r="A63" s="1" t="s">
        <v>47</v>
      </c>
      <c r="B63" s="10"/>
      <c r="C63" s="10"/>
      <c r="D63" s="10"/>
      <c r="E63" s="10"/>
    </row>
    <row r="64" spans="1:5" ht="14.25">
      <c r="A64" s="1" t="s">
        <v>48</v>
      </c>
      <c r="B64" s="10"/>
      <c r="C64" s="10"/>
      <c r="D64" s="10"/>
      <c r="E64" s="10"/>
    </row>
    <row r="65" spans="1:5" ht="14.25">
      <c r="A65" s="1" t="s">
        <v>49</v>
      </c>
      <c r="B65" s="10"/>
      <c r="C65" s="10"/>
      <c r="D65" s="10"/>
      <c r="E65" s="10"/>
    </row>
    <row r="66" spans="1:5" ht="14.25">
      <c r="A66" s="1" t="s">
        <v>50</v>
      </c>
      <c r="B66" s="10"/>
      <c r="C66" s="10"/>
      <c r="D66" s="10"/>
      <c r="E66" s="10"/>
    </row>
    <row r="67" spans="1:5" ht="14.25">
      <c r="A67" s="1" t="s">
        <v>51</v>
      </c>
      <c r="B67" s="14">
        <f>+$B$59/55000*100</f>
        <v>9.636363636363637</v>
      </c>
      <c r="C67" s="10"/>
      <c r="D67" s="14">
        <f>+$D$59/55000*100</f>
        <v>18.15888</v>
      </c>
      <c r="E67" s="14">
        <f>+$E$59/55000*100</f>
        <v>35.30092</v>
      </c>
    </row>
    <row r="68" spans="1:5" ht="14.25">
      <c r="A68" s="1" t="s">
        <v>52</v>
      </c>
      <c r="B68" s="10"/>
      <c r="C68" s="10"/>
      <c r="D68" s="14"/>
      <c r="E68" s="10"/>
    </row>
    <row r="69" spans="1:5" ht="14.25">
      <c r="A69" s="1"/>
      <c r="B69" s="10"/>
      <c r="C69" s="10"/>
      <c r="D69" s="14"/>
      <c r="E69" s="10"/>
    </row>
    <row r="70" spans="1:5" ht="14.25">
      <c r="A70" s="1" t="s">
        <v>53</v>
      </c>
      <c r="B70" s="14">
        <f>+$B$59/59500*100</f>
        <v>8.907563025210084</v>
      </c>
      <c r="C70" s="10"/>
      <c r="D70" s="14">
        <f>+$D$59/59500*100</f>
        <v>16.785519327731095</v>
      </c>
      <c r="E70" s="14">
        <f>+$E$59/59500*100</f>
        <v>32.6311025210084</v>
      </c>
    </row>
    <row r="71" spans="1:5" ht="14.25">
      <c r="A71" s="1" t="s">
        <v>52</v>
      </c>
      <c r="B71" s="10"/>
      <c r="C71" s="10"/>
      <c r="D71" s="10"/>
      <c r="E71" s="10"/>
    </row>
    <row r="72" spans="1:5" ht="14.25">
      <c r="A72" s="1"/>
      <c r="B72" s="10"/>
      <c r="C72" s="10"/>
      <c r="D72" s="10"/>
      <c r="E72" s="10"/>
    </row>
    <row r="73" spans="1:5" ht="14.25">
      <c r="A73" s="1"/>
      <c r="B73" s="10"/>
      <c r="C73" s="10"/>
      <c r="D73" s="10"/>
      <c r="E73" s="10"/>
    </row>
    <row r="74" spans="1:5" ht="14.25">
      <c r="A74" s="15" t="s">
        <v>54</v>
      </c>
      <c r="B74" s="10"/>
      <c r="C74" s="10"/>
      <c r="D74" s="10"/>
      <c r="E74" s="10"/>
    </row>
    <row r="75" spans="1:5" ht="14.25">
      <c r="A75" s="15" t="s">
        <v>55</v>
      </c>
      <c r="B75" s="10"/>
      <c r="C75" s="10"/>
      <c r="D75" s="10"/>
      <c r="E75" s="10"/>
    </row>
    <row r="76" spans="2:5" ht="14.25">
      <c r="B76" s="10"/>
      <c r="C76" s="10"/>
      <c r="D76" s="10"/>
      <c r="E76" s="10"/>
    </row>
    <row r="77" spans="1:5" ht="14.25">
      <c r="A77" s="1"/>
      <c r="B77" s="1"/>
      <c r="C77" s="1"/>
      <c r="D77" s="1"/>
      <c r="E77" s="1"/>
    </row>
    <row r="78" spans="1:5" ht="14.25">
      <c r="A78" s="1"/>
      <c r="B78" s="1"/>
      <c r="C78" s="1"/>
      <c r="D78" s="1"/>
      <c r="E78" s="1"/>
    </row>
    <row r="79" spans="1:5" ht="14.25">
      <c r="A79" s="1"/>
      <c r="B79" s="1"/>
      <c r="C79" s="1"/>
      <c r="D79" s="1"/>
      <c r="E79" s="1"/>
    </row>
    <row r="80" spans="1:5" ht="14.25">
      <c r="A80" s="1"/>
      <c r="B80" s="1"/>
      <c r="C80" s="1"/>
      <c r="D80" s="1"/>
      <c r="E80" s="1"/>
    </row>
    <row r="81" spans="1:5" ht="14.25">
      <c r="A81" s="1"/>
      <c r="B81" s="1"/>
      <c r="C81" s="1"/>
      <c r="D81" s="1"/>
      <c r="E81" s="1"/>
    </row>
    <row r="82" spans="1:5" ht="14.25">
      <c r="A82" s="1"/>
      <c r="B82" s="1"/>
      <c r="C82" s="1"/>
      <c r="D82" s="1"/>
      <c r="E82" s="1"/>
    </row>
    <row r="83" spans="1:5" ht="14.25">
      <c r="A83" s="1"/>
      <c r="B83" s="1"/>
      <c r="C83" s="1"/>
      <c r="D83" s="1"/>
      <c r="E83" s="1"/>
    </row>
    <row r="84" spans="1:5" ht="14.25">
      <c r="A84" s="1"/>
      <c r="B84" s="1"/>
      <c r="C84" s="1"/>
      <c r="D84" s="1"/>
      <c r="E84" s="1"/>
    </row>
    <row r="85" spans="1:5" ht="14.25">
      <c r="A85" s="1"/>
      <c r="B85" s="1"/>
      <c r="C85" s="1"/>
      <c r="D85" s="1"/>
      <c r="E85" s="1"/>
    </row>
    <row r="86" spans="1:5" ht="14.25">
      <c r="A86" s="1"/>
      <c r="B86" s="1"/>
      <c r="C86" s="1"/>
      <c r="D86" s="1"/>
      <c r="E86" s="1"/>
    </row>
    <row r="87" spans="1:5" ht="14.25">
      <c r="A87" s="1"/>
      <c r="B87" s="1"/>
      <c r="C87" s="1"/>
      <c r="D87" s="1"/>
      <c r="E87" s="1"/>
    </row>
    <row r="88" spans="1:5" ht="14.25">
      <c r="A88" s="1"/>
      <c r="B88" s="1"/>
      <c r="C88" s="1"/>
      <c r="D88" s="1"/>
      <c r="E88" s="1"/>
    </row>
    <row r="89" spans="1:5" ht="14.25">
      <c r="A89" s="1"/>
      <c r="B89" s="1"/>
      <c r="C89" s="1"/>
      <c r="D89" s="1"/>
      <c r="E89" s="1"/>
    </row>
    <row r="90" spans="1:5" ht="14.25">
      <c r="A90" s="1"/>
      <c r="B90" s="1"/>
      <c r="C90" s="1"/>
      <c r="D90" s="1"/>
      <c r="E90" s="1"/>
    </row>
    <row r="91" spans="1:5" ht="14.25">
      <c r="A91" s="1"/>
      <c r="B91" s="1"/>
      <c r="C91" s="1"/>
      <c r="D91" s="1"/>
      <c r="E91" s="1"/>
    </row>
    <row r="92" spans="1:5" ht="14.25">
      <c r="A92" s="1"/>
      <c r="B92" s="1"/>
      <c r="C92" s="1"/>
      <c r="D92" s="1"/>
      <c r="E92" s="1"/>
    </row>
    <row r="93" spans="1:5" ht="14.25">
      <c r="A93" s="1"/>
      <c r="B93" s="1"/>
      <c r="C93" s="1"/>
      <c r="D93" s="1"/>
      <c r="E93" s="1"/>
    </row>
    <row r="94" spans="1:5" ht="14.25">
      <c r="A94" s="1"/>
      <c r="B94" s="1"/>
      <c r="C94" s="1"/>
      <c r="D94" s="1"/>
      <c r="E94" s="1"/>
    </row>
    <row r="95" spans="1:5" ht="14.25">
      <c r="A95" s="1"/>
      <c r="B95" s="1"/>
      <c r="C95" s="1"/>
      <c r="D95" s="1"/>
      <c r="E95" s="1"/>
    </row>
    <row r="96" spans="1:5" ht="14.25">
      <c r="A96" s="1"/>
      <c r="B96" s="1"/>
      <c r="C96" s="1"/>
      <c r="D96" s="1"/>
      <c r="E96" s="1"/>
    </row>
    <row r="97" spans="1:5" ht="14.25">
      <c r="A97" s="1"/>
      <c r="B97" s="1"/>
      <c r="C97" s="1"/>
      <c r="D97" s="1"/>
      <c r="E97" s="1"/>
    </row>
    <row r="98" spans="2:5" ht="14.25">
      <c r="B98" s="1"/>
      <c r="C98" s="1"/>
      <c r="D98" s="1"/>
      <c r="E98" s="1"/>
    </row>
    <row r="99" spans="1:5" ht="14.25">
      <c r="A99" s="1"/>
      <c r="B99" s="1"/>
      <c r="C99" s="1"/>
      <c r="D99" s="1"/>
      <c r="E99" s="1"/>
    </row>
    <row r="100" spans="1:5" ht="14.25">
      <c r="A100" s="1"/>
      <c r="B100" s="1"/>
      <c r="C100" s="1"/>
      <c r="D100" s="1"/>
      <c r="E100" s="1"/>
    </row>
    <row r="101" spans="1:5" ht="14.25">
      <c r="A101" s="1"/>
      <c r="B101" s="1"/>
      <c r="C101" s="1"/>
      <c r="D101" s="1"/>
      <c r="E101" s="1"/>
    </row>
    <row r="102" spans="1:5" ht="14.25">
      <c r="A102" s="1"/>
      <c r="B102" s="1"/>
      <c r="C102" s="1"/>
      <c r="D102" s="1"/>
      <c r="E102" s="1"/>
    </row>
    <row r="103" spans="1:5" ht="14.25">
      <c r="A103" s="1"/>
      <c r="B103" s="1"/>
      <c r="C103" s="1"/>
      <c r="D103" s="1"/>
      <c r="E103" s="1"/>
    </row>
    <row r="104" spans="1:5" ht="14.25">
      <c r="A104" s="1"/>
      <c r="B104" s="1"/>
      <c r="C104" s="1"/>
      <c r="D104" s="1"/>
      <c r="E104" s="1"/>
    </row>
    <row r="105" spans="1:5" ht="14.25">
      <c r="A105" s="1"/>
      <c r="B105" s="1"/>
      <c r="C105" s="1"/>
      <c r="D105" s="1"/>
      <c r="E105" s="1"/>
    </row>
    <row r="106" spans="1:5" ht="14.25">
      <c r="A106" s="1"/>
      <c r="B106" s="1"/>
      <c r="C106" s="1"/>
      <c r="D106" s="1"/>
      <c r="E106" s="1"/>
    </row>
    <row r="107" spans="1:5" ht="14.25">
      <c r="A107" s="1"/>
      <c r="B107" s="1"/>
      <c r="C107" s="1"/>
      <c r="D107" s="1"/>
      <c r="E107" s="1"/>
    </row>
    <row r="108" spans="1:5" ht="14.25">
      <c r="A108" s="1"/>
      <c r="B108" s="1"/>
      <c r="C108" s="1"/>
      <c r="D108" s="1"/>
      <c r="E108" s="1"/>
    </row>
    <row r="109" spans="1:5" ht="14.25">
      <c r="A109" s="1"/>
      <c r="B109" s="1"/>
      <c r="C109" s="1"/>
      <c r="D109" s="1"/>
      <c r="E109" s="1"/>
    </row>
    <row r="110" spans="1:5" ht="14.25">
      <c r="A110" s="1"/>
      <c r="B110" s="1"/>
      <c r="C110" s="1"/>
      <c r="D110" s="1"/>
      <c r="E110" s="1"/>
    </row>
    <row r="111" spans="1:5" ht="14.25">
      <c r="A111" s="1"/>
      <c r="B111" s="1"/>
      <c r="C111" s="1"/>
      <c r="D111" s="1"/>
      <c r="E111" s="1"/>
    </row>
    <row r="112" spans="1:5" ht="14.25">
      <c r="A112" s="1"/>
      <c r="B112" s="1"/>
      <c r="C112" s="1"/>
      <c r="D112" s="1"/>
      <c r="E112" s="1"/>
    </row>
    <row r="113" spans="1:5" ht="14.25">
      <c r="A113" s="1"/>
      <c r="B113" s="1"/>
      <c r="C113" s="1"/>
      <c r="D113" s="1"/>
      <c r="E113" s="1"/>
    </row>
    <row r="114" spans="1:5" ht="14.25">
      <c r="A114" s="1"/>
      <c r="B114" s="1"/>
      <c r="C114" s="1"/>
      <c r="D114" s="1"/>
      <c r="E114" s="1"/>
    </row>
    <row r="115" spans="1:5" ht="14.25">
      <c r="A115" s="1"/>
      <c r="B115" s="1"/>
      <c r="C115" s="1"/>
      <c r="D115" s="1"/>
      <c r="E115" s="1"/>
    </row>
    <row r="116" spans="1:5" ht="14.25">
      <c r="A116" s="1"/>
      <c r="B116" s="1"/>
      <c r="C116" s="1"/>
      <c r="D116" s="1"/>
      <c r="E116" s="1"/>
    </row>
    <row r="117" spans="1:5" ht="14.25">
      <c r="A117" s="1"/>
      <c r="B117" s="1"/>
      <c r="C117" s="1"/>
      <c r="D117" s="1"/>
      <c r="E117" s="1"/>
    </row>
    <row r="118" spans="1:5" ht="14.25">
      <c r="A118" s="1"/>
      <c r="B118" s="1"/>
      <c r="C118" s="1"/>
      <c r="D118" s="1"/>
      <c r="E118" s="1"/>
    </row>
    <row r="119" spans="1:5" ht="14.25">
      <c r="A119" s="1"/>
      <c r="B119" s="1"/>
      <c r="C119" s="1"/>
      <c r="D119" s="1"/>
      <c r="E119" s="1"/>
    </row>
    <row r="120" spans="1:5" ht="14.25">
      <c r="A120" s="1"/>
      <c r="B120" s="1"/>
      <c r="C120" s="1"/>
      <c r="D120" s="1"/>
      <c r="E120" s="1"/>
    </row>
    <row r="121" spans="1:5" ht="14.25">
      <c r="A121" s="1"/>
      <c r="B121" s="1"/>
      <c r="C121" s="1"/>
      <c r="D121" s="1"/>
      <c r="E121" s="1"/>
    </row>
    <row r="122" spans="1:5" ht="14.25">
      <c r="A122" s="1"/>
      <c r="B122" s="1"/>
      <c r="C122" s="1"/>
      <c r="D122" s="1"/>
      <c r="E122" s="1"/>
    </row>
    <row r="123" spans="1:5" ht="14.25">
      <c r="A123" s="1"/>
      <c r="B123" s="1"/>
      <c r="C123" s="1"/>
      <c r="D123" s="1"/>
      <c r="E123" s="1"/>
    </row>
    <row r="124" spans="1:5" ht="14.25">
      <c r="A124" s="1"/>
      <c r="B124" s="1"/>
      <c r="C124" s="1"/>
      <c r="D124" s="1"/>
      <c r="E124" s="1"/>
    </row>
  </sheetData>
  <mergeCells count="5">
    <mergeCell ref="A2:E2"/>
    <mergeCell ref="A4:E4"/>
    <mergeCell ref="A5:E5"/>
    <mergeCell ref="B8:C8"/>
    <mergeCell ref="D8:E8"/>
  </mergeCells>
  <printOptions/>
  <pageMargins left="0.35433070866141736" right="0.3937007874015748" top="0.5" bottom="0.53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 topLeftCell="A2">
      <selection activeCell="C60" sqref="C60"/>
    </sheetView>
  </sheetViews>
  <sheetFormatPr defaultColWidth="9.140625" defaultRowHeight="12.75"/>
  <cols>
    <col min="1" max="1" width="4.140625" style="0" customWidth="1"/>
    <col min="5" max="5" width="5.421875" style="0" customWidth="1"/>
    <col min="6" max="6" width="14.7109375" style="0" customWidth="1"/>
    <col min="7" max="7" width="2.8515625" style="0" customWidth="1"/>
    <col min="8" max="8" width="15.7109375" style="0" customWidth="1"/>
    <col min="9" max="9" width="4.57421875" style="0" customWidth="1"/>
  </cols>
  <sheetData>
    <row r="1" spans="1:10" ht="12.75">
      <c r="A1" s="8"/>
      <c r="B1" s="4"/>
      <c r="C1" s="4"/>
      <c r="D1" s="4"/>
      <c r="E1" s="4"/>
      <c r="F1" s="4"/>
      <c r="G1" s="4"/>
      <c r="H1" s="4"/>
      <c r="I1" s="4"/>
      <c r="J1" s="19"/>
    </row>
    <row r="2" spans="1:10" ht="12.75">
      <c r="A2" s="8"/>
      <c r="B2" s="2" t="s">
        <v>0</v>
      </c>
      <c r="C2" s="3"/>
      <c r="D2" s="3"/>
      <c r="E2" s="3"/>
      <c r="F2" s="3"/>
      <c r="G2" s="3"/>
      <c r="H2" s="3"/>
      <c r="I2" s="8"/>
      <c r="J2" s="19"/>
    </row>
    <row r="3" spans="1:10" ht="12.75">
      <c r="A3" s="8"/>
      <c r="B3" s="2" t="s">
        <v>56</v>
      </c>
      <c r="C3" s="4"/>
      <c r="D3" s="4"/>
      <c r="E3" s="4"/>
      <c r="F3" s="4"/>
      <c r="G3" s="4"/>
      <c r="H3" s="4"/>
      <c r="I3" s="8"/>
      <c r="J3" s="19"/>
    </row>
    <row r="4" spans="1:10" ht="12.75">
      <c r="A4" s="8"/>
      <c r="B4" s="2"/>
      <c r="C4" s="4"/>
      <c r="D4" s="4"/>
      <c r="E4" s="4"/>
      <c r="F4" s="4"/>
      <c r="G4" s="4"/>
      <c r="H4" s="4"/>
      <c r="I4" s="8"/>
      <c r="J4" s="19"/>
    </row>
    <row r="5" spans="1:10" ht="12.75">
      <c r="A5" s="8"/>
      <c r="B5" s="2"/>
      <c r="C5" s="4"/>
      <c r="D5" s="4"/>
      <c r="E5" s="4"/>
      <c r="F5" s="5" t="s">
        <v>3</v>
      </c>
      <c r="G5" s="2"/>
      <c r="H5" s="5" t="s">
        <v>57</v>
      </c>
      <c r="I5" s="8"/>
      <c r="J5" s="19"/>
    </row>
    <row r="6" spans="1:10" ht="12.75">
      <c r="A6" s="8"/>
      <c r="B6" s="2"/>
      <c r="C6" s="4"/>
      <c r="D6" s="4"/>
      <c r="E6" s="4"/>
      <c r="F6" s="5" t="s">
        <v>58</v>
      </c>
      <c r="G6" s="2"/>
      <c r="H6" s="5" t="s">
        <v>58</v>
      </c>
      <c r="I6" s="8"/>
      <c r="J6" s="19"/>
    </row>
    <row r="7" spans="1:10" ht="12.75">
      <c r="A7" s="8"/>
      <c r="B7" s="2"/>
      <c r="C7" s="4"/>
      <c r="D7" s="4"/>
      <c r="E7" s="4"/>
      <c r="F7" s="5" t="s">
        <v>59</v>
      </c>
      <c r="G7" s="2"/>
      <c r="H7" s="5" t="s">
        <v>60</v>
      </c>
      <c r="I7" s="8"/>
      <c r="J7" s="19"/>
    </row>
    <row r="8" spans="1:10" ht="12.75">
      <c r="A8" s="8"/>
      <c r="B8" s="3"/>
      <c r="C8" s="4"/>
      <c r="D8" s="4"/>
      <c r="E8" s="4"/>
      <c r="F8" s="5" t="s">
        <v>4</v>
      </c>
      <c r="G8" s="2"/>
      <c r="H8" s="5" t="s">
        <v>61</v>
      </c>
      <c r="I8" s="8"/>
      <c r="J8" s="19"/>
    </row>
    <row r="9" spans="1:10" ht="12.75">
      <c r="A9" s="8"/>
      <c r="B9" s="3"/>
      <c r="C9" s="4"/>
      <c r="D9" s="4"/>
      <c r="E9" s="4"/>
      <c r="F9" s="5" t="s">
        <v>14</v>
      </c>
      <c r="G9" s="2"/>
      <c r="H9" s="5" t="s">
        <v>15</v>
      </c>
      <c r="I9" s="8"/>
      <c r="J9" s="19"/>
    </row>
    <row r="10" spans="1:10" ht="12.75">
      <c r="A10" s="8"/>
      <c r="B10" s="3"/>
      <c r="C10" s="4"/>
      <c r="D10" s="4"/>
      <c r="E10" s="4"/>
      <c r="F10" s="5" t="s">
        <v>16</v>
      </c>
      <c r="G10" s="2"/>
      <c r="H10" s="5" t="s">
        <v>16</v>
      </c>
      <c r="I10" s="8"/>
      <c r="J10" s="19"/>
    </row>
    <row r="11" spans="1:10" ht="12.75">
      <c r="A11" s="8"/>
      <c r="B11" s="2" t="s">
        <v>62</v>
      </c>
      <c r="C11" s="4"/>
      <c r="D11" s="4"/>
      <c r="E11" s="4"/>
      <c r="F11" s="2"/>
      <c r="G11" s="2"/>
      <c r="H11" s="2"/>
      <c r="I11" s="8"/>
      <c r="J11" s="19"/>
    </row>
    <row r="12" spans="1:10" ht="12.75">
      <c r="A12" s="8"/>
      <c r="B12" s="4" t="s">
        <v>63</v>
      </c>
      <c r="C12" s="4"/>
      <c r="D12" s="4"/>
      <c r="E12" s="4"/>
      <c r="F12" s="6">
        <v>6693.232</v>
      </c>
      <c r="G12" s="6"/>
      <c r="H12" s="6">
        <f>2941509/1000</f>
        <v>2941.509</v>
      </c>
      <c r="I12" s="8"/>
      <c r="J12" s="19"/>
    </row>
    <row r="13" spans="1:10" ht="12.75">
      <c r="A13" s="8"/>
      <c r="B13" s="4" t="s">
        <v>64</v>
      </c>
      <c r="C13" s="4"/>
      <c r="D13" s="4"/>
      <c r="E13" s="4"/>
      <c r="F13" s="6">
        <v>352959.409</v>
      </c>
      <c r="G13" s="6"/>
      <c r="H13" s="6">
        <f>269503241/1000</f>
        <v>269503.241</v>
      </c>
      <c r="I13" s="8"/>
      <c r="J13" s="19"/>
    </row>
    <row r="14" spans="1:10" ht="12.75">
      <c r="A14" s="8"/>
      <c r="B14" s="4" t="s">
        <v>65</v>
      </c>
      <c r="C14" s="4"/>
      <c r="D14" s="4"/>
      <c r="E14" s="4"/>
      <c r="F14" s="6">
        <v>13414.588</v>
      </c>
      <c r="G14" s="6"/>
      <c r="H14" s="6">
        <f>10531332/1000</f>
        <v>10531.332</v>
      </c>
      <c r="I14" s="8"/>
      <c r="J14" s="19"/>
    </row>
    <row r="15" spans="1:10" ht="12.75">
      <c r="A15" s="8"/>
      <c r="B15" s="3"/>
      <c r="C15" s="4"/>
      <c r="D15" s="4"/>
      <c r="E15" s="4"/>
      <c r="F15" s="16">
        <f>SUM(F12:F14)</f>
        <v>373067.229</v>
      </c>
      <c r="G15" s="6"/>
      <c r="H15" s="16">
        <f>SUM(H12:H14)</f>
        <v>282976.082</v>
      </c>
      <c r="I15" s="8"/>
      <c r="J15" s="19"/>
    </row>
    <row r="16" spans="1:10" ht="12.75">
      <c r="A16" s="8"/>
      <c r="B16" s="3"/>
      <c r="C16" s="4"/>
      <c r="D16" s="4"/>
      <c r="E16" s="4"/>
      <c r="F16" s="6"/>
      <c r="G16" s="6"/>
      <c r="H16" s="6"/>
      <c r="I16" s="8"/>
      <c r="J16" s="19"/>
    </row>
    <row r="17" spans="1:10" ht="12.75">
      <c r="A17" s="8"/>
      <c r="B17" s="2" t="s">
        <v>66</v>
      </c>
      <c r="C17" s="4"/>
      <c r="D17" s="4"/>
      <c r="E17" s="4"/>
      <c r="F17" s="6"/>
      <c r="G17" s="6"/>
      <c r="H17" s="6"/>
      <c r="I17" s="8"/>
      <c r="J17" s="19"/>
    </row>
    <row r="18" spans="1:10" ht="12.75">
      <c r="A18" s="8"/>
      <c r="B18" s="4" t="s">
        <v>67</v>
      </c>
      <c r="C18" s="4"/>
      <c r="D18" s="4"/>
      <c r="E18" s="4"/>
      <c r="F18" s="6">
        <v>83131.35</v>
      </c>
      <c r="G18" s="6"/>
      <c r="H18" s="6">
        <f>76712056/1000</f>
        <v>76712.056</v>
      </c>
      <c r="I18" s="8"/>
      <c r="J18" s="19"/>
    </row>
    <row r="19" spans="1:10" ht="12.75">
      <c r="A19" s="8"/>
      <c r="B19" s="4" t="s">
        <v>68</v>
      </c>
      <c r="C19" s="4"/>
      <c r="D19" s="4"/>
      <c r="E19" s="4"/>
      <c r="F19" s="6">
        <v>34285.951</v>
      </c>
      <c r="G19" s="6"/>
      <c r="H19" s="6">
        <f>26100171/1000</f>
        <v>26100.171</v>
      </c>
      <c r="I19" s="8"/>
      <c r="J19" s="19"/>
    </row>
    <row r="20" spans="1:10" ht="12.75">
      <c r="A20" s="8"/>
      <c r="B20" s="4" t="s">
        <v>69</v>
      </c>
      <c r="C20" s="4"/>
      <c r="D20" s="4"/>
      <c r="E20" s="4"/>
      <c r="F20" s="6">
        <f>779.03+212.822</f>
        <v>991.852</v>
      </c>
      <c r="G20" s="6"/>
      <c r="H20" s="6">
        <f>331155/1000+224</f>
        <v>555.155</v>
      </c>
      <c r="I20" s="8"/>
      <c r="J20" s="19"/>
    </row>
    <row r="21" spans="1:10" ht="12.75">
      <c r="A21" s="8"/>
      <c r="B21" s="4" t="s">
        <v>70</v>
      </c>
      <c r="C21" s="4"/>
      <c r="D21" s="4"/>
      <c r="E21" s="4"/>
      <c r="F21" s="6">
        <v>14091.522</v>
      </c>
      <c r="G21" s="6"/>
      <c r="H21" s="6">
        <f>14417835/1000</f>
        <v>14417.835</v>
      </c>
      <c r="I21" s="8"/>
      <c r="J21" s="19"/>
    </row>
    <row r="22" spans="1:10" ht="12.75">
      <c r="A22" s="8"/>
      <c r="B22" s="4" t="s">
        <v>71</v>
      </c>
      <c r="C22" s="4"/>
      <c r="D22" s="4"/>
      <c r="E22" s="4"/>
      <c r="F22" s="6">
        <v>3464.476</v>
      </c>
      <c r="G22" s="6"/>
      <c r="H22" s="6">
        <f>3705938/1000</f>
        <v>3705.938</v>
      </c>
      <c r="I22" s="8"/>
      <c r="J22" s="19"/>
    </row>
    <row r="23" spans="1:10" ht="12.75">
      <c r="A23" s="8"/>
      <c r="B23" s="4" t="s">
        <v>72</v>
      </c>
      <c r="C23" s="4"/>
      <c r="D23" s="4"/>
      <c r="E23" s="4"/>
      <c r="F23" s="6">
        <v>4125</v>
      </c>
      <c r="G23" s="6"/>
      <c r="H23" s="6">
        <f>2970000/1000</f>
        <v>2970</v>
      </c>
      <c r="I23" s="8"/>
      <c r="J23" s="19"/>
    </row>
    <row r="24" spans="1:10" ht="12.75">
      <c r="A24" s="8"/>
      <c r="B24" s="3"/>
      <c r="C24" s="4"/>
      <c r="D24" s="4"/>
      <c r="E24" s="4"/>
      <c r="F24" s="16">
        <f>SUM(F18:F23)</f>
        <v>140090.151</v>
      </c>
      <c r="G24" s="6"/>
      <c r="H24" s="16">
        <f>SUM(H18:H23)</f>
        <v>124461.155</v>
      </c>
      <c r="I24" s="8"/>
      <c r="J24" s="19"/>
    </row>
    <row r="25" spans="1:10" ht="12.75">
      <c r="A25" s="8"/>
      <c r="B25" s="3"/>
      <c r="C25" s="4"/>
      <c r="D25" s="4"/>
      <c r="E25" s="4"/>
      <c r="F25" s="6"/>
      <c r="G25" s="6"/>
      <c r="H25" s="6"/>
      <c r="I25" s="8"/>
      <c r="J25" s="19"/>
    </row>
    <row r="26" spans="1:10" ht="12.75">
      <c r="A26" s="8"/>
      <c r="B26" s="2" t="s">
        <v>73</v>
      </c>
      <c r="C26" s="4"/>
      <c r="D26" s="4"/>
      <c r="E26" s="4"/>
      <c r="F26" s="6">
        <f>+$F$15-$F$24</f>
        <v>232977.07799999998</v>
      </c>
      <c r="G26" s="6"/>
      <c r="H26" s="6">
        <f>+$H$15-$H$24</f>
        <v>158514.927</v>
      </c>
      <c r="I26" s="8"/>
      <c r="J26" s="19"/>
    </row>
    <row r="27" spans="1:10" ht="12.75">
      <c r="A27" s="8"/>
      <c r="B27" s="2" t="s">
        <v>74</v>
      </c>
      <c r="C27" s="4"/>
      <c r="D27" s="4"/>
      <c r="E27" s="4"/>
      <c r="F27" s="6">
        <v>59443.059</v>
      </c>
      <c r="G27" s="6"/>
      <c r="H27" s="6">
        <f>66152419/1000</f>
        <v>66152.419</v>
      </c>
      <c r="I27" s="8"/>
      <c r="J27" s="19"/>
    </row>
    <row r="28" spans="1:10" ht="12.75">
      <c r="A28" s="8"/>
      <c r="B28" s="2" t="s">
        <v>75</v>
      </c>
      <c r="C28" s="4"/>
      <c r="D28" s="4"/>
      <c r="E28" s="4"/>
      <c r="F28" s="6">
        <v>175026</v>
      </c>
      <c r="G28" s="6"/>
      <c r="H28" s="6">
        <f>127469033/1000</f>
        <v>127469.033</v>
      </c>
      <c r="I28" s="8"/>
      <c r="J28" s="19"/>
    </row>
    <row r="29" spans="1:10" ht="12.75">
      <c r="A29" s="8"/>
      <c r="B29" s="2" t="s">
        <v>76</v>
      </c>
      <c r="C29" s="4"/>
      <c r="D29" s="4"/>
      <c r="E29" s="4"/>
      <c r="F29" s="6"/>
      <c r="G29" s="6"/>
      <c r="H29" s="6"/>
      <c r="I29" s="8"/>
      <c r="J29" s="19"/>
    </row>
    <row r="30" spans="1:10" ht="12.75">
      <c r="A30" s="8"/>
      <c r="B30" s="2" t="s">
        <v>77</v>
      </c>
      <c r="C30" s="4"/>
      <c r="D30" s="4"/>
      <c r="E30" s="4"/>
      <c r="F30" s="6">
        <v>227</v>
      </c>
      <c r="G30" s="6"/>
      <c r="H30" s="6">
        <v>309</v>
      </c>
      <c r="I30" s="8"/>
      <c r="J30" s="19"/>
    </row>
    <row r="31" spans="1:10" ht="12.75">
      <c r="A31" s="8"/>
      <c r="B31" s="2" t="s">
        <v>78</v>
      </c>
      <c r="C31" s="4"/>
      <c r="D31" s="4"/>
      <c r="E31" s="4"/>
      <c r="F31" s="6">
        <v>128266</v>
      </c>
      <c r="G31" s="6"/>
      <c r="H31" s="6">
        <f>119662678/1000</f>
        <v>119662.678</v>
      </c>
      <c r="I31" s="8"/>
      <c r="J31" s="19"/>
    </row>
    <row r="32" spans="1:10" ht="13.5" thickBot="1">
      <c r="A32" s="8"/>
      <c r="B32" s="3"/>
      <c r="C32" s="4"/>
      <c r="D32" s="4"/>
      <c r="E32" s="4"/>
      <c r="F32" s="17">
        <f>SUM(F26:F31)</f>
        <v>595939.137</v>
      </c>
      <c r="G32" s="6"/>
      <c r="H32" s="17">
        <f>SUM(H26:H31)</f>
        <v>472108.057</v>
      </c>
      <c r="I32" s="8"/>
      <c r="J32" s="19"/>
    </row>
    <row r="33" spans="1:10" ht="13.5" thickTop="1">
      <c r="A33" s="8"/>
      <c r="B33" s="3"/>
      <c r="C33" s="4"/>
      <c r="D33" s="4"/>
      <c r="E33" s="4"/>
      <c r="F33" s="6"/>
      <c r="G33" s="6"/>
      <c r="H33" s="6"/>
      <c r="I33" s="8"/>
      <c r="J33" s="19"/>
    </row>
    <row r="34" spans="1:10" ht="12.75">
      <c r="A34" s="8"/>
      <c r="B34" s="4" t="s">
        <v>79</v>
      </c>
      <c r="C34" s="4"/>
      <c r="D34" s="4"/>
      <c r="E34" s="4"/>
      <c r="F34" s="6"/>
      <c r="G34" s="6"/>
      <c r="H34" s="6"/>
      <c r="I34" s="8"/>
      <c r="J34" s="19"/>
    </row>
    <row r="35" spans="1:10" ht="12.75">
      <c r="A35" s="8"/>
      <c r="B35" s="3"/>
      <c r="C35" s="4"/>
      <c r="D35" s="4"/>
      <c r="E35" s="4"/>
      <c r="F35" s="4"/>
      <c r="G35" s="4"/>
      <c r="H35" s="4"/>
      <c r="I35" s="8"/>
      <c r="J35" s="19"/>
    </row>
    <row r="36" spans="1:10" ht="12.75">
      <c r="A36" s="8"/>
      <c r="B36" s="2" t="s">
        <v>80</v>
      </c>
      <c r="C36" s="4"/>
      <c r="D36" s="4"/>
      <c r="E36" s="4"/>
      <c r="F36" s="6"/>
      <c r="G36" s="6"/>
      <c r="H36" s="6"/>
      <c r="I36" s="8"/>
      <c r="J36" s="19"/>
    </row>
    <row r="37" spans="1:10" ht="12.75">
      <c r="A37" s="8"/>
      <c r="B37" s="3"/>
      <c r="C37" s="4"/>
      <c r="D37" s="4"/>
      <c r="E37" s="4"/>
      <c r="F37" s="6"/>
      <c r="G37" s="6"/>
      <c r="H37" s="6"/>
      <c r="I37" s="8"/>
      <c r="J37" s="19"/>
    </row>
    <row r="38" spans="1:10" ht="12.75">
      <c r="A38" s="8"/>
      <c r="B38" s="4" t="s">
        <v>81</v>
      </c>
      <c r="C38" s="4"/>
      <c r="D38" s="4"/>
      <c r="E38" s="4"/>
      <c r="F38" s="6">
        <f>55000000/1000</f>
        <v>55000</v>
      </c>
      <c r="G38" s="6"/>
      <c r="H38" s="6">
        <f>55000000/1000</f>
        <v>55000</v>
      </c>
      <c r="I38" s="8"/>
      <c r="J38" s="19"/>
    </row>
    <row r="39" spans="1:10" ht="12.75">
      <c r="A39" s="8"/>
      <c r="B39" s="4" t="s">
        <v>82</v>
      </c>
      <c r="C39" s="4"/>
      <c r="D39" s="4"/>
      <c r="E39" s="4"/>
      <c r="F39" s="18">
        <v>44479</v>
      </c>
      <c r="G39" s="6"/>
      <c r="H39" s="18">
        <f>38527190/1000</f>
        <v>38527.19</v>
      </c>
      <c r="I39" s="8"/>
      <c r="J39" s="19"/>
    </row>
    <row r="40" spans="1:10" ht="12.75">
      <c r="A40" s="8"/>
      <c r="B40" s="3"/>
      <c r="C40" s="4"/>
      <c r="D40" s="4"/>
      <c r="E40" s="4"/>
      <c r="F40" s="6">
        <f>+$F$38+$F$39</f>
        <v>99479</v>
      </c>
      <c r="G40" s="6"/>
      <c r="H40" s="6">
        <f>93527190/1000</f>
        <v>93527.19</v>
      </c>
      <c r="I40" s="8"/>
      <c r="J40" s="19"/>
    </row>
    <row r="41" spans="1:10" ht="12.75">
      <c r="A41" s="8"/>
      <c r="B41" s="2" t="s">
        <v>83</v>
      </c>
      <c r="C41" s="4"/>
      <c r="D41" s="4"/>
      <c r="E41" s="4"/>
      <c r="F41" s="6">
        <v>3856.992</v>
      </c>
      <c r="G41" s="6"/>
      <c r="H41" s="6">
        <f>3729726/1000</f>
        <v>3729.726</v>
      </c>
      <c r="I41" s="8"/>
      <c r="J41" s="19"/>
    </row>
    <row r="42" spans="1:10" ht="12.75">
      <c r="A42" s="8"/>
      <c r="B42" s="2" t="s">
        <v>84</v>
      </c>
      <c r="C42" s="4"/>
      <c r="D42" s="4"/>
      <c r="E42" s="4"/>
      <c r="F42" s="6">
        <v>403126.016</v>
      </c>
      <c r="G42" s="6"/>
      <c r="H42" s="6">
        <f>302732206/1000</f>
        <v>302732.206</v>
      </c>
      <c r="I42" s="8"/>
      <c r="J42" s="19"/>
    </row>
    <row r="43" spans="1:10" ht="12.75">
      <c r="A43" s="8"/>
      <c r="B43" s="2" t="s">
        <v>85</v>
      </c>
      <c r="C43" s="4"/>
      <c r="D43" s="4"/>
      <c r="E43" s="4"/>
      <c r="F43" s="6">
        <v>62666.033</v>
      </c>
      <c r="G43" s="6"/>
      <c r="H43" s="6">
        <f>51772096/1000</f>
        <v>51772.096</v>
      </c>
      <c r="I43" s="8"/>
      <c r="J43" s="19"/>
    </row>
    <row r="44" spans="1:10" ht="12.75">
      <c r="A44" s="8"/>
      <c r="B44" s="2" t="s">
        <v>86</v>
      </c>
      <c r="C44" s="4"/>
      <c r="D44" s="4"/>
      <c r="E44" s="4"/>
      <c r="F44" s="6">
        <v>25835.611</v>
      </c>
      <c r="G44" s="6"/>
      <c r="H44" s="6">
        <f>19621713/1000</f>
        <v>19621.713</v>
      </c>
      <c r="I44" s="8"/>
      <c r="J44" s="19"/>
    </row>
    <row r="45" spans="1:10" ht="12.75">
      <c r="A45" s="8"/>
      <c r="B45" s="2" t="s">
        <v>87</v>
      </c>
      <c r="C45" s="4"/>
      <c r="D45" s="4"/>
      <c r="E45" s="4"/>
      <c r="F45" s="6">
        <v>-22.948</v>
      </c>
      <c r="G45" s="6"/>
      <c r="H45" s="6">
        <f>24894/1000</f>
        <v>24.894</v>
      </c>
      <c r="I45" s="8"/>
      <c r="J45" s="19"/>
    </row>
    <row r="46" spans="1:10" ht="12.75">
      <c r="A46" s="8"/>
      <c r="B46" s="2" t="s">
        <v>88</v>
      </c>
      <c r="C46" s="4"/>
      <c r="D46" s="4"/>
      <c r="E46" s="4"/>
      <c r="F46" s="6">
        <v>906</v>
      </c>
      <c r="G46" s="6"/>
      <c r="H46" s="6">
        <v>681</v>
      </c>
      <c r="I46" s="8"/>
      <c r="J46" s="19"/>
    </row>
    <row r="47" spans="1:10" ht="12.75">
      <c r="A47" s="8"/>
      <c r="B47" s="2" t="s">
        <v>89</v>
      </c>
      <c r="C47" s="4"/>
      <c r="D47" s="4"/>
      <c r="E47" s="4"/>
      <c r="F47" s="6">
        <v>92.492</v>
      </c>
      <c r="G47" s="6"/>
      <c r="H47" s="6">
        <f>18791/1000</f>
        <v>18.791</v>
      </c>
      <c r="I47" s="8"/>
      <c r="J47" s="19"/>
    </row>
    <row r="48" spans="1:10" ht="13.5" thickBot="1">
      <c r="A48" s="8"/>
      <c r="B48" s="3"/>
      <c r="C48" s="4"/>
      <c r="D48" s="4"/>
      <c r="E48" s="4"/>
      <c r="F48" s="17">
        <f>SUM(F40:F47)-0.45</f>
        <v>595938.7460000002</v>
      </c>
      <c r="G48" s="6"/>
      <c r="H48" s="17">
        <f>472108237/1000</f>
        <v>472108.237</v>
      </c>
      <c r="I48" s="8"/>
      <c r="J48" s="19"/>
    </row>
    <row r="49" spans="1:10" ht="13.5" thickTop="1">
      <c r="A49" s="8"/>
      <c r="B49" s="3"/>
      <c r="C49" s="4"/>
      <c r="D49" s="4"/>
      <c r="E49" s="4"/>
      <c r="F49" s="6"/>
      <c r="G49" s="6"/>
      <c r="H49" s="6"/>
      <c r="I49" s="8"/>
      <c r="J49" s="19"/>
    </row>
    <row r="50" spans="1:10" ht="12.75">
      <c r="A50" s="8"/>
      <c r="B50" s="2" t="s">
        <v>90</v>
      </c>
      <c r="C50" s="4"/>
      <c r="D50" s="4"/>
      <c r="E50" s="4"/>
      <c r="F50" s="7">
        <f>+$F$40/55000</f>
        <v>1.8087090909090908</v>
      </c>
      <c r="G50" s="6"/>
      <c r="H50" s="7">
        <f>+$H$40/55000</f>
        <v>1.7004943636363636</v>
      </c>
      <c r="I50" s="8"/>
      <c r="J50" s="19"/>
    </row>
    <row r="51" spans="1:10" ht="12.75">
      <c r="A51" s="8"/>
      <c r="B51" s="3"/>
      <c r="C51" s="4"/>
      <c r="D51" s="4"/>
      <c r="E51" s="4"/>
      <c r="F51" s="4"/>
      <c r="G51" s="4"/>
      <c r="H51" s="4"/>
      <c r="I51" s="8"/>
      <c r="J51" s="19"/>
    </row>
    <row r="52" spans="1:10" ht="12.75">
      <c r="A52" s="8"/>
      <c r="B52" s="3"/>
      <c r="C52" s="4"/>
      <c r="D52" s="4"/>
      <c r="E52" s="4"/>
      <c r="F52" s="4"/>
      <c r="G52" s="4"/>
      <c r="H52" s="4"/>
      <c r="I52" s="8"/>
      <c r="J52" s="19"/>
    </row>
    <row r="53" spans="1:10" ht="12.75">
      <c r="A53" s="8"/>
      <c r="B53" s="3"/>
      <c r="C53" s="4"/>
      <c r="D53" s="4"/>
      <c r="E53" s="4"/>
      <c r="F53" s="4"/>
      <c r="G53" s="4"/>
      <c r="H53" s="4"/>
      <c r="I53" s="8"/>
      <c r="J53" s="19"/>
    </row>
    <row r="54" spans="1:9" ht="12.75">
      <c r="A54" s="8"/>
      <c r="B54" s="3"/>
      <c r="C54" s="3"/>
      <c r="D54" s="3"/>
      <c r="E54" s="3"/>
      <c r="F54" s="3"/>
      <c r="G54" s="3"/>
      <c r="H54" s="3"/>
      <c r="I54" s="8"/>
    </row>
    <row r="55" ht="12.75">
      <c r="A55" s="19"/>
    </row>
  </sheetData>
  <printOptions/>
  <pageMargins left="1.0236220472440944" right="0.7480314960629921" top="0.7874015748031497" bottom="0.5511811023622047" header="0.5118110236220472" footer="0.43307086614173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Syarikat Takaful Malaysia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Nurmazita</dc:creator>
  <cp:keywords/>
  <dc:description/>
  <cp:lastModifiedBy>user</cp:lastModifiedBy>
  <cp:lastPrinted>2000-08-29T07:23:33Z</cp:lastPrinted>
  <dcterms:created xsi:type="dcterms:W3CDTF">2000-08-29T05:59:26Z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