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096" windowHeight="4620" activeTab="2"/>
  </bookViews>
  <sheets>
    <sheet name="PL-KLSE" sheetId="1" r:id="rId1"/>
    <sheet name="BS-consol" sheetId="2" r:id="rId2"/>
    <sheet name="Notes" sheetId="3" r:id="rId3"/>
  </sheets>
  <definedNames>
    <definedName name="_xlnm.Print_Area" localSheetId="1">'BS-consol'!$A$1:$H$66</definedName>
    <definedName name="_xlnm.Print_Area" localSheetId="2">'Notes'!$A$66:$I$127</definedName>
    <definedName name="_xlnm.Print_Area" localSheetId="0">'PL-KLSE'!$A$1:$F$74</definedName>
  </definedNames>
  <calcPr fullCalcOnLoad="1"/>
</workbook>
</file>

<file path=xl/sharedStrings.xml><?xml version="1.0" encoding="utf-8"?>
<sst xmlns="http://schemas.openxmlformats.org/spreadsheetml/2006/main" count="187" uniqueCount="162">
  <si>
    <t>SYARIKAT TAKAFUL MALAYSIA BERHAD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</si>
  <si>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</si>
  <si>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</si>
  <si>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</si>
  <si>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</si>
  <si>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</si>
  <si>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</si>
  <si>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</si>
  <si>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</si>
  <si>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1 (a)  Turnover</t>
  </si>
  <si>
    <t xml:space="preserve">   (b)  Investment income</t>
  </si>
  <si>
    <t>2 (a)  Operating profit / (loss) before</t>
  </si>
  <si>
    <t xml:space="preserve">         interest on borrowings, depreciation and</t>
  </si>
  <si>
    <t xml:space="preserve">         amortisation, exceptional items, income tax,</t>
  </si>
  <si>
    <t xml:space="preserve">         minority interests and extraordinary items</t>
  </si>
  <si>
    <t xml:space="preserve">   (d)  Exceptional items</t>
  </si>
  <si>
    <t xml:space="preserve">   (e)  Operating profit / (loss) after</t>
  </si>
  <si>
    <t xml:space="preserve">         interest on borrowings, depreciation and </t>
  </si>
  <si>
    <t xml:space="preserve">         amortisation and exceptional items but</t>
  </si>
  <si>
    <t xml:space="preserve">         before income tax, minority interests and</t>
  </si>
  <si>
    <t xml:space="preserve">         extraordinary items</t>
  </si>
  <si>
    <t xml:space="preserve">   (f)  Share in the results of associated companies</t>
  </si>
  <si>
    <t xml:space="preserve">   (g)  Profit / (loss) before taxation, minority </t>
  </si>
  <si>
    <t xml:space="preserve">         interests and extraordinary items</t>
  </si>
  <si>
    <t xml:space="preserve">   (i)  (i)  Profit / (loss) after taxation </t>
  </si>
  <si>
    <t xml:space="preserve">             before deducting minority interests </t>
  </si>
  <si>
    <t xml:space="preserve">       (ii)  Less minority interests </t>
  </si>
  <si>
    <t xml:space="preserve">   (j)  Profit / (loss) after taxation attributable to</t>
  </si>
  <si>
    <t xml:space="preserve">        members of the company</t>
  </si>
  <si>
    <t xml:space="preserve">       (iii) Extraordinary items attributable to </t>
  </si>
  <si>
    <t xml:space="preserve">             members of the company</t>
  </si>
  <si>
    <t xml:space="preserve">   (l)  Profit / (loss) after taxation and extraordinary </t>
  </si>
  <si>
    <t xml:space="preserve">        items attributable to members of the company</t>
  </si>
  <si>
    <t>3 (a) Earnings per share based on 2(j) above after</t>
  </si>
  <si>
    <t xml:space="preserve">        deducting any provision for preference </t>
  </si>
  <si>
    <t xml:space="preserve">        dividends, if any :-</t>
  </si>
  <si>
    <t xml:space="preserve"> </t>
  </si>
  <si>
    <t>Exceptional Items</t>
  </si>
  <si>
    <t>Taxation</t>
  </si>
  <si>
    <t>Within</t>
  </si>
  <si>
    <t xml:space="preserve">    Malaysia</t>
  </si>
  <si>
    <t xml:space="preserve">Outside </t>
  </si>
  <si>
    <t>Turnover</t>
  </si>
  <si>
    <t>Profit/(Loss) before</t>
  </si>
  <si>
    <t>zakat and taxation</t>
  </si>
  <si>
    <t>Gross Assets</t>
  </si>
  <si>
    <t>Employed</t>
  </si>
  <si>
    <t>Share Capital</t>
  </si>
  <si>
    <t>Other Debtors</t>
  </si>
  <si>
    <t>Other Creditors</t>
  </si>
  <si>
    <t>Due from Related Company</t>
  </si>
  <si>
    <t>Provision for Claims</t>
  </si>
  <si>
    <t>Due to Retakaful</t>
  </si>
  <si>
    <t>Provision for Taxation</t>
  </si>
  <si>
    <t>Proposed Dividend</t>
  </si>
  <si>
    <t>CURRENT LIABILITIES</t>
  </si>
  <si>
    <t>SHAREHOLDERS' FUNDS</t>
  </si>
  <si>
    <t>FAMILY RETAKAFUL FUND</t>
  </si>
  <si>
    <t>ATG RETAKAFUL FUND</t>
  </si>
  <si>
    <t>GENERAL RETAKAFUL FUND</t>
  </si>
  <si>
    <t>GENERAL TAKAFUL FUND</t>
  </si>
  <si>
    <t>FAMILY TAKAFUL FUND</t>
  </si>
  <si>
    <t>MINORITY INTEREST</t>
  </si>
  <si>
    <t>Financed by:</t>
  </si>
  <si>
    <t>DUE TO A FELLOW SUBSIDIARY</t>
  </si>
  <si>
    <t>FIXED ASSETS</t>
  </si>
  <si>
    <t>INVESTMENT IN AN</t>
  </si>
  <si>
    <t xml:space="preserve">   ASSOCIATED COMPANY</t>
  </si>
  <si>
    <t>INVESTMENTS</t>
  </si>
  <si>
    <t>FINANCING RECEIVABLES</t>
  </si>
  <si>
    <t>NET CURRENT ASSETS</t>
  </si>
  <si>
    <t>CURRENT ASSETS</t>
  </si>
  <si>
    <t>SUBSIDIARY</t>
  </si>
  <si>
    <t xml:space="preserve">   (c)  Other income including rental income</t>
  </si>
  <si>
    <t>Notes</t>
  </si>
  <si>
    <t>Accounting Policies</t>
  </si>
  <si>
    <t>Extraordinary Items</t>
  </si>
  <si>
    <t>Pre-acquisition Profits</t>
  </si>
  <si>
    <t>Profit on Sale of Investments and/or Properties</t>
  </si>
  <si>
    <t>Purchase or Disposal of Quoted Securities</t>
  </si>
  <si>
    <t>Changes in Composition of the Company/Group</t>
  </si>
  <si>
    <t>Status of Corporate Proposals</t>
  </si>
  <si>
    <t>There were no corporate proposals announced but not completed as at the date of this announcement.</t>
  </si>
  <si>
    <t>Seasonal or Cyclical Factor</t>
  </si>
  <si>
    <t>The Group's operations are not materially affected by seasonal or cyclical factors.</t>
  </si>
  <si>
    <t>Issuance and Repayment of Debt and Equity Securities</t>
  </si>
  <si>
    <t>Group Borrowings and Debt Securities</t>
  </si>
  <si>
    <t>Contingent Liabilities</t>
  </si>
  <si>
    <t>Off Balance Sheet Financial Instruments</t>
  </si>
  <si>
    <t>Material Litigation</t>
  </si>
  <si>
    <t>There were no material litigation pending  as at the date of this announcement.</t>
  </si>
  <si>
    <t>Segmental Reporting</t>
  </si>
  <si>
    <t>Review of the Performance</t>
  </si>
  <si>
    <t>Current Year Prospects</t>
  </si>
  <si>
    <t>Dividends</t>
  </si>
  <si>
    <t>By Order of the Board</t>
  </si>
  <si>
    <t>MOHAMED ARIF BIN ABDUL RASHID</t>
  </si>
  <si>
    <t>Company Secretaries</t>
  </si>
  <si>
    <t>MOHAMAD ASRI BIN HAJI YUSOFF</t>
  </si>
  <si>
    <t>There were no financial instrument contract with off balance sheet risk as at the date of this announcement.</t>
  </si>
  <si>
    <t>30.06.1999</t>
  </si>
  <si>
    <t>YEAR ENDED</t>
  </si>
  <si>
    <t xml:space="preserve">AS AT </t>
  </si>
  <si>
    <t>END OF</t>
  </si>
  <si>
    <t xml:space="preserve">   (b)  Less interest on borrowings</t>
  </si>
  <si>
    <t xml:space="preserve">   (c)  Less depreciation and amortisation</t>
  </si>
  <si>
    <t xml:space="preserve">           ordinary shares-sen)</t>
  </si>
  <si>
    <t xml:space="preserve">   (h)  Taxation/Zakat</t>
  </si>
  <si>
    <t>UNAUDITED</t>
  </si>
  <si>
    <t>AUDITED</t>
  </si>
  <si>
    <t>RM'000</t>
  </si>
  <si>
    <t>Cash and Bank Balances</t>
  </si>
  <si>
    <t>Short Term Investments</t>
  </si>
  <si>
    <t>Due to Fellow Subsidiaries</t>
  </si>
  <si>
    <t>Reserves</t>
  </si>
  <si>
    <t>GROUP FAMILY TAKAFUL FUND</t>
  </si>
  <si>
    <t xml:space="preserve">   (k) (i)  Extraordinary items</t>
  </si>
  <si>
    <t xml:space="preserve">       (i) Basic (based on 55,000,000</t>
  </si>
  <si>
    <t xml:space="preserve">       (ii) Fully diluted (based on 59,500,000</t>
  </si>
  <si>
    <t xml:space="preserve">UNAUDITED CONSOLIDATED INCOME STATEMENT </t>
  </si>
  <si>
    <t>Quarter</t>
  </si>
  <si>
    <t>Cummulative</t>
  </si>
  <si>
    <t>There were no extraordinary items for the current financial year to date.</t>
  </si>
  <si>
    <t>There were no pre-acquisition profits for the current financial year to date.</t>
  </si>
  <si>
    <t>There were no changes in the composition of the Group for the current financial year to date.</t>
  </si>
  <si>
    <t>No interim dividend has been recommended/declared for the current financial year to date.</t>
  </si>
  <si>
    <t>The quarterly financial statements are prepared using the same accounting policies and methods of computation with the</t>
  </si>
  <si>
    <t xml:space="preserve"> recent annual financial statement for the year ended 30 June 1999.</t>
  </si>
  <si>
    <t>There were no exceptional items for the current financial year to date. Consistent with the policies and practice adopted</t>
  </si>
  <si>
    <t>during last financial year, the provision or write-back of provision for diminution in value of quoted shares and unit trusts are</t>
  </si>
  <si>
    <t>carried out annually at the end of the financial  year.</t>
  </si>
  <si>
    <t>The disclosure is exempted by the Exchange since the principal activity of Takaful Malaysia is family and general takaful</t>
  </si>
  <si>
    <t>There were no contingent liabilities as at the date of this announcement other than those liabilities arising from contract of</t>
  </si>
  <si>
    <t>31.03.2000</t>
  </si>
  <si>
    <t>FOR THE THIRD QUARTER ENDED 31 MARCH 2000</t>
  </si>
  <si>
    <t>THIRD QUARTER</t>
  </si>
  <si>
    <t>THIRD CURRENT</t>
  </si>
  <si>
    <t>31.03.1999</t>
  </si>
  <si>
    <t>There were no Group borrowings and debt securities as at 31 March 2000.</t>
  </si>
  <si>
    <t xml:space="preserve">There were no deferred taxation for the current financial year to date. However, the taxation figure for the current financial </t>
  </si>
  <si>
    <t>year to date has been adjusted in respect of under provision in prior year totalling RM 1.48 million.</t>
  </si>
  <si>
    <t xml:space="preserve"> businesses (Islamic insurance).</t>
  </si>
  <si>
    <t xml:space="preserve"> takaful(Islamic insurance).</t>
  </si>
  <si>
    <t xml:space="preserve">The profit before taxation and minority interests for the quarter under review is 337.5 % higher compared with the preceding </t>
  </si>
  <si>
    <t>PRECEDING FINANCIAL</t>
  </si>
  <si>
    <t>Note:- There is no preceding year corresponding result as no quarterly report was prepared by Takaful</t>
  </si>
  <si>
    <t xml:space="preserve">          Malaysia during the last financial year.</t>
  </si>
  <si>
    <t>The profit arising from sale of investment for the current financial year to date is RM 4.07 million.</t>
  </si>
  <si>
    <t>Material Changes in the Quarterly Results Compared to the Results of the Preceding Quarter</t>
  </si>
  <si>
    <t>quarter due to an increase in turnover of 67.3 %.</t>
  </si>
  <si>
    <t>For the third quarter under review, the Group recorded a higher turnover of RM 26.896 million compared with the preceding</t>
  </si>
  <si>
    <t>Kuala Lumpur,  25 May 2000</t>
  </si>
  <si>
    <t>as treasury shares and resale of treasury shares for the current financial year to date.</t>
  </si>
  <si>
    <t xml:space="preserve">There were no issuances and repayment of debt and equity securities, share buy-backs, share cancellations, shares held </t>
  </si>
  <si>
    <t xml:space="preserve">quarter mainly due to higher contribution to net surplus as well as higher investment income.Consequently, the Group  </t>
  </si>
  <si>
    <t>recorded a higher profit before taxation and minority interests of RM 5.005 million.</t>
  </si>
  <si>
    <t xml:space="preserve">In line with the Malaysian economic recovery, the Group expects that it would be able to consolidate itself during the </t>
  </si>
  <si>
    <t xml:space="preserve">current financial year. However, if the Islamic money market/financial sector continues to ease, it will to a certain extent </t>
  </si>
  <si>
    <t>affect the turnover and profitability of the Group.</t>
  </si>
  <si>
    <t xml:space="preserve">                                      SYARIKAT TAKAFUL MALAYSIA BERHAD</t>
  </si>
  <si>
    <t>NET TANGIBLE ASSETS PER SHARE(RM)</t>
  </si>
  <si>
    <t xml:space="preserve">             CONSOLIDATED BALANCE SHEET FOR THE THIRD QUARTER ENDED 31 MARCH 2000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</si>
</sst>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00000000_);_(* \(#,##0.000000000\);_(* &quot;-&quot;??_);_(@_)"/>
    <numFmt numFmtId="173" formatCode="_(* #,##0.0000000000_);_(* \(#,##0.0000000000\);_(* &quot;-&quot;??_);_(@_)"/>
    <numFmt numFmtId="174" formatCode="_(* #,##0.00000000000_);_(* \(#,##0.00000000000\);_(* &quot;-&quot;??_);_(@_)"/>
    <numFmt numFmtId="175" formatCode="_(* #,##0.000000000000_);_(* \(#,##0.000000000000\);_(* &quot;-&quot;??_);_(@_)"/>
    <numFmt numFmtId="176" formatCode="#,##0;[Red]#,##0"/>
    <numFmt numFmtId="177" formatCode="0.00_);\(0.00\)"/>
    <numFmt numFmtId="178" formatCode="0_);\(0\)"/>
    <numFmt numFmtId="179" formatCode="#,##0.0_);\(#,##0.0\)"/>
    <numFmt numFmtId="180" formatCode="0.0%"/>
  </numFmts>
  <fonts count="8"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2" xfId="0" applyFill="1" applyBorder="1" applyAlignment="1">
      <alignment/>
    </xf>
    <xf numFmtId="43" fontId="2" fillId="0" borderId="0" xfId="15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43" fontId="2" fillId="3" borderId="0" xfId="15" applyFont="1" applyFill="1" applyBorder="1" applyAlignment="1">
      <alignment/>
    </xf>
    <xf numFmtId="39" fontId="2" fillId="3" borderId="0" xfId="15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43" fontId="2" fillId="2" borderId="1" xfId="15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165" fontId="0" fillId="2" borderId="0" xfId="15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37" fontId="0" fillId="3" borderId="0" xfId="15" applyNumberFormat="1" applyFill="1" applyBorder="1" applyAlignment="1">
      <alignment/>
    </xf>
    <xf numFmtId="37" fontId="0" fillId="3" borderId="0" xfId="15" applyNumberFormat="1" applyFont="1" applyFill="1" applyBorder="1" applyAlignment="1">
      <alignment/>
    </xf>
    <xf numFmtId="165" fontId="0" fillId="3" borderId="0" xfId="15" applyNumberFormat="1" applyFill="1" applyBorder="1" applyAlignment="1">
      <alignment/>
    </xf>
    <xf numFmtId="43" fontId="0" fillId="3" borderId="0" xfId="15" applyFill="1" applyBorder="1" applyAlignment="1">
      <alignment/>
    </xf>
    <xf numFmtId="43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165" fontId="0" fillId="3" borderId="1" xfId="15" applyNumberFormat="1" applyFill="1" applyBorder="1" applyAlignment="1">
      <alignment/>
    </xf>
    <xf numFmtId="165" fontId="6" fillId="3" borderId="0" xfId="15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165" fontId="2" fillId="2" borderId="6" xfId="15" applyNumberFormat="1" applyFont="1" applyFill="1" applyBorder="1" applyAlignment="1">
      <alignment/>
    </xf>
    <xf numFmtId="165" fontId="2" fillId="2" borderId="7" xfId="15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2" fillId="3" borderId="9" xfId="15" applyNumberFormat="1" applyFont="1" applyFill="1" applyBorder="1" applyAlignment="1">
      <alignment/>
    </xf>
    <xf numFmtId="165" fontId="2" fillId="3" borderId="10" xfId="15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37" fontId="0" fillId="3" borderId="11" xfId="0" applyNumberFormat="1" applyFill="1" applyBorder="1" applyAlignment="1">
      <alignment/>
    </xf>
    <xf numFmtId="37" fontId="0" fillId="3" borderId="12" xfId="0" applyNumberFormat="1" applyFill="1" applyBorder="1" applyAlignment="1">
      <alignment/>
    </xf>
    <xf numFmtId="165" fontId="0" fillId="3" borderId="12" xfId="15" applyNumberFormat="1" applyFill="1" applyBorder="1" applyAlignment="1">
      <alignment/>
    </xf>
    <xf numFmtId="37" fontId="0" fillId="3" borderId="9" xfId="15" applyNumberFormat="1" applyFill="1" applyBorder="1" applyAlignment="1">
      <alignment/>
    </xf>
    <xf numFmtId="165" fontId="0" fillId="3" borderId="9" xfId="15" applyNumberFormat="1" applyFill="1" applyBorder="1" applyAlignment="1">
      <alignment/>
    </xf>
    <xf numFmtId="165" fontId="0" fillId="3" borderId="1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="50" zoomScaleNormal="50" workbookViewId="0" topLeftCell="A1">
      <selection activeCell="E58" sqref="E58"/>
    </sheetView>
  </sheetViews>
  <sheetFormatPr defaultColWidth="9.33203125" defaultRowHeight="11.25"/>
  <cols>
    <col min="1" max="1" width="4" style="2" customWidth="1"/>
    <col min="2" max="2" width="54.66015625" style="2" customWidth="1"/>
    <col min="3" max="3" width="24.16015625" style="2" customWidth="1"/>
    <col min="4" max="4" width="28.16015625" style="2" customWidth="1"/>
    <col min="5" max="5" width="17.83203125" style="2" customWidth="1"/>
    <col min="6" max="6" width="28.5" style="2" customWidth="1"/>
    <col min="7" max="7" width="10.5" style="2" customWidth="1"/>
    <col min="8" max="8" width="14.83203125" style="2" customWidth="1"/>
    <col min="9" max="16384" width="9.33203125" style="2" customWidth="1"/>
  </cols>
  <sheetData>
    <row r="1" spans="1:6" ht="12.75">
      <c r="A1" s="60"/>
      <c r="B1" s="61"/>
      <c r="C1" s="61"/>
      <c r="D1" s="61"/>
      <c r="E1" s="61"/>
      <c r="F1" s="62"/>
    </row>
    <row r="2" spans="1:7" ht="12.75">
      <c r="A2" s="63"/>
      <c r="B2" s="74" t="s">
        <v>0</v>
      </c>
      <c r="C2" s="74"/>
      <c r="D2" s="74"/>
      <c r="E2" s="74"/>
      <c r="F2" s="75"/>
      <c r="G2" s="5"/>
    </row>
    <row r="3" spans="1:6" ht="12.75">
      <c r="A3" s="63"/>
      <c r="B3" s="15"/>
      <c r="C3" s="15"/>
      <c r="D3" s="15"/>
      <c r="E3" s="15"/>
      <c r="F3" s="18"/>
    </row>
    <row r="4" spans="1:7" ht="12.75">
      <c r="A4" s="63"/>
      <c r="B4" s="74" t="s">
        <v>119</v>
      </c>
      <c r="C4" s="74"/>
      <c r="D4" s="74"/>
      <c r="E4" s="74"/>
      <c r="F4" s="75"/>
      <c r="G4" s="5"/>
    </row>
    <row r="5" spans="1:7" ht="12.75">
      <c r="A5" s="63"/>
      <c r="B5" s="74" t="s">
        <v>134</v>
      </c>
      <c r="C5" s="74"/>
      <c r="D5" s="74"/>
      <c r="E5" s="74"/>
      <c r="F5" s="75"/>
      <c r="G5" s="5"/>
    </row>
    <row r="6" spans="1:7" ht="12.75">
      <c r="A6" s="63"/>
      <c r="B6" s="14"/>
      <c r="C6" s="14"/>
      <c r="D6" s="14"/>
      <c r="E6" s="14"/>
      <c r="F6" s="17"/>
      <c r="G6" s="5"/>
    </row>
    <row r="7" spans="1:8" ht="12.75" hidden="1">
      <c r="A7" s="56"/>
      <c r="C7" s="5" t="s">
        <v>108</v>
      </c>
      <c r="F7" s="4"/>
      <c r="H7" s="5"/>
    </row>
    <row r="8" spans="1:7" ht="12.75">
      <c r="A8" s="57"/>
      <c r="B8" s="59"/>
      <c r="C8" s="76" t="s">
        <v>135</v>
      </c>
      <c r="D8" s="76"/>
      <c r="E8" s="76" t="s">
        <v>1</v>
      </c>
      <c r="F8" s="77"/>
      <c r="G8" s="5"/>
    </row>
    <row r="9" spans="1:8" ht="12.75">
      <c r="A9" s="58"/>
      <c r="B9" s="13"/>
      <c r="C9" s="8" t="s">
        <v>136</v>
      </c>
      <c r="D9" s="14" t="s">
        <v>3</v>
      </c>
      <c r="E9" s="8" t="s">
        <v>2</v>
      </c>
      <c r="F9" s="17" t="s">
        <v>3</v>
      </c>
      <c r="G9" s="5"/>
      <c r="H9" s="5"/>
    </row>
    <row r="10" spans="1:8" ht="12.75">
      <c r="A10" s="58"/>
      <c r="B10" s="13"/>
      <c r="C10" s="8" t="s">
        <v>4</v>
      </c>
      <c r="D10" s="14" t="s">
        <v>5</v>
      </c>
      <c r="E10" s="8" t="s">
        <v>4</v>
      </c>
      <c r="F10" s="17" t="s">
        <v>5</v>
      </c>
      <c r="G10" s="5"/>
      <c r="H10" s="5"/>
    </row>
    <row r="11" spans="1:8" ht="12.75">
      <c r="A11" s="58"/>
      <c r="B11" s="13"/>
      <c r="C11" s="8" t="s">
        <v>6</v>
      </c>
      <c r="D11" s="14" t="s">
        <v>6</v>
      </c>
      <c r="E11" s="8" t="s">
        <v>7</v>
      </c>
      <c r="F11" s="17" t="s">
        <v>8</v>
      </c>
      <c r="G11" s="5"/>
      <c r="H11" s="5"/>
    </row>
    <row r="12" spans="1:8" ht="12.75">
      <c r="A12" s="58"/>
      <c r="B12" s="13"/>
      <c r="C12" s="8" t="s">
        <v>133</v>
      </c>
      <c r="D12" s="14" t="s">
        <v>137</v>
      </c>
      <c r="E12" s="8" t="s">
        <v>133</v>
      </c>
      <c r="F12" s="17" t="s">
        <v>137</v>
      </c>
      <c r="G12" s="5"/>
      <c r="H12" s="5"/>
    </row>
    <row r="13" spans="1:8" ht="12.75">
      <c r="A13" s="58"/>
      <c r="B13" s="13"/>
      <c r="C13" s="8" t="s">
        <v>110</v>
      </c>
      <c r="D13" s="14" t="s">
        <v>110</v>
      </c>
      <c r="E13" s="8" t="s">
        <v>110</v>
      </c>
      <c r="F13" s="17" t="s">
        <v>110</v>
      </c>
      <c r="G13" s="5"/>
      <c r="H13" s="5"/>
    </row>
    <row r="14" spans="1:8" ht="12.75">
      <c r="A14" s="58"/>
      <c r="B14" s="13"/>
      <c r="C14" s="9"/>
      <c r="D14" s="14"/>
      <c r="E14" s="8"/>
      <c r="F14" s="17"/>
      <c r="G14" s="5"/>
      <c r="H14" s="5"/>
    </row>
    <row r="15" spans="1:6" ht="12.75">
      <c r="A15" s="58"/>
      <c r="B15" s="13"/>
      <c r="C15" s="9"/>
      <c r="D15" s="15"/>
      <c r="E15" s="9"/>
      <c r="F15" s="18"/>
    </row>
    <row r="16" spans="1:8" ht="12.75">
      <c r="A16" s="58"/>
      <c r="B16" s="13" t="s">
        <v>9</v>
      </c>
      <c r="C16" s="78">
        <v>17325.6</v>
      </c>
      <c r="D16" s="16"/>
      <c r="E16" s="78">
        <v>39076</v>
      </c>
      <c r="F16" s="19"/>
      <c r="G16" s="3"/>
      <c r="H16" s="3"/>
    </row>
    <row r="17" spans="1:8" ht="12.75">
      <c r="A17" s="58"/>
      <c r="B17" s="13"/>
      <c r="C17" s="10"/>
      <c r="D17" s="16"/>
      <c r="E17" s="10"/>
      <c r="F17" s="19"/>
      <c r="G17" s="3"/>
      <c r="H17" s="3"/>
    </row>
    <row r="18" spans="1:8" ht="12.75">
      <c r="A18" s="58"/>
      <c r="B18" s="13" t="s">
        <v>10</v>
      </c>
      <c r="C18" s="78">
        <v>7693.9</v>
      </c>
      <c r="D18" s="16"/>
      <c r="E18" s="78">
        <v>17098.216</v>
      </c>
      <c r="F18" s="19"/>
      <c r="G18" s="3"/>
      <c r="H18" s="3"/>
    </row>
    <row r="19" spans="1:8" ht="12.75">
      <c r="A19" s="58"/>
      <c r="B19" s="13"/>
      <c r="C19" s="10"/>
      <c r="D19" s="16"/>
      <c r="E19" s="10"/>
      <c r="F19" s="19"/>
      <c r="G19" s="3"/>
      <c r="H19" s="3"/>
    </row>
    <row r="20" spans="1:8" ht="12.75">
      <c r="A20" s="58"/>
      <c r="B20" s="13" t="s">
        <v>73</v>
      </c>
      <c r="C20" s="78">
        <v>1875.88</v>
      </c>
      <c r="D20" s="16"/>
      <c r="E20" s="78">
        <v>3845.27</v>
      </c>
      <c r="F20" s="19"/>
      <c r="G20" s="3"/>
      <c r="H20" s="3"/>
    </row>
    <row r="21" spans="1:8" ht="12.75">
      <c r="A21" s="58"/>
      <c r="B21" s="13"/>
      <c r="C21" s="10"/>
      <c r="D21" s="16"/>
      <c r="E21" s="10"/>
      <c r="F21" s="19"/>
      <c r="G21" s="3"/>
      <c r="H21" s="3"/>
    </row>
    <row r="22" spans="1:8" ht="12.75">
      <c r="A22" s="58"/>
      <c r="B22" s="13" t="s">
        <v>11</v>
      </c>
      <c r="C22" s="10">
        <v>5653.9</v>
      </c>
      <c r="D22" s="16"/>
      <c r="E22" s="10">
        <v>9955</v>
      </c>
      <c r="F22" s="19"/>
      <c r="G22" s="3"/>
      <c r="H22" s="3"/>
    </row>
    <row r="23" spans="1:8" ht="12.75">
      <c r="A23" s="58"/>
      <c r="B23" s="13" t="s">
        <v>12</v>
      </c>
      <c r="C23" s="10"/>
      <c r="D23" s="16"/>
      <c r="E23" s="10"/>
      <c r="F23" s="19"/>
      <c r="G23" s="3"/>
      <c r="H23" s="3"/>
    </row>
    <row r="24" spans="1:8" ht="12.75">
      <c r="A24" s="58"/>
      <c r="B24" s="13" t="s">
        <v>13</v>
      </c>
      <c r="C24" s="10"/>
      <c r="D24" s="16"/>
      <c r="E24" s="10"/>
      <c r="F24" s="19"/>
      <c r="G24" s="3"/>
      <c r="H24" s="3"/>
    </row>
    <row r="25" spans="1:8" ht="12.75">
      <c r="A25" s="58"/>
      <c r="B25" s="13" t="s">
        <v>14</v>
      </c>
      <c r="C25" s="10"/>
      <c r="D25" s="16"/>
      <c r="E25" s="10"/>
      <c r="F25" s="19"/>
      <c r="G25" s="3"/>
      <c r="H25" s="3"/>
    </row>
    <row r="26" spans="1:8" ht="12.75">
      <c r="A26" s="58"/>
      <c r="B26" s="13"/>
      <c r="C26" s="10"/>
      <c r="D26" s="16"/>
      <c r="E26" s="10"/>
      <c r="F26" s="19"/>
      <c r="G26" s="3"/>
      <c r="H26" s="3"/>
    </row>
    <row r="27" spans="1:8" ht="12.75">
      <c r="A27" s="58"/>
      <c r="B27" s="13" t="s">
        <v>104</v>
      </c>
      <c r="C27" s="10">
        <v>0</v>
      </c>
      <c r="D27" s="16"/>
      <c r="E27" s="10">
        <f>+C27</f>
        <v>0</v>
      </c>
      <c r="F27" s="19"/>
      <c r="G27" s="3"/>
      <c r="H27" s="3"/>
    </row>
    <row r="28" spans="1:8" ht="12.75">
      <c r="A28" s="58"/>
      <c r="B28" s="13"/>
      <c r="C28" s="10"/>
      <c r="D28" s="16"/>
      <c r="E28" s="10"/>
      <c r="F28" s="19"/>
      <c r="G28" s="3"/>
      <c r="H28" s="3"/>
    </row>
    <row r="29" spans="1:8" ht="12.75">
      <c r="A29" s="58"/>
      <c r="B29" s="13" t="s">
        <v>105</v>
      </c>
      <c r="C29" s="10">
        <v>-624</v>
      </c>
      <c r="D29" s="16"/>
      <c r="E29" s="10">
        <v>-1726</v>
      </c>
      <c r="F29" s="19"/>
      <c r="G29" s="3"/>
      <c r="H29" s="3"/>
    </row>
    <row r="30" spans="1:8" ht="12.75">
      <c r="A30" s="58"/>
      <c r="B30" s="13"/>
      <c r="C30" s="10"/>
      <c r="D30" s="16"/>
      <c r="E30" s="10"/>
      <c r="F30" s="19"/>
      <c r="G30" s="3"/>
      <c r="H30" s="3"/>
    </row>
    <row r="31" spans="1:8" ht="12.75">
      <c r="A31" s="58"/>
      <c r="B31" s="13" t="s">
        <v>15</v>
      </c>
      <c r="C31" s="10">
        <v>0</v>
      </c>
      <c r="D31" s="16"/>
      <c r="E31" s="10">
        <f>+C31</f>
        <v>0</v>
      </c>
      <c r="F31" s="19"/>
      <c r="G31" s="3"/>
      <c r="H31" s="3"/>
    </row>
    <row r="32" spans="1:8" ht="12.75">
      <c r="A32" s="58"/>
      <c r="B32" s="13"/>
      <c r="C32" s="10"/>
      <c r="D32" s="16"/>
      <c r="E32" s="10"/>
      <c r="F32" s="19"/>
      <c r="G32" s="3"/>
      <c r="H32" s="3"/>
    </row>
    <row r="33" spans="1:8" ht="12.75">
      <c r="A33" s="58"/>
      <c r="B33" s="13" t="s">
        <v>16</v>
      </c>
      <c r="C33" s="10">
        <f>+C22+C27+C29</f>
        <v>5029.9</v>
      </c>
      <c r="D33" s="16"/>
      <c r="E33" s="10">
        <f>+C33+3199</f>
        <v>8228.9</v>
      </c>
      <c r="F33" s="19"/>
      <c r="G33" s="3"/>
      <c r="H33" s="3"/>
    </row>
    <row r="34" spans="1:8" ht="12.75">
      <c r="A34" s="58"/>
      <c r="B34" s="13" t="s">
        <v>17</v>
      </c>
      <c r="C34" s="10"/>
      <c r="D34" s="16"/>
      <c r="E34" s="10"/>
      <c r="F34" s="19"/>
      <c r="G34" s="3"/>
      <c r="H34" s="3"/>
    </row>
    <row r="35" spans="1:8" ht="12.75">
      <c r="A35" s="58"/>
      <c r="B35" s="13" t="s">
        <v>18</v>
      </c>
      <c r="C35" s="10"/>
      <c r="D35" s="16"/>
      <c r="E35" s="10"/>
      <c r="F35" s="19"/>
      <c r="G35" s="3"/>
      <c r="H35" s="3"/>
    </row>
    <row r="36" spans="1:8" ht="12.75">
      <c r="A36" s="58"/>
      <c r="B36" s="13" t="s">
        <v>19</v>
      </c>
      <c r="C36" s="10"/>
      <c r="D36" s="16"/>
      <c r="E36" s="10"/>
      <c r="F36" s="19"/>
      <c r="G36" s="3"/>
      <c r="H36" s="3"/>
    </row>
    <row r="37" spans="1:8" ht="12.75">
      <c r="A37" s="58"/>
      <c r="B37" s="13" t="s">
        <v>20</v>
      </c>
      <c r="C37" s="10"/>
      <c r="D37" s="16"/>
      <c r="E37" s="10"/>
      <c r="F37" s="19"/>
      <c r="G37" s="3"/>
      <c r="H37" s="3"/>
    </row>
    <row r="38" spans="1:8" ht="12.75">
      <c r="A38" s="58"/>
      <c r="B38" s="13"/>
      <c r="C38" s="10"/>
      <c r="D38" s="16"/>
      <c r="E38" s="10"/>
      <c r="F38" s="19"/>
      <c r="G38" s="3"/>
      <c r="H38" s="3"/>
    </row>
    <row r="39" spans="1:8" ht="12.75">
      <c r="A39" s="58"/>
      <c r="B39" s="13" t="s">
        <v>21</v>
      </c>
      <c r="C39" s="10">
        <v>-24.841</v>
      </c>
      <c r="D39" s="16"/>
      <c r="E39" s="10">
        <v>-58.5198</v>
      </c>
      <c r="F39" s="19"/>
      <c r="G39" s="3"/>
      <c r="H39" s="3"/>
    </row>
    <row r="40" spans="1:8" ht="12.75">
      <c r="A40" s="58"/>
      <c r="B40" s="13"/>
      <c r="C40" s="10"/>
      <c r="D40" s="16"/>
      <c r="E40" s="10"/>
      <c r="F40" s="19"/>
      <c r="G40" s="3"/>
      <c r="H40" s="3"/>
    </row>
    <row r="41" spans="1:8" ht="12.75">
      <c r="A41" s="58"/>
      <c r="B41" s="13" t="s">
        <v>22</v>
      </c>
      <c r="C41" s="10">
        <f>+C33+C39</f>
        <v>5005.058999999999</v>
      </c>
      <c r="D41" s="16"/>
      <c r="E41" s="10">
        <f>+E33+E39</f>
        <v>8170.3802</v>
      </c>
      <c r="F41" s="19"/>
      <c r="G41" s="3"/>
      <c r="H41" s="3"/>
    </row>
    <row r="42" spans="1:8" ht="12.75">
      <c r="A42" s="58"/>
      <c r="B42" s="13" t="s">
        <v>23</v>
      </c>
      <c r="C42" s="10"/>
      <c r="D42" s="16"/>
      <c r="E42" s="10"/>
      <c r="F42" s="19"/>
      <c r="G42" s="3"/>
      <c r="H42" s="3"/>
    </row>
    <row r="43" spans="1:8" ht="12.75">
      <c r="A43" s="58"/>
      <c r="B43" s="13"/>
      <c r="C43" s="10"/>
      <c r="D43" s="16"/>
      <c r="E43" s="10"/>
      <c r="F43" s="19"/>
      <c r="G43" s="3"/>
      <c r="H43" s="3"/>
    </row>
    <row r="44" spans="1:8" ht="12.75">
      <c r="A44" s="58"/>
      <c r="B44" s="13" t="s">
        <v>107</v>
      </c>
      <c r="C44" s="10">
        <v>-3090</v>
      </c>
      <c r="D44" s="16"/>
      <c r="E44" s="10">
        <v>-3335</v>
      </c>
      <c r="F44" s="19"/>
      <c r="G44" s="3"/>
      <c r="H44" s="3"/>
    </row>
    <row r="45" spans="1:8" ht="12.75">
      <c r="A45" s="58"/>
      <c r="B45" s="13"/>
      <c r="C45" s="10"/>
      <c r="D45" s="16"/>
      <c r="E45" s="10"/>
      <c r="F45" s="19"/>
      <c r="G45" s="3"/>
      <c r="H45" s="3"/>
    </row>
    <row r="46" spans="1:8" ht="12.75">
      <c r="A46" s="58"/>
      <c r="B46" s="13" t="s">
        <v>24</v>
      </c>
      <c r="C46" s="10">
        <f>+C41+C44</f>
        <v>1915.0589999999993</v>
      </c>
      <c r="D46" s="16"/>
      <c r="E46" s="10">
        <f>+E41+E44</f>
        <v>4835.3802</v>
      </c>
      <c r="F46" s="19"/>
      <c r="G46" s="3"/>
      <c r="H46" s="3"/>
    </row>
    <row r="47" spans="1:8" ht="12.75">
      <c r="A47" s="58"/>
      <c r="B47" s="13" t="s">
        <v>25</v>
      </c>
      <c r="C47" s="10"/>
      <c r="D47" s="16"/>
      <c r="E47" s="10"/>
      <c r="F47" s="19"/>
      <c r="G47" s="3"/>
      <c r="H47" s="3"/>
    </row>
    <row r="48" spans="1:8" ht="12.75">
      <c r="A48" s="58"/>
      <c r="B48" s="13" t="s">
        <v>26</v>
      </c>
      <c r="C48" s="10">
        <v>-30.944</v>
      </c>
      <c r="D48" s="16"/>
      <c r="E48" s="10">
        <v>-147.691</v>
      </c>
      <c r="F48" s="19"/>
      <c r="G48" s="3"/>
      <c r="H48" s="3"/>
    </row>
    <row r="49" spans="1:8" ht="12.75">
      <c r="A49" s="58"/>
      <c r="B49" s="13"/>
      <c r="C49" s="10"/>
      <c r="D49" s="16"/>
      <c r="E49" s="10"/>
      <c r="F49" s="19"/>
      <c r="G49" s="3"/>
      <c r="H49" s="3"/>
    </row>
    <row r="50" spans="1:8" ht="12.75">
      <c r="A50" s="58"/>
      <c r="B50" s="13" t="s">
        <v>27</v>
      </c>
      <c r="C50" s="10">
        <f>+C46+C48</f>
        <v>1884.1149999999993</v>
      </c>
      <c r="D50" s="16"/>
      <c r="E50" s="10">
        <v>4687</v>
      </c>
      <c r="F50" s="19"/>
      <c r="G50" s="3"/>
      <c r="H50" s="3"/>
    </row>
    <row r="51" spans="1:8" ht="12.75">
      <c r="A51" s="58"/>
      <c r="B51" s="13" t="s">
        <v>28</v>
      </c>
      <c r="C51" s="10"/>
      <c r="D51" s="16"/>
      <c r="E51" s="10"/>
      <c r="F51" s="19"/>
      <c r="G51" s="3"/>
      <c r="H51" s="3"/>
    </row>
    <row r="52" spans="1:8" ht="12.75">
      <c r="A52" s="58"/>
      <c r="B52" s="13"/>
      <c r="C52" s="10"/>
      <c r="D52" s="16"/>
      <c r="E52" s="10"/>
      <c r="F52" s="19"/>
      <c r="G52" s="3"/>
      <c r="H52" s="3"/>
    </row>
    <row r="53" spans="1:8" ht="12.75">
      <c r="A53" s="58"/>
      <c r="B53" s="13" t="s">
        <v>116</v>
      </c>
      <c r="C53" s="10">
        <v>0</v>
      </c>
      <c r="D53" s="16"/>
      <c r="E53" s="10">
        <f>+C53</f>
        <v>0</v>
      </c>
      <c r="F53" s="19"/>
      <c r="G53" s="3"/>
      <c r="H53" s="3"/>
    </row>
    <row r="54" spans="1:8" ht="12.75">
      <c r="A54" s="58"/>
      <c r="B54" s="13" t="s">
        <v>26</v>
      </c>
      <c r="C54" s="10">
        <v>0</v>
      </c>
      <c r="D54" s="16"/>
      <c r="E54" s="10">
        <f>+C54</f>
        <v>0</v>
      </c>
      <c r="F54" s="19"/>
      <c r="G54" s="3"/>
      <c r="H54" s="3"/>
    </row>
    <row r="55" spans="1:8" ht="12.75">
      <c r="A55" s="58"/>
      <c r="B55" s="13" t="s">
        <v>29</v>
      </c>
      <c r="C55" s="10">
        <v>0</v>
      </c>
      <c r="D55" s="16"/>
      <c r="E55" s="10">
        <f>+C55</f>
        <v>0</v>
      </c>
      <c r="F55" s="19"/>
      <c r="G55" s="3"/>
      <c r="H55" s="3"/>
    </row>
    <row r="56" spans="1:8" ht="12.75">
      <c r="A56" s="58"/>
      <c r="B56" s="13" t="s">
        <v>30</v>
      </c>
      <c r="C56" s="10"/>
      <c r="D56" s="16"/>
      <c r="E56" s="10"/>
      <c r="F56" s="19"/>
      <c r="G56" s="3"/>
      <c r="H56" s="3"/>
    </row>
    <row r="57" spans="1:8" ht="12.75">
      <c r="A57" s="58"/>
      <c r="B57" s="13"/>
      <c r="C57" s="10"/>
      <c r="D57" s="16"/>
      <c r="E57" s="10"/>
      <c r="F57" s="19"/>
      <c r="G57" s="3"/>
      <c r="H57" s="3"/>
    </row>
    <row r="58" spans="1:8" ht="13.5" thickBot="1">
      <c r="A58" s="58"/>
      <c r="B58" s="13" t="s">
        <v>31</v>
      </c>
      <c r="C58" s="79">
        <f>+C50+C53+C54+C55</f>
        <v>1884.1149999999993</v>
      </c>
      <c r="D58" s="16"/>
      <c r="E58" s="79">
        <v>4687</v>
      </c>
      <c r="F58" s="19"/>
      <c r="G58" s="3"/>
      <c r="H58" s="3"/>
    </row>
    <row r="59" spans="1:8" ht="13.5" thickTop="1">
      <c r="A59" s="58"/>
      <c r="B59" s="13" t="s">
        <v>32</v>
      </c>
      <c r="C59" s="10"/>
      <c r="D59" s="16"/>
      <c r="E59" s="10"/>
      <c r="F59" s="19"/>
      <c r="G59" s="3"/>
      <c r="H59" s="3"/>
    </row>
    <row r="60" spans="1:8" ht="12.75">
      <c r="A60" s="58"/>
      <c r="B60" s="13"/>
      <c r="C60" s="10"/>
      <c r="D60" s="16"/>
      <c r="E60" s="10"/>
      <c r="F60" s="19"/>
      <c r="G60" s="3"/>
      <c r="H60" s="3"/>
    </row>
    <row r="61" spans="1:8" ht="12.75">
      <c r="A61" s="58"/>
      <c r="B61" s="13" t="s">
        <v>33</v>
      </c>
      <c r="C61" s="10"/>
      <c r="D61" s="16"/>
      <c r="E61" s="10"/>
      <c r="F61" s="19"/>
      <c r="G61" s="3"/>
      <c r="H61" s="3"/>
    </row>
    <row r="62" spans="1:8" ht="12.75">
      <c r="A62" s="58"/>
      <c r="B62" s="13" t="s">
        <v>34</v>
      </c>
      <c r="C62" s="10"/>
      <c r="D62" s="16"/>
      <c r="E62" s="10"/>
      <c r="F62" s="19"/>
      <c r="G62" s="3"/>
      <c r="H62" s="3"/>
    </row>
    <row r="63" spans="1:8" ht="12.75">
      <c r="A63" s="58"/>
      <c r="B63" s="13" t="s">
        <v>35</v>
      </c>
      <c r="C63" s="10"/>
      <c r="D63" s="16"/>
      <c r="E63" s="10"/>
      <c r="F63" s="19"/>
      <c r="G63" s="3"/>
      <c r="H63" s="3"/>
    </row>
    <row r="64" spans="1:8" ht="12.75">
      <c r="A64" s="58"/>
      <c r="B64" s="13" t="s">
        <v>36</v>
      </c>
      <c r="C64" s="10"/>
      <c r="D64" s="16"/>
      <c r="E64" s="10"/>
      <c r="F64" s="19"/>
      <c r="G64" s="3"/>
      <c r="H64" s="3"/>
    </row>
    <row r="65" spans="1:8" ht="12.75">
      <c r="A65" s="58"/>
      <c r="B65" s="13" t="s">
        <v>117</v>
      </c>
      <c r="C65" s="11">
        <f>+C58/55000*100</f>
        <v>3.425663636363635</v>
      </c>
      <c r="D65" s="16"/>
      <c r="E65" s="11">
        <f>+E58/55000*100</f>
        <v>8.521818181818182</v>
      </c>
      <c r="F65" s="20"/>
      <c r="G65" s="3"/>
      <c r="H65" s="7"/>
    </row>
    <row r="66" spans="1:8" ht="12.75">
      <c r="A66" s="58"/>
      <c r="B66" s="13" t="s">
        <v>106</v>
      </c>
      <c r="C66" s="10"/>
      <c r="D66" s="16"/>
      <c r="E66" s="12"/>
      <c r="F66" s="19"/>
      <c r="G66" s="3"/>
      <c r="H66" s="3"/>
    </row>
    <row r="67" spans="1:8" ht="12.75">
      <c r="A67" s="58"/>
      <c r="B67" s="13"/>
      <c r="C67" s="10"/>
      <c r="D67" s="16"/>
      <c r="E67" s="12"/>
      <c r="F67" s="19"/>
      <c r="G67" s="3"/>
      <c r="H67" s="3"/>
    </row>
    <row r="68" spans="1:8" ht="12.75">
      <c r="A68" s="58"/>
      <c r="B68" s="13" t="s">
        <v>118</v>
      </c>
      <c r="C68" s="11">
        <f>+C58/59500*100</f>
        <v>3.166579831932772</v>
      </c>
      <c r="D68" s="16"/>
      <c r="E68" s="11">
        <f>+E58/59500*100</f>
        <v>7.8773109243697474</v>
      </c>
      <c r="F68" s="20"/>
      <c r="G68" s="3"/>
      <c r="H68" s="7"/>
    </row>
    <row r="69" spans="1:8" ht="12.75">
      <c r="A69" s="58"/>
      <c r="B69" s="13" t="s">
        <v>106</v>
      </c>
      <c r="C69" s="10"/>
      <c r="D69" s="16"/>
      <c r="E69" s="10"/>
      <c r="F69" s="19"/>
      <c r="G69" s="3"/>
      <c r="H69" s="3"/>
    </row>
    <row r="70" spans="1:8" ht="12.75">
      <c r="A70" s="63"/>
      <c r="B70" s="15"/>
      <c r="C70" s="16"/>
      <c r="D70" s="16"/>
      <c r="E70" s="16"/>
      <c r="F70" s="19"/>
      <c r="G70" s="3"/>
      <c r="H70" s="3"/>
    </row>
    <row r="71" spans="1:8" ht="12.75">
      <c r="A71" s="63"/>
      <c r="B71" s="15"/>
      <c r="C71" s="16"/>
      <c r="D71" s="16"/>
      <c r="E71" s="16"/>
      <c r="F71" s="19"/>
      <c r="G71" s="3"/>
      <c r="H71" s="3"/>
    </row>
    <row r="72" spans="1:7" ht="12.75">
      <c r="A72" s="63"/>
      <c r="B72" s="64" t="s">
        <v>145</v>
      </c>
      <c r="C72" s="16"/>
      <c r="D72" s="16"/>
      <c r="E72" s="16"/>
      <c r="F72" s="19"/>
      <c r="G72" s="3"/>
    </row>
    <row r="73" spans="1:7" ht="12.75">
      <c r="A73" s="63"/>
      <c r="B73" s="64" t="s">
        <v>146</v>
      </c>
      <c r="C73" s="16"/>
      <c r="D73" s="16"/>
      <c r="E73" s="16"/>
      <c r="F73" s="19"/>
      <c r="G73" s="3"/>
    </row>
    <row r="74" spans="1:7" ht="13.5" thickBot="1">
      <c r="A74" s="65"/>
      <c r="B74" s="66"/>
      <c r="C74" s="67"/>
      <c r="D74" s="67"/>
      <c r="E74" s="67"/>
      <c r="F74" s="68"/>
      <c r="G74" s="3"/>
    </row>
  </sheetData>
  <mergeCells count="5">
    <mergeCell ref="B2:F2"/>
    <mergeCell ref="B4:F4"/>
    <mergeCell ref="B5:F5"/>
    <mergeCell ref="C8:D8"/>
    <mergeCell ref="E8:F8"/>
  </mergeCells>
  <printOptions/>
  <pageMargins left="0.76" right="0.25" top="0.72" bottom="0.63" header="0.37" footer="0.25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="50" zoomScaleNormal="50" workbookViewId="0" topLeftCell="A1">
      <selection activeCell="D2" sqref="D2"/>
    </sheetView>
  </sheetViews>
  <sheetFormatPr defaultColWidth="9.33203125" defaultRowHeight="11.25"/>
  <cols>
    <col min="1" max="1" width="4.66015625" style="1" customWidth="1"/>
    <col min="2" max="2" width="7.66015625" style="1" customWidth="1"/>
    <col min="3" max="3" width="17.5" style="1" customWidth="1"/>
    <col min="4" max="4" width="26.33203125" style="1" customWidth="1"/>
    <col min="5" max="5" width="19.33203125" style="1" customWidth="1"/>
    <col min="6" max="6" width="6.83203125" style="1" customWidth="1"/>
    <col min="7" max="7" width="26.5" style="1" customWidth="1"/>
    <col min="8" max="8" width="5.16015625" style="1" customWidth="1"/>
    <col min="9" max="16384" width="9.16015625" style="1" customWidth="1"/>
  </cols>
  <sheetData>
    <row r="1" spans="1:8" ht="9.75">
      <c r="A1" s="6"/>
      <c r="B1" s="21"/>
      <c r="C1" s="21"/>
      <c r="D1" s="21"/>
      <c r="E1" s="21"/>
      <c r="F1" s="21"/>
      <c r="G1" s="21"/>
      <c r="H1" s="22"/>
    </row>
    <row r="2" spans="1:8" s="84" customFormat="1" ht="9.75">
      <c r="A2" s="80"/>
      <c r="B2" s="81" t="s">
        <v>159</v>
      </c>
      <c r="C2" s="82"/>
      <c r="D2" s="82"/>
      <c r="E2" s="82"/>
      <c r="F2" s="82"/>
      <c r="G2" s="82"/>
      <c r="H2" s="83"/>
    </row>
    <row r="3" spans="1:8" ht="9.75">
      <c r="A3" s="23"/>
      <c r="B3" s="24" t="s">
        <v>161</v>
      </c>
      <c r="C3" s="25"/>
      <c r="D3" s="25"/>
      <c r="E3" s="25"/>
      <c r="F3" s="25"/>
      <c r="G3" s="25"/>
      <c r="H3" s="26"/>
    </row>
    <row r="4" spans="1:8" ht="9.75">
      <c r="A4" s="23"/>
      <c r="B4" s="24"/>
      <c r="C4" s="25"/>
      <c r="D4" s="25"/>
      <c r="E4" s="25"/>
      <c r="F4" s="25"/>
      <c r="G4" s="25"/>
      <c r="H4" s="26"/>
    </row>
    <row r="5" spans="1:8" ht="9.75">
      <c r="A5" s="72"/>
      <c r="B5" s="69"/>
      <c r="C5" s="70"/>
      <c r="D5" s="70"/>
      <c r="E5" s="30" t="s">
        <v>108</v>
      </c>
      <c r="F5" s="24"/>
      <c r="G5" s="30" t="s">
        <v>109</v>
      </c>
      <c r="H5" s="26"/>
    </row>
    <row r="6" spans="1:8" ht="9.75">
      <c r="A6" s="72"/>
      <c r="B6" s="69"/>
      <c r="C6" s="70"/>
      <c r="D6" s="70"/>
      <c r="E6" s="30" t="s">
        <v>102</v>
      </c>
      <c r="F6" s="24"/>
      <c r="G6" s="30" t="s">
        <v>102</v>
      </c>
      <c r="H6" s="26"/>
    </row>
    <row r="7" spans="1:8" ht="9.75">
      <c r="A7" s="72"/>
      <c r="B7" s="69"/>
      <c r="C7" s="70"/>
      <c r="D7" s="70"/>
      <c r="E7" s="30" t="s">
        <v>103</v>
      </c>
      <c r="F7" s="24"/>
      <c r="G7" s="30" t="s">
        <v>144</v>
      </c>
      <c r="H7" s="26"/>
    </row>
    <row r="8" spans="1:8" ht="9.75">
      <c r="A8" s="72"/>
      <c r="B8" s="70"/>
      <c r="C8" s="70"/>
      <c r="D8" s="70"/>
      <c r="E8" s="30" t="s">
        <v>135</v>
      </c>
      <c r="F8" s="24"/>
      <c r="G8" s="30" t="s">
        <v>101</v>
      </c>
      <c r="H8" s="26"/>
    </row>
    <row r="9" spans="1:8" ht="9.75">
      <c r="A9" s="72"/>
      <c r="B9" s="70"/>
      <c r="C9" s="70"/>
      <c r="D9" s="70"/>
      <c r="E9" s="30" t="s">
        <v>133</v>
      </c>
      <c r="F9" s="24"/>
      <c r="G9" s="30" t="s">
        <v>100</v>
      </c>
      <c r="H9" s="26"/>
    </row>
    <row r="10" spans="1:8" ht="9.75">
      <c r="A10" s="72"/>
      <c r="B10" s="70"/>
      <c r="C10" s="70"/>
      <c r="D10" s="70"/>
      <c r="E10" s="30" t="s">
        <v>110</v>
      </c>
      <c r="F10" s="24"/>
      <c r="G10" s="30" t="s">
        <v>110</v>
      </c>
      <c r="H10" s="26"/>
    </row>
    <row r="11" spans="1:8" ht="9.75">
      <c r="A11" s="72"/>
      <c r="B11" s="69" t="s">
        <v>71</v>
      </c>
      <c r="C11" s="70"/>
      <c r="D11" s="70"/>
      <c r="E11" s="31"/>
      <c r="F11" s="24"/>
      <c r="G11" s="31"/>
      <c r="H11" s="26"/>
    </row>
    <row r="12" spans="1:8" ht="9.75">
      <c r="A12" s="72"/>
      <c r="B12" s="70" t="s">
        <v>111</v>
      </c>
      <c r="C12" s="70"/>
      <c r="D12" s="70"/>
      <c r="E12" s="32">
        <f>-3169927.37/1000</f>
        <v>-3169.9273700000003</v>
      </c>
      <c r="F12" s="27"/>
      <c r="G12" s="34">
        <f>2941509/1000</f>
        <v>2941.509</v>
      </c>
      <c r="H12" s="26"/>
    </row>
    <row r="13" spans="1:8" ht="9.75">
      <c r="A13" s="72"/>
      <c r="B13" s="70" t="s">
        <v>50</v>
      </c>
      <c r="C13" s="70"/>
      <c r="D13" s="70"/>
      <c r="E13" s="33">
        <f>6613926.49/1000</f>
        <v>6613.92649</v>
      </c>
      <c r="F13" s="27"/>
      <c r="G13" s="34">
        <v>0</v>
      </c>
      <c r="H13" s="26"/>
    </row>
    <row r="14" spans="1:8" ht="9.75">
      <c r="A14" s="72"/>
      <c r="B14" s="70" t="s">
        <v>112</v>
      </c>
      <c r="C14" s="70"/>
      <c r="D14" s="70"/>
      <c r="E14" s="32">
        <f>164370519.3/1000</f>
        <v>164370.5193</v>
      </c>
      <c r="F14" s="27"/>
      <c r="G14" s="34">
        <f>269503241/1000</f>
        <v>269503.241</v>
      </c>
      <c r="H14" s="26"/>
    </row>
    <row r="15" spans="1:8" ht="9.75">
      <c r="A15" s="72"/>
      <c r="B15" s="70" t="s">
        <v>48</v>
      </c>
      <c r="C15" s="70"/>
      <c r="D15" s="70"/>
      <c r="E15" s="32">
        <f>12410984.17/1000</f>
        <v>12410.98417</v>
      </c>
      <c r="F15" s="27"/>
      <c r="G15" s="34">
        <f>10531332/1000</f>
        <v>10531.332</v>
      </c>
      <c r="H15" s="26"/>
    </row>
    <row r="16" spans="1:8" ht="9.75">
      <c r="A16" s="72"/>
      <c r="B16" s="70"/>
      <c r="C16" s="70"/>
      <c r="D16" s="70"/>
      <c r="E16" s="86">
        <f>SUM(E12:E15)</f>
        <v>180225.50259000002</v>
      </c>
      <c r="F16" s="27"/>
      <c r="G16" s="87">
        <f>282976082/1000</f>
        <v>282976.082</v>
      </c>
      <c r="H16" s="26"/>
    </row>
    <row r="17" spans="1:8" ht="9.75">
      <c r="A17" s="72"/>
      <c r="B17" s="70"/>
      <c r="C17" s="70"/>
      <c r="D17" s="70"/>
      <c r="E17" s="34"/>
      <c r="F17" s="27"/>
      <c r="G17" s="34"/>
      <c r="H17" s="26"/>
    </row>
    <row r="18" spans="1:8" ht="9.75">
      <c r="A18" s="72"/>
      <c r="B18" s="69" t="s">
        <v>55</v>
      </c>
      <c r="C18" s="70"/>
      <c r="D18" s="70"/>
      <c r="E18" s="34"/>
      <c r="F18" s="27"/>
      <c r="G18" s="34"/>
      <c r="H18" s="26"/>
    </row>
    <row r="19" spans="1:8" ht="9.75">
      <c r="A19" s="72"/>
      <c r="B19" s="70" t="s">
        <v>51</v>
      </c>
      <c r="C19" s="70"/>
      <c r="D19" s="70"/>
      <c r="E19" s="32">
        <v>84225</v>
      </c>
      <c r="F19" s="27"/>
      <c r="G19" s="34">
        <f>76712056/1000</f>
        <v>76712.056</v>
      </c>
      <c r="H19" s="26"/>
    </row>
    <row r="20" spans="1:8" ht="9.75">
      <c r="A20" s="72"/>
      <c r="B20" s="70" t="s">
        <v>49</v>
      </c>
      <c r="C20" s="70"/>
      <c r="D20" s="70"/>
      <c r="E20" s="32">
        <f>22215247.52/1000</f>
        <v>22215.24752</v>
      </c>
      <c r="F20" s="27"/>
      <c r="G20" s="34">
        <f>26100171/1000</f>
        <v>26100.171</v>
      </c>
      <c r="H20" s="26"/>
    </row>
    <row r="21" spans="1:8" ht="9.75">
      <c r="A21" s="72"/>
      <c r="B21" s="70" t="s">
        <v>113</v>
      </c>
      <c r="C21" s="70"/>
      <c r="D21" s="70"/>
      <c r="E21" s="32">
        <f>264722.4/1000</f>
        <v>264.72240000000005</v>
      </c>
      <c r="F21" s="27"/>
      <c r="G21" s="34">
        <f>331155/1000</f>
        <v>331.155</v>
      </c>
      <c r="H21" s="26"/>
    </row>
    <row r="22" spans="1:8" ht="9.75">
      <c r="A22" s="72"/>
      <c r="B22" s="70" t="s">
        <v>52</v>
      </c>
      <c r="C22" s="70"/>
      <c r="D22" s="70"/>
      <c r="E22" s="32">
        <f>7029499.27/1000</f>
        <v>7029.499269999999</v>
      </c>
      <c r="F22" s="27"/>
      <c r="G22" s="34">
        <f>14417835/1000</f>
        <v>14417.835</v>
      </c>
      <c r="H22" s="26"/>
    </row>
    <row r="23" spans="1:8" ht="9.75">
      <c r="A23" s="72"/>
      <c r="B23" s="70" t="s">
        <v>53</v>
      </c>
      <c r="C23" s="70"/>
      <c r="D23" s="70"/>
      <c r="E23" s="32">
        <f>4590672.15/1000</f>
        <v>4590.67215</v>
      </c>
      <c r="F23" s="27"/>
      <c r="G23" s="34">
        <f>3705938/1000</f>
        <v>3705.938</v>
      </c>
      <c r="H23" s="26"/>
    </row>
    <row r="24" spans="1:8" ht="9.75">
      <c r="A24" s="72"/>
      <c r="B24" s="70" t="s">
        <v>54</v>
      </c>
      <c r="C24" s="70"/>
      <c r="D24" s="70"/>
      <c r="E24" s="35">
        <v>0</v>
      </c>
      <c r="F24" s="27"/>
      <c r="G24" s="34">
        <f>2970000/1000</f>
        <v>2970</v>
      </c>
      <c r="H24" s="26"/>
    </row>
    <row r="25" spans="1:8" ht="9.75">
      <c r="A25" s="72"/>
      <c r="B25" s="70"/>
      <c r="C25" s="70"/>
      <c r="D25" s="70"/>
      <c r="E25" s="86">
        <v>118325</v>
      </c>
      <c r="F25" s="27"/>
      <c r="G25" s="87">
        <f>124237155/1000</f>
        <v>124237.155</v>
      </c>
      <c r="H25" s="26"/>
    </row>
    <row r="26" spans="1:8" ht="9.75">
      <c r="A26" s="72"/>
      <c r="B26" s="70"/>
      <c r="C26" s="70"/>
      <c r="D26" s="70"/>
      <c r="E26" s="34"/>
      <c r="F26" s="27"/>
      <c r="G26" s="34"/>
      <c r="H26" s="26"/>
    </row>
    <row r="27" spans="1:8" ht="9.75">
      <c r="A27" s="72"/>
      <c r="B27" s="69" t="s">
        <v>70</v>
      </c>
      <c r="C27" s="70"/>
      <c r="D27" s="70"/>
      <c r="E27" s="32">
        <f>61900945.89/1000</f>
        <v>61900.94589</v>
      </c>
      <c r="F27" s="27"/>
      <c r="G27" s="34">
        <f>158738927/1000</f>
        <v>158738.927</v>
      </c>
      <c r="H27" s="26"/>
    </row>
    <row r="28" spans="1:8" ht="9.75">
      <c r="A28" s="72"/>
      <c r="B28" s="69" t="s">
        <v>69</v>
      </c>
      <c r="C28" s="70"/>
      <c r="D28" s="70"/>
      <c r="E28" s="32">
        <f>86773128.16/1000</f>
        <v>86773.12816</v>
      </c>
      <c r="F28" s="27"/>
      <c r="G28" s="34">
        <f>66152419/1000</f>
        <v>66152.419</v>
      </c>
      <c r="H28" s="26"/>
    </row>
    <row r="29" spans="1:8" ht="9.75">
      <c r="A29" s="72"/>
      <c r="B29" s="69" t="s">
        <v>68</v>
      </c>
      <c r="C29" s="70"/>
      <c r="D29" s="70"/>
      <c r="E29" s="32">
        <f>284702063.29/1000</f>
        <v>284702.06329</v>
      </c>
      <c r="F29" s="27"/>
      <c r="G29" s="34">
        <f>127469033/1000</f>
        <v>127469.033</v>
      </c>
      <c r="H29" s="26"/>
    </row>
    <row r="30" spans="1:8" ht="9.75" hidden="1">
      <c r="A30" s="72"/>
      <c r="B30" s="69" t="s">
        <v>72</v>
      </c>
      <c r="C30" s="70"/>
      <c r="D30" s="70"/>
      <c r="E30" s="32">
        <v>0</v>
      </c>
      <c r="F30" s="27"/>
      <c r="G30" s="34">
        <v>0</v>
      </c>
      <c r="H30" s="26"/>
    </row>
    <row r="31" spans="1:8" ht="9.75">
      <c r="A31" s="72"/>
      <c r="B31" s="69" t="s">
        <v>66</v>
      </c>
      <c r="C31" s="70"/>
      <c r="D31" s="70"/>
      <c r="E31" s="35"/>
      <c r="F31" s="27"/>
      <c r="G31" s="34"/>
      <c r="H31" s="26"/>
    </row>
    <row r="32" spans="1:8" ht="9.75">
      <c r="A32" s="72"/>
      <c r="B32" s="69" t="s">
        <v>67</v>
      </c>
      <c r="C32" s="70"/>
      <c r="D32" s="70"/>
      <c r="E32" s="32">
        <f>250734.17/1000</f>
        <v>250.73417</v>
      </c>
      <c r="F32" s="27"/>
      <c r="G32" s="34">
        <f>309254/1000</f>
        <v>309.254</v>
      </c>
      <c r="H32" s="26"/>
    </row>
    <row r="33" spans="1:8" ht="9.75">
      <c r="A33" s="72"/>
      <c r="B33" s="69" t="s">
        <v>65</v>
      </c>
      <c r="C33" s="70"/>
      <c r="D33" s="70"/>
      <c r="E33" s="32">
        <f>124656393.72/1000</f>
        <v>124656.39372</v>
      </c>
      <c r="F33" s="27"/>
      <c r="G33" s="34">
        <f>119662678/1000</f>
        <v>119662.678</v>
      </c>
      <c r="H33" s="26"/>
    </row>
    <row r="34" spans="1:8" ht="9.75">
      <c r="A34" s="72"/>
      <c r="B34" s="69" t="s">
        <v>64</v>
      </c>
      <c r="C34" s="70"/>
      <c r="D34" s="70"/>
      <c r="E34" s="32">
        <f>-629646.44/1000</f>
        <v>-629.64644</v>
      </c>
      <c r="F34" s="27"/>
      <c r="G34" s="34">
        <f>-224074/1000</f>
        <v>-224.074</v>
      </c>
      <c r="H34" s="26"/>
    </row>
    <row r="35" spans="1:8" ht="10.5" thickBot="1">
      <c r="A35" s="72"/>
      <c r="B35" s="70"/>
      <c r="C35" s="70"/>
      <c r="D35" s="70"/>
      <c r="E35" s="85">
        <v>557653</v>
      </c>
      <c r="F35" s="27"/>
      <c r="G35" s="90">
        <f>472108237/1000</f>
        <v>472108.237</v>
      </c>
      <c r="H35" s="26"/>
    </row>
    <row r="36" spans="1:8" ht="10.5" thickTop="1">
      <c r="A36" s="72"/>
      <c r="B36" s="70"/>
      <c r="C36" s="70"/>
      <c r="D36" s="70"/>
      <c r="E36" s="34"/>
      <c r="F36" s="27"/>
      <c r="G36" s="34"/>
      <c r="H36" s="26"/>
    </row>
    <row r="37" spans="1:8" ht="9.75">
      <c r="A37" s="72"/>
      <c r="B37" s="70" t="s">
        <v>63</v>
      </c>
      <c r="C37" s="70"/>
      <c r="D37" s="70"/>
      <c r="E37" s="34"/>
      <c r="F37" s="27"/>
      <c r="G37" s="34"/>
      <c r="H37" s="26"/>
    </row>
    <row r="38" spans="1:8" ht="9.75">
      <c r="A38" s="72"/>
      <c r="B38" s="70"/>
      <c r="C38" s="70"/>
      <c r="D38" s="70"/>
      <c r="E38" s="34"/>
      <c r="F38" s="27"/>
      <c r="G38" s="34"/>
      <c r="H38" s="26"/>
    </row>
    <row r="39" spans="1:8" ht="9.75">
      <c r="A39" s="72"/>
      <c r="B39" s="69" t="s">
        <v>56</v>
      </c>
      <c r="C39" s="70"/>
      <c r="D39" s="70"/>
      <c r="E39" s="34"/>
      <c r="F39" s="27"/>
      <c r="G39" s="34"/>
      <c r="H39" s="26"/>
    </row>
    <row r="40" spans="1:8" ht="9.75">
      <c r="A40" s="72"/>
      <c r="B40" s="70"/>
      <c r="C40" s="70"/>
      <c r="D40" s="70"/>
      <c r="E40" s="34"/>
      <c r="F40" s="27"/>
      <c r="G40" s="34"/>
      <c r="H40" s="26"/>
    </row>
    <row r="41" spans="1:8" ht="9.75">
      <c r="A41" s="72"/>
      <c r="B41" s="70" t="s">
        <v>47</v>
      </c>
      <c r="C41" s="70"/>
      <c r="D41" s="70"/>
      <c r="E41" s="32">
        <f>55000000/1000</f>
        <v>55000</v>
      </c>
      <c r="F41" s="27"/>
      <c r="G41" s="34">
        <f>55000000/1000</f>
        <v>55000</v>
      </c>
      <c r="H41" s="26"/>
    </row>
    <row r="42" spans="1:8" ht="9.75">
      <c r="A42" s="72"/>
      <c r="B42" s="70" t="s">
        <v>114</v>
      </c>
      <c r="C42" s="70"/>
      <c r="D42" s="70"/>
      <c r="E42" s="88">
        <f>43214954.42/1000</f>
        <v>43214.95442</v>
      </c>
      <c r="F42" s="27"/>
      <c r="G42" s="89">
        <f>38527190/1000</f>
        <v>38527.19</v>
      </c>
      <c r="H42" s="26"/>
    </row>
    <row r="43" spans="1:8" ht="9.75">
      <c r="A43" s="72"/>
      <c r="B43" s="70"/>
      <c r="C43" s="70"/>
      <c r="D43" s="70"/>
      <c r="E43" s="34">
        <f>+E41+E42</f>
        <v>98214.95442</v>
      </c>
      <c r="F43" s="27"/>
      <c r="G43" s="34">
        <f>93527190/1000</f>
        <v>93527.19</v>
      </c>
      <c r="H43" s="26"/>
    </row>
    <row r="44" spans="1:8" ht="9.75">
      <c r="A44" s="72"/>
      <c r="B44" s="69" t="s">
        <v>62</v>
      </c>
      <c r="C44" s="70"/>
      <c r="D44" s="70"/>
      <c r="E44" s="32">
        <f>3877417.95/1000</f>
        <v>3877.41795</v>
      </c>
      <c r="F44" s="27"/>
      <c r="G44" s="34">
        <f>3729726/1000</f>
        <v>3729.726</v>
      </c>
      <c r="H44" s="26"/>
    </row>
    <row r="45" spans="1:8" ht="9.75">
      <c r="A45" s="72"/>
      <c r="B45" s="69" t="s">
        <v>61</v>
      </c>
      <c r="C45" s="70"/>
      <c r="D45" s="70"/>
      <c r="E45" s="32">
        <f>376362571.97/1000</f>
        <v>376362.57197000005</v>
      </c>
      <c r="F45" s="27"/>
      <c r="G45" s="34">
        <f>302732206/1000</f>
        <v>302732.206</v>
      </c>
      <c r="H45" s="26"/>
    </row>
    <row r="46" spans="1:8" ht="9.75">
      <c r="A46" s="72"/>
      <c r="B46" s="69" t="s">
        <v>60</v>
      </c>
      <c r="C46" s="70"/>
      <c r="D46" s="70"/>
      <c r="E46" s="32">
        <f>55576337.05/1000</f>
        <v>55576.337049999995</v>
      </c>
      <c r="F46" s="27"/>
      <c r="G46" s="34">
        <f>51772096/1000</f>
        <v>51772.096</v>
      </c>
      <c r="H46" s="26"/>
    </row>
    <row r="47" spans="1:8" ht="9.75">
      <c r="A47" s="72"/>
      <c r="B47" s="69" t="s">
        <v>115</v>
      </c>
      <c r="C47" s="70"/>
      <c r="D47" s="70"/>
      <c r="E47" s="32">
        <f>22663380.38/1000</f>
        <v>22663.38038</v>
      </c>
      <c r="F47" s="27"/>
      <c r="G47" s="34">
        <f>19621713/1000</f>
        <v>19621.713</v>
      </c>
      <c r="H47" s="26"/>
    </row>
    <row r="48" spans="1:8" ht="9.75">
      <c r="A48" s="72"/>
      <c r="B48" s="69" t="s">
        <v>59</v>
      </c>
      <c r="C48" s="70"/>
      <c r="D48" s="70"/>
      <c r="E48" s="32">
        <f>37993.07/1000</f>
        <v>37.99307</v>
      </c>
      <c r="F48" s="27"/>
      <c r="G48" s="34">
        <f>24894/1000</f>
        <v>24.894</v>
      </c>
      <c r="H48" s="26"/>
    </row>
    <row r="49" spans="1:8" ht="9.75">
      <c r="A49" s="72"/>
      <c r="B49" s="69" t="s">
        <v>58</v>
      </c>
      <c r="C49" s="70"/>
      <c r="D49" s="70"/>
      <c r="E49" s="32">
        <f>867514/1000</f>
        <v>867.514</v>
      </c>
      <c r="F49" s="27"/>
      <c r="G49" s="34">
        <v>681</v>
      </c>
      <c r="H49" s="26"/>
    </row>
    <row r="50" spans="1:8" ht="9.75">
      <c r="A50" s="72"/>
      <c r="B50" s="69" t="s">
        <v>57</v>
      </c>
      <c r="C50" s="70"/>
      <c r="D50" s="70"/>
      <c r="E50" s="32">
        <f>53449.75/1000</f>
        <v>53.44975</v>
      </c>
      <c r="F50" s="27"/>
      <c r="G50" s="34">
        <f>18791/1000</f>
        <v>18.791</v>
      </c>
      <c r="H50" s="26"/>
    </row>
    <row r="51" spans="1:8" ht="10.5" thickBot="1">
      <c r="A51" s="72"/>
      <c r="B51" s="70"/>
      <c r="C51" s="70"/>
      <c r="D51" s="70"/>
      <c r="E51" s="85">
        <v>557653</v>
      </c>
      <c r="F51" s="27"/>
      <c r="G51" s="90">
        <f>472108237/1000</f>
        <v>472108.237</v>
      </c>
      <c r="H51" s="26"/>
    </row>
    <row r="52" spans="1:8" ht="10.5" thickTop="1">
      <c r="A52" s="72"/>
      <c r="B52" s="70"/>
      <c r="C52" s="70"/>
      <c r="D52" s="70"/>
      <c r="E52" s="34"/>
      <c r="F52" s="27"/>
      <c r="G52" s="34"/>
      <c r="H52" s="26"/>
    </row>
    <row r="53" spans="1:8" ht="9.75">
      <c r="A53" s="72"/>
      <c r="B53" s="69" t="s">
        <v>160</v>
      </c>
      <c r="C53" s="70"/>
      <c r="D53" s="70"/>
      <c r="E53" s="36">
        <f>+E43/55000</f>
        <v>1.7857264439999998</v>
      </c>
      <c r="F53" s="27"/>
      <c r="G53" s="35">
        <f>+G43/55000</f>
        <v>1.7004943636363636</v>
      </c>
      <c r="H53" s="26"/>
    </row>
    <row r="54" spans="1:8" ht="9.75">
      <c r="A54" s="72"/>
      <c r="B54" s="70"/>
      <c r="C54" s="70"/>
      <c r="D54" s="70"/>
      <c r="E54" s="37"/>
      <c r="F54" s="25"/>
      <c r="G54" s="37"/>
      <c r="H54" s="26"/>
    </row>
    <row r="55" spans="1:8" ht="9.75">
      <c r="A55" s="72"/>
      <c r="B55" s="70"/>
      <c r="C55" s="70"/>
      <c r="D55" s="70"/>
      <c r="E55" s="37"/>
      <c r="F55" s="25"/>
      <c r="G55" s="37"/>
      <c r="H55" s="26"/>
    </row>
    <row r="56" spans="1:8" ht="9.75">
      <c r="A56" s="72"/>
      <c r="B56" s="70"/>
      <c r="C56" s="70"/>
      <c r="D56" s="70"/>
      <c r="E56" s="37"/>
      <c r="F56" s="25"/>
      <c r="G56" s="37"/>
      <c r="H56" s="26"/>
    </row>
    <row r="57" spans="1:8" ht="9.75">
      <c r="A57" s="72"/>
      <c r="B57" s="70"/>
      <c r="C57" s="70"/>
      <c r="D57" s="70"/>
      <c r="E57" s="37"/>
      <c r="F57" s="25"/>
      <c r="G57" s="37"/>
      <c r="H57" s="26"/>
    </row>
    <row r="58" spans="1:8" ht="9.75">
      <c r="A58" s="72"/>
      <c r="B58" s="70"/>
      <c r="C58" s="70"/>
      <c r="D58" s="70"/>
      <c r="E58" s="37"/>
      <c r="F58" s="25"/>
      <c r="G58" s="37"/>
      <c r="H58" s="26"/>
    </row>
    <row r="59" spans="1:8" ht="9.75">
      <c r="A59" s="72"/>
      <c r="B59" s="70"/>
      <c r="C59" s="70"/>
      <c r="D59" s="70"/>
      <c r="E59" s="37"/>
      <c r="F59" s="25"/>
      <c r="G59" s="37"/>
      <c r="H59" s="26"/>
    </row>
    <row r="60" spans="1:8" ht="9.75">
      <c r="A60" s="72"/>
      <c r="B60" s="70"/>
      <c r="C60" s="70"/>
      <c r="D60" s="70"/>
      <c r="E60" s="37"/>
      <c r="F60" s="25"/>
      <c r="G60" s="37"/>
      <c r="H60" s="26"/>
    </row>
    <row r="61" spans="1:8" ht="9.75">
      <c r="A61" s="72"/>
      <c r="B61" s="70"/>
      <c r="C61" s="70"/>
      <c r="D61" s="70"/>
      <c r="E61" s="37"/>
      <c r="F61" s="25"/>
      <c r="G61" s="37"/>
      <c r="H61" s="26"/>
    </row>
    <row r="62" spans="1:8" ht="9.75">
      <c r="A62" s="72"/>
      <c r="B62" s="70"/>
      <c r="C62" s="70"/>
      <c r="D62" s="70"/>
      <c r="E62" s="37"/>
      <c r="F62" s="25"/>
      <c r="G62" s="37"/>
      <c r="H62" s="26"/>
    </row>
    <row r="63" spans="1:8" ht="9.75">
      <c r="A63" s="72"/>
      <c r="B63" s="70"/>
      <c r="C63" s="70"/>
      <c r="D63" s="70"/>
      <c r="E63" s="37"/>
      <c r="F63" s="25"/>
      <c r="G63" s="37"/>
      <c r="H63" s="26"/>
    </row>
    <row r="64" spans="1:8" ht="9.75">
      <c r="A64" s="72"/>
      <c r="B64" s="70"/>
      <c r="C64" s="70"/>
      <c r="D64" s="70"/>
      <c r="E64" s="37"/>
      <c r="F64" s="25"/>
      <c r="G64" s="37"/>
      <c r="H64" s="26"/>
    </row>
    <row r="65" spans="1:8" ht="9.75">
      <c r="A65" s="72"/>
      <c r="B65" s="70"/>
      <c r="C65" s="70"/>
      <c r="D65" s="70"/>
      <c r="E65" s="37"/>
      <c r="F65" s="25"/>
      <c r="G65" s="37"/>
      <c r="H65" s="26"/>
    </row>
    <row r="66" spans="1:8" ht="10.5" thickBot="1">
      <c r="A66" s="73"/>
      <c r="B66" s="71"/>
      <c r="C66" s="71"/>
      <c r="D66" s="71"/>
      <c r="E66" s="38"/>
      <c r="F66" s="28"/>
      <c r="G66" s="38"/>
      <c r="H66" s="29"/>
    </row>
  </sheetData>
  <printOptions/>
  <pageMargins left="0.88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="50" zoomScaleNormal="50" workbookViewId="0" topLeftCell="A50">
      <selection activeCell="A66" sqref="A66"/>
    </sheetView>
  </sheetViews>
  <sheetFormatPr defaultColWidth="9.33203125" defaultRowHeight="11.25"/>
  <cols>
    <col min="1" max="1" width="3.16015625" style="0" customWidth="1"/>
    <col min="4" max="4" width="13.83203125" style="0" customWidth="1"/>
    <col min="5" max="5" width="14.16015625" style="0" customWidth="1"/>
    <col min="6" max="6" width="13.66015625" style="0" customWidth="1"/>
    <col min="7" max="8" width="13.33203125" style="0" customWidth="1"/>
    <col min="9" max="9" width="20" style="0" customWidth="1"/>
  </cols>
  <sheetData>
    <row r="1" spans="1:9" ht="9.75">
      <c r="A1" s="39"/>
      <c r="B1" s="40"/>
      <c r="C1" s="40"/>
      <c r="D1" s="40"/>
      <c r="E1" s="40"/>
      <c r="F1" s="40"/>
      <c r="G1" s="40"/>
      <c r="H1" s="40"/>
      <c r="I1" s="41"/>
    </row>
    <row r="2" spans="1:9" ht="9.75">
      <c r="A2" s="42"/>
      <c r="B2" s="43" t="s">
        <v>74</v>
      </c>
      <c r="C2" s="37"/>
      <c r="D2" s="37"/>
      <c r="E2" s="37"/>
      <c r="F2" s="37"/>
      <c r="G2" s="37"/>
      <c r="H2" s="37"/>
      <c r="I2" s="44"/>
    </row>
    <row r="3" spans="1:9" ht="9.75">
      <c r="A3" s="42"/>
      <c r="B3" s="37"/>
      <c r="C3" s="37"/>
      <c r="D3" s="37"/>
      <c r="E3" s="37"/>
      <c r="F3" s="37"/>
      <c r="G3" s="37"/>
      <c r="H3" s="37"/>
      <c r="I3" s="44"/>
    </row>
    <row r="4" spans="1:9" ht="9.75">
      <c r="A4" s="42">
        <v>1</v>
      </c>
      <c r="B4" s="31" t="s">
        <v>75</v>
      </c>
      <c r="C4" s="37"/>
      <c r="D4" s="37"/>
      <c r="E4" s="37"/>
      <c r="F4" s="37"/>
      <c r="G4" s="37"/>
      <c r="H4" s="37"/>
      <c r="I4" s="44"/>
    </row>
    <row r="5" spans="1:9" ht="9.75">
      <c r="A5" s="42"/>
      <c r="B5" s="37" t="s">
        <v>126</v>
      </c>
      <c r="C5" s="37"/>
      <c r="D5" s="37"/>
      <c r="E5" s="37"/>
      <c r="F5" s="37"/>
      <c r="G5" s="37"/>
      <c r="H5" s="37"/>
      <c r="I5" s="44"/>
    </row>
    <row r="6" spans="1:9" ht="9.75">
      <c r="A6" s="42"/>
      <c r="B6" s="37" t="s">
        <v>127</v>
      </c>
      <c r="C6" s="37"/>
      <c r="D6" s="37"/>
      <c r="E6" s="37"/>
      <c r="F6" s="37"/>
      <c r="G6" s="37"/>
      <c r="H6" s="37"/>
      <c r="I6" s="44"/>
    </row>
    <row r="7" spans="1:9" ht="9.75">
      <c r="A7" s="42"/>
      <c r="B7" s="37"/>
      <c r="C7" s="37"/>
      <c r="D7" s="37"/>
      <c r="E7" s="37"/>
      <c r="F7" s="37"/>
      <c r="G7" s="37"/>
      <c r="H7" s="37"/>
      <c r="I7" s="44"/>
    </row>
    <row r="8" spans="1:9" ht="9.75">
      <c r="A8" s="42"/>
      <c r="B8" s="37"/>
      <c r="C8" s="37"/>
      <c r="D8" s="37"/>
      <c r="E8" s="37"/>
      <c r="F8" s="37"/>
      <c r="G8" s="37"/>
      <c r="H8" s="37"/>
      <c r="I8" s="44"/>
    </row>
    <row r="9" spans="1:9" ht="9.75">
      <c r="A9" s="42">
        <v>2</v>
      </c>
      <c r="B9" s="31" t="s">
        <v>37</v>
      </c>
      <c r="C9" s="37"/>
      <c r="D9" s="37"/>
      <c r="E9" s="37"/>
      <c r="F9" s="37"/>
      <c r="G9" s="37"/>
      <c r="H9" s="37"/>
      <c r="I9" s="44"/>
    </row>
    <row r="10" spans="1:9" ht="9.75">
      <c r="A10" s="42"/>
      <c r="B10" s="37" t="s">
        <v>128</v>
      </c>
      <c r="C10" s="37"/>
      <c r="D10" s="37"/>
      <c r="E10" s="37"/>
      <c r="F10" s="37"/>
      <c r="G10" s="37"/>
      <c r="H10" s="37"/>
      <c r="I10" s="44"/>
    </row>
    <row r="11" spans="1:9" ht="9.75">
      <c r="A11" s="42"/>
      <c r="B11" s="37" t="s">
        <v>129</v>
      </c>
      <c r="C11" s="37"/>
      <c r="D11" s="37"/>
      <c r="E11" s="37"/>
      <c r="F11" s="37"/>
      <c r="G11" s="37"/>
      <c r="H11" s="37"/>
      <c r="I11" s="44"/>
    </row>
    <row r="12" spans="1:9" ht="9.75">
      <c r="A12" s="42"/>
      <c r="B12" s="37" t="s">
        <v>130</v>
      </c>
      <c r="C12" s="37"/>
      <c r="D12" s="37"/>
      <c r="E12" s="37"/>
      <c r="F12" s="37"/>
      <c r="G12" s="37"/>
      <c r="H12" s="37"/>
      <c r="I12" s="45"/>
    </row>
    <row r="13" spans="1:9" ht="9.75">
      <c r="A13" s="42"/>
      <c r="B13" s="37"/>
      <c r="C13" s="37"/>
      <c r="D13" s="37"/>
      <c r="E13" s="37"/>
      <c r="F13" s="37"/>
      <c r="G13" s="37"/>
      <c r="H13" s="37"/>
      <c r="I13" s="45"/>
    </row>
    <row r="14" spans="1:9" ht="9.75">
      <c r="A14" s="42"/>
      <c r="B14" s="37"/>
      <c r="C14" s="37"/>
      <c r="D14" s="37"/>
      <c r="E14" s="37"/>
      <c r="F14" s="37"/>
      <c r="G14" s="37"/>
      <c r="H14" s="37"/>
      <c r="I14" s="44"/>
    </row>
    <row r="15" spans="1:9" ht="9.75">
      <c r="A15" s="42">
        <v>3</v>
      </c>
      <c r="B15" s="31" t="s">
        <v>76</v>
      </c>
      <c r="C15" s="37"/>
      <c r="D15" s="37"/>
      <c r="E15" s="37"/>
      <c r="F15" s="37"/>
      <c r="G15" s="37"/>
      <c r="H15" s="37"/>
      <c r="I15" s="44"/>
    </row>
    <row r="16" spans="1:9" ht="9.75">
      <c r="A16" s="42"/>
      <c r="B16" s="37" t="s">
        <v>122</v>
      </c>
      <c r="C16" s="37"/>
      <c r="D16" s="37"/>
      <c r="E16" s="37"/>
      <c r="F16" s="37"/>
      <c r="G16" s="37"/>
      <c r="H16" s="37"/>
      <c r="I16" s="44"/>
    </row>
    <row r="17" spans="1:9" ht="9.75">
      <c r="A17" s="42"/>
      <c r="B17" s="37"/>
      <c r="C17" s="37"/>
      <c r="D17" s="37"/>
      <c r="E17" s="37"/>
      <c r="F17" s="37"/>
      <c r="G17" s="37"/>
      <c r="H17" s="37"/>
      <c r="I17" s="44"/>
    </row>
    <row r="18" spans="1:9" ht="9.75">
      <c r="A18" s="42"/>
      <c r="B18" s="37"/>
      <c r="C18" s="37"/>
      <c r="D18" s="37"/>
      <c r="E18" s="37"/>
      <c r="F18" s="37"/>
      <c r="G18" s="37"/>
      <c r="H18" s="37"/>
      <c r="I18" s="44"/>
    </row>
    <row r="19" spans="1:9" ht="9.75">
      <c r="A19" s="42">
        <v>4</v>
      </c>
      <c r="B19" s="31" t="s">
        <v>38</v>
      </c>
      <c r="C19" s="37"/>
      <c r="D19" s="37"/>
      <c r="E19" s="37"/>
      <c r="F19" s="37"/>
      <c r="G19" s="37"/>
      <c r="H19" s="37"/>
      <c r="I19" s="44"/>
    </row>
    <row r="20" spans="1:13" ht="9.75">
      <c r="A20" s="42"/>
      <c r="B20" s="37" t="s">
        <v>139</v>
      </c>
      <c r="C20" s="37"/>
      <c r="D20" s="37"/>
      <c r="E20" s="37"/>
      <c r="F20" s="37"/>
      <c r="G20" s="37"/>
      <c r="H20" s="37"/>
      <c r="I20" s="44"/>
      <c r="J20" s="1"/>
      <c r="K20" s="1"/>
      <c r="L20" s="1"/>
      <c r="M20" s="1"/>
    </row>
    <row r="21" spans="1:13" ht="9.75">
      <c r="A21" s="42"/>
      <c r="B21" s="37" t="s">
        <v>140</v>
      </c>
      <c r="C21" s="37"/>
      <c r="D21" s="37"/>
      <c r="E21" s="37"/>
      <c r="F21" s="37"/>
      <c r="G21" s="37"/>
      <c r="H21" s="37"/>
      <c r="I21" s="44"/>
      <c r="J21" s="1"/>
      <c r="K21" s="1"/>
      <c r="L21" s="1"/>
      <c r="M21" s="1"/>
    </row>
    <row r="22" spans="1:13" ht="9.75">
      <c r="A22" s="42"/>
      <c r="B22" s="37"/>
      <c r="C22" s="37"/>
      <c r="D22" s="37"/>
      <c r="E22" s="37"/>
      <c r="F22" s="37"/>
      <c r="G22" s="37"/>
      <c r="H22" s="37"/>
      <c r="I22" s="44"/>
      <c r="J22" s="1"/>
      <c r="K22" s="1"/>
      <c r="L22" s="1"/>
      <c r="M22" s="1"/>
    </row>
    <row r="23" spans="1:9" ht="9.75">
      <c r="A23" s="42"/>
      <c r="B23" s="37"/>
      <c r="C23" s="37"/>
      <c r="D23" s="37"/>
      <c r="E23" s="37"/>
      <c r="F23" s="37"/>
      <c r="G23" s="37"/>
      <c r="H23" s="37"/>
      <c r="I23" s="44"/>
    </row>
    <row r="24" spans="1:9" ht="9.75">
      <c r="A24" s="42">
        <v>5</v>
      </c>
      <c r="B24" s="31" t="s">
        <v>77</v>
      </c>
      <c r="C24" s="37"/>
      <c r="D24" s="37"/>
      <c r="E24" s="37"/>
      <c r="F24" s="37"/>
      <c r="G24" s="37"/>
      <c r="H24" s="37"/>
      <c r="I24" s="44"/>
    </row>
    <row r="25" spans="1:9" ht="9.75">
      <c r="A25" s="42"/>
      <c r="B25" s="37" t="s">
        <v>123</v>
      </c>
      <c r="C25" s="37"/>
      <c r="D25" s="37"/>
      <c r="E25" s="37"/>
      <c r="F25" s="37"/>
      <c r="G25" s="37"/>
      <c r="H25" s="37"/>
      <c r="I25" s="44"/>
    </row>
    <row r="26" spans="1:9" ht="9.75">
      <c r="A26" s="42"/>
      <c r="B26" s="37"/>
      <c r="C26" s="37"/>
      <c r="D26" s="37"/>
      <c r="E26" s="37"/>
      <c r="F26" s="37"/>
      <c r="G26" s="37"/>
      <c r="H26" s="37"/>
      <c r="I26" s="44"/>
    </row>
    <row r="27" spans="1:9" ht="9.75">
      <c r="A27" s="42"/>
      <c r="B27" s="37"/>
      <c r="C27" s="37"/>
      <c r="D27" s="37"/>
      <c r="E27" s="37"/>
      <c r="F27" s="37"/>
      <c r="G27" s="37"/>
      <c r="H27" s="37"/>
      <c r="I27" s="44"/>
    </row>
    <row r="28" spans="1:9" ht="9.75">
      <c r="A28" s="42">
        <v>6</v>
      </c>
      <c r="B28" s="31" t="s">
        <v>78</v>
      </c>
      <c r="C28" s="37"/>
      <c r="D28" s="37"/>
      <c r="E28" s="37"/>
      <c r="F28" s="37"/>
      <c r="G28" s="37"/>
      <c r="H28" s="37"/>
      <c r="I28" s="44"/>
    </row>
    <row r="29" spans="1:9" ht="9.75">
      <c r="A29" s="42"/>
      <c r="B29" s="37" t="s">
        <v>147</v>
      </c>
      <c r="C29" s="37"/>
      <c r="D29" s="37"/>
      <c r="E29" s="37"/>
      <c r="F29" s="37"/>
      <c r="G29" s="37"/>
      <c r="H29" s="37"/>
      <c r="I29" s="44"/>
    </row>
    <row r="30" spans="1:9" ht="9.75">
      <c r="A30" s="42"/>
      <c r="B30" s="37"/>
      <c r="C30" s="37"/>
      <c r="D30" s="37"/>
      <c r="E30" s="37"/>
      <c r="F30" s="37"/>
      <c r="G30" s="37"/>
      <c r="H30" s="37"/>
      <c r="I30" s="44"/>
    </row>
    <row r="31" spans="1:9" ht="9.75">
      <c r="A31" s="42"/>
      <c r="B31" s="37"/>
      <c r="C31" s="37"/>
      <c r="D31" s="37"/>
      <c r="E31" s="37"/>
      <c r="F31" s="37"/>
      <c r="G31" s="37"/>
      <c r="H31" s="37"/>
      <c r="I31" s="44"/>
    </row>
    <row r="32" spans="1:9" ht="9.75">
      <c r="A32" s="42">
        <v>7</v>
      </c>
      <c r="B32" s="31" t="s">
        <v>79</v>
      </c>
      <c r="C32" s="37"/>
      <c r="D32" s="37"/>
      <c r="E32" s="37"/>
      <c r="F32" s="37"/>
      <c r="G32" s="37"/>
      <c r="H32" s="37"/>
      <c r="I32" s="44"/>
    </row>
    <row r="33" spans="1:13" ht="9.75">
      <c r="A33" s="42"/>
      <c r="B33" s="37" t="s">
        <v>131</v>
      </c>
      <c r="C33" s="37"/>
      <c r="D33" s="37"/>
      <c r="E33" s="37"/>
      <c r="F33" s="37"/>
      <c r="G33" s="37"/>
      <c r="H33" s="37"/>
      <c r="I33" s="44"/>
      <c r="J33" s="1"/>
      <c r="K33" s="1"/>
      <c r="L33" s="1"/>
      <c r="M33" s="1"/>
    </row>
    <row r="34" spans="1:13" ht="9.75">
      <c r="A34" s="42"/>
      <c r="B34" s="37" t="s">
        <v>141</v>
      </c>
      <c r="C34" s="37"/>
      <c r="D34" s="37"/>
      <c r="E34" s="37"/>
      <c r="F34" s="37"/>
      <c r="G34" s="37"/>
      <c r="H34" s="37"/>
      <c r="I34" s="44"/>
      <c r="J34" s="1"/>
      <c r="K34" s="1"/>
      <c r="L34" s="1"/>
      <c r="M34" s="1"/>
    </row>
    <row r="35" spans="1:13" ht="9.75">
      <c r="A35" s="42"/>
      <c r="B35" s="37"/>
      <c r="C35" s="37"/>
      <c r="D35" s="37"/>
      <c r="E35" s="37"/>
      <c r="F35" s="37"/>
      <c r="G35" s="37"/>
      <c r="H35" s="37"/>
      <c r="I35" s="44"/>
      <c r="J35" s="1"/>
      <c r="K35" s="1"/>
      <c r="L35" s="1"/>
      <c r="M35" s="1"/>
    </row>
    <row r="36" spans="1:13" ht="9.75">
      <c r="A36" s="42"/>
      <c r="B36" s="37"/>
      <c r="C36" s="37"/>
      <c r="D36" s="37"/>
      <c r="E36" s="37"/>
      <c r="F36" s="37"/>
      <c r="G36" s="37"/>
      <c r="H36" s="37"/>
      <c r="I36" s="44"/>
      <c r="J36" s="1"/>
      <c r="K36" s="1"/>
      <c r="L36" s="1"/>
      <c r="M36" s="1"/>
    </row>
    <row r="37" spans="1:9" ht="9.75">
      <c r="A37" s="42">
        <v>8</v>
      </c>
      <c r="B37" s="31" t="s">
        <v>80</v>
      </c>
      <c r="C37" s="37"/>
      <c r="D37" s="37"/>
      <c r="E37" s="37"/>
      <c r="F37" s="37"/>
      <c r="G37" s="37"/>
      <c r="H37" s="37"/>
      <c r="I37" s="44"/>
    </row>
    <row r="38" spans="1:9" ht="9.75">
      <c r="A38" s="42"/>
      <c r="B38" s="37" t="s">
        <v>124</v>
      </c>
      <c r="C38" s="37"/>
      <c r="D38" s="37"/>
      <c r="E38" s="37"/>
      <c r="F38" s="37"/>
      <c r="G38" s="37"/>
      <c r="H38" s="37"/>
      <c r="I38" s="44"/>
    </row>
    <row r="39" spans="1:9" ht="9.75">
      <c r="A39" s="42"/>
      <c r="B39" s="37"/>
      <c r="C39" s="37"/>
      <c r="D39" s="37"/>
      <c r="E39" s="37"/>
      <c r="F39" s="37"/>
      <c r="G39" s="37"/>
      <c r="H39" s="37"/>
      <c r="I39" s="44"/>
    </row>
    <row r="40" spans="1:9" ht="9.75">
      <c r="A40" s="42"/>
      <c r="B40" s="37"/>
      <c r="C40" s="37"/>
      <c r="D40" s="37"/>
      <c r="E40" s="37"/>
      <c r="F40" s="37"/>
      <c r="G40" s="37"/>
      <c r="H40" s="37"/>
      <c r="I40" s="44"/>
    </row>
    <row r="41" spans="1:9" ht="9.75">
      <c r="A41" s="42">
        <v>9</v>
      </c>
      <c r="B41" s="31" t="s">
        <v>81</v>
      </c>
      <c r="C41" s="37"/>
      <c r="D41" s="37"/>
      <c r="E41" s="37"/>
      <c r="F41" s="37"/>
      <c r="G41" s="37"/>
      <c r="H41" s="37"/>
      <c r="I41" s="44"/>
    </row>
    <row r="42" spans="1:9" ht="9.75">
      <c r="A42" s="42"/>
      <c r="B42" s="37" t="s">
        <v>82</v>
      </c>
      <c r="C42" s="37"/>
      <c r="D42" s="37"/>
      <c r="E42" s="37"/>
      <c r="F42" s="37"/>
      <c r="G42" s="37"/>
      <c r="H42" s="37"/>
      <c r="I42" s="44"/>
    </row>
    <row r="43" spans="1:9" ht="9.75">
      <c r="A43" s="42"/>
      <c r="B43" s="37"/>
      <c r="C43" s="37"/>
      <c r="D43" s="37"/>
      <c r="E43" s="37"/>
      <c r="F43" s="37"/>
      <c r="G43" s="37"/>
      <c r="H43" s="37"/>
      <c r="I43" s="44"/>
    </row>
    <row r="44" spans="1:9" ht="9.75">
      <c r="A44" s="42"/>
      <c r="B44" s="37"/>
      <c r="C44" s="37"/>
      <c r="D44" s="37"/>
      <c r="E44" s="37"/>
      <c r="F44" s="37"/>
      <c r="G44" s="37"/>
      <c r="H44" s="37"/>
      <c r="I44" s="44"/>
    </row>
    <row r="45" spans="1:9" ht="9.75">
      <c r="A45" s="42">
        <v>10</v>
      </c>
      <c r="B45" s="31" t="s">
        <v>83</v>
      </c>
      <c r="C45" s="37"/>
      <c r="D45" s="37"/>
      <c r="E45" s="37"/>
      <c r="F45" s="37"/>
      <c r="G45" s="37"/>
      <c r="H45" s="37"/>
      <c r="I45" s="44"/>
    </row>
    <row r="46" spans="1:9" ht="9.75">
      <c r="A46" s="42"/>
      <c r="B46" s="37" t="s">
        <v>84</v>
      </c>
      <c r="C46" s="37"/>
      <c r="D46" s="37"/>
      <c r="E46" s="37"/>
      <c r="F46" s="37"/>
      <c r="G46" s="37"/>
      <c r="H46" s="37"/>
      <c r="I46" s="44"/>
    </row>
    <row r="47" spans="1:9" ht="9.75">
      <c r="A47" s="42"/>
      <c r="B47" s="37"/>
      <c r="C47" s="37"/>
      <c r="D47" s="37"/>
      <c r="E47" s="37"/>
      <c r="F47" s="37"/>
      <c r="G47" s="37"/>
      <c r="H47" s="37"/>
      <c r="I47" s="44"/>
    </row>
    <row r="48" spans="1:9" ht="9.75">
      <c r="A48" s="42"/>
      <c r="B48" s="37"/>
      <c r="C48" s="37"/>
      <c r="D48" s="37"/>
      <c r="E48" s="37"/>
      <c r="F48" s="37"/>
      <c r="G48" s="37"/>
      <c r="H48" s="37"/>
      <c r="I48" s="44"/>
    </row>
    <row r="49" spans="1:9" ht="9.75">
      <c r="A49" s="42">
        <v>11</v>
      </c>
      <c r="B49" s="31" t="s">
        <v>85</v>
      </c>
      <c r="C49" s="37"/>
      <c r="D49" s="37"/>
      <c r="E49" s="37"/>
      <c r="F49" s="37"/>
      <c r="G49" s="37"/>
      <c r="H49" s="37"/>
      <c r="I49" s="44"/>
    </row>
    <row r="50" spans="1:9" ht="9.75">
      <c r="A50" s="42"/>
      <c r="B50" s="37" t="s">
        <v>153</v>
      </c>
      <c r="C50" s="37"/>
      <c r="D50" s="37"/>
      <c r="E50" s="37"/>
      <c r="F50" s="37"/>
      <c r="G50" s="37"/>
      <c r="H50" s="37"/>
      <c r="I50" s="44"/>
    </row>
    <row r="51" spans="1:9" ht="9.75">
      <c r="A51" s="42"/>
      <c r="B51" s="37" t="s">
        <v>152</v>
      </c>
      <c r="C51" s="37"/>
      <c r="D51" s="37"/>
      <c r="E51" s="37"/>
      <c r="F51" s="37"/>
      <c r="G51" s="37"/>
      <c r="H51" s="37"/>
      <c r="I51" s="44"/>
    </row>
    <row r="52" spans="1:9" ht="9.75">
      <c r="A52" s="42"/>
      <c r="B52" s="37"/>
      <c r="C52" s="37"/>
      <c r="D52" s="37"/>
      <c r="E52" s="37"/>
      <c r="F52" s="37"/>
      <c r="G52" s="37"/>
      <c r="H52" s="37"/>
      <c r="I52" s="44"/>
    </row>
    <row r="53" spans="1:9" ht="9.75">
      <c r="A53" s="42"/>
      <c r="B53" s="37"/>
      <c r="C53" s="37"/>
      <c r="D53" s="37"/>
      <c r="E53" s="37"/>
      <c r="F53" s="37"/>
      <c r="G53" s="37"/>
      <c r="H53" s="37"/>
      <c r="I53" s="44"/>
    </row>
    <row r="54" spans="1:9" ht="9.75">
      <c r="A54" s="42">
        <v>12</v>
      </c>
      <c r="B54" s="31" t="s">
        <v>86</v>
      </c>
      <c r="C54" s="37"/>
      <c r="D54" s="37"/>
      <c r="E54" s="37"/>
      <c r="F54" s="37"/>
      <c r="G54" s="37"/>
      <c r="H54" s="37"/>
      <c r="I54" s="44"/>
    </row>
    <row r="55" spans="1:9" ht="9.75">
      <c r="A55" s="42"/>
      <c r="B55" s="37" t="s">
        <v>138</v>
      </c>
      <c r="C55" s="37"/>
      <c r="D55" s="37"/>
      <c r="E55" s="37"/>
      <c r="F55" s="37"/>
      <c r="G55" s="37"/>
      <c r="H55" s="37"/>
      <c r="I55" s="44"/>
    </row>
    <row r="56" spans="1:9" ht="9.75">
      <c r="A56" s="42"/>
      <c r="B56" s="37"/>
      <c r="C56" s="37"/>
      <c r="D56" s="37"/>
      <c r="E56" s="37"/>
      <c r="F56" s="37"/>
      <c r="G56" s="37"/>
      <c r="H56" s="37"/>
      <c r="I56" s="44"/>
    </row>
    <row r="57" spans="1:9" ht="9.75">
      <c r="A57" s="42"/>
      <c r="B57" s="37"/>
      <c r="C57" s="37"/>
      <c r="D57" s="37"/>
      <c r="E57" s="37"/>
      <c r="F57" s="37"/>
      <c r="G57" s="37"/>
      <c r="H57" s="37"/>
      <c r="I57" s="44"/>
    </row>
    <row r="58" spans="1:9" ht="9.75">
      <c r="A58" s="42">
        <v>13</v>
      </c>
      <c r="B58" s="31" t="s">
        <v>87</v>
      </c>
      <c r="C58" s="37"/>
      <c r="D58" s="37"/>
      <c r="E58" s="37"/>
      <c r="F58" s="37"/>
      <c r="G58" s="37"/>
      <c r="H58" s="37"/>
      <c r="I58" s="44"/>
    </row>
    <row r="59" spans="1:9" ht="9.75">
      <c r="A59" s="42"/>
      <c r="B59" s="37" t="s">
        <v>132</v>
      </c>
      <c r="C59" s="37"/>
      <c r="D59" s="37"/>
      <c r="E59" s="37"/>
      <c r="F59" s="37"/>
      <c r="G59" s="37"/>
      <c r="H59" s="37"/>
      <c r="I59" s="44"/>
    </row>
    <row r="60" spans="1:9" ht="9.75">
      <c r="A60" s="42"/>
      <c r="B60" s="37" t="s">
        <v>142</v>
      </c>
      <c r="C60" s="37"/>
      <c r="D60" s="37"/>
      <c r="E60" s="37"/>
      <c r="F60" s="37"/>
      <c r="G60" s="37"/>
      <c r="H60" s="37"/>
      <c r="I60" s="44"/>
    </row>
    <row r="61" spans="1:9" ht="9.75">
      <c r="A61" s="42"/>
      <c r="B61" s="37"/>
      <c r="C61" s="37"/>
      <c r="D61" s="37"/>
      <c r="E61" s="37"/>
      <c r="F61" s="37"/>
      <c r="G61" s="37"/>
      <c r="H61" s="37"/>
      <c r="I61" s="44"/>
    </row>
    <row r="62" spans="1:9" ht="9.75">
      <c r="A62" s="42"/>
      <c r="B62" s="37"/>
      <c r="C62" s="37"/>
      <c r="D62" s="37"/>
      <c r="E62" s="37"/>
      <c r="F62" s="37"/>
      <c r="G62" s="37"/>
      <c r="H62" s="37"/>
      <c r="I62" s="44"/>
    </row>
    <row r="63" spans="1:9" ht="9.75">
      <c r="A63" s="42">
        <v>14</v>
      </c>
      <c r="B63" s="31" t="s">
        <v>88</v>
      </c>
      <c r="C63" s="37"/>
      <c r="D63" s="37"/>
      <c r="E63" s="37"/>
      <c r="F63" s="37"/>
      <c r="G63" s="37"/>
      <c r="H63" s="37"/>
      <c r="I63" s="44"/>
    </row>
    <row r="64" spans="1:9" ht="9.75">
      <c r="A64" s="42"/>
      <c r="B64" s="37" t="s">
        <v>99</v>
      </c>
      <c r="C64" s="37"/>
      <c r="D64" s="37"/>
      <c r="E64" s="37"/>
      <c r="F64" s="37"/>
      <c r="G64" s="37"/>
      <c r="H64" s="37"/>
      <c r="I64" s="44"/>
    </row>
    <row r="65" spans="1:9" ht="10.5" thickBot="1">
      <c r="A65" s="46"/>
      <c r="B65" s="38"/>
      <c r="C65" s="38"/>
      <c r="D65" s="38"/>
      <c r="E65" s="38"/>
      <c r="F65" s="38"/>
      <c r="G65" s="38"/>
      <c r="H65" s="38"/>
      <c r="I65" s="47"/>
    </row>
    <row r="66" spans="1:9" ht="9.75">
      <c r="A66" s="39"/>
      <c r="B66" s="40"/>
      <c r="C66" s="40"/>
      <c r="D66" s="40"/>
      <c r="E66" s="40"/>
      <c r="F66" s="40"/>
      <c r="G66" s="40"/>
      <c r="H66" s="40"/>
      <c r="I66" s="41"/>
    </row>
    <row r="67" spans="1:9" ht="9.75">
      <c r="A67" s="42">
        <v>15</v>
      </c>
      <c r="B67" s="31" t="s">
        <v>89</v>
      </c>
      <c r="C67" s="37"/>
      <c r="D67" s="37"/>
      <c r="E67" s="37"/>
      <c r="F67" s="37"/>
      <c r="G67" s="37"/>
      <c r="H67" s="37"/>
      <c r="I67" s="44"/>
    </row>
    <row r="68" spans="1:9" ht="9.75">
      <c r="A68" s="42"/>
      <c r="B68" s="37" t="s">
        <v>90</v>
      </c>
      <c r="C68" s="37"/>
      <c r="D68" s="37"/>
      <c r="E68" s="37"/>
      <c r="F68" s="37"/>
      <c r="G68" s="37"/>
      <c r="H68" s="37"/>
      <c r="I68" s="44"/>
    </row>
    <row r="69" spans="1:9" ht="9.75">
      <c r="A69" s="42"/>
      <c r="B69" s="37"/>
      <c r="C69" s="37"/>
      <c r="D69" s="37"/>
      <c r="E69" s="37"/>
      <c r="F69" s="37"/>
      <c r="G69" s="37"/>
      <c r="H69" s="37"/>
      <c r="I69" s="44"/>
    </row>
    <row r="70" spans="1:9" ht="9.75">
      <c r="A70" s="42"/>
      <c r="B70" s="37"/>
      <c r="C70" s="37"/>
      <c r="D70" s="37"/>
      <c r="E70" s="37"/>
      <c r="F70" s="37"/>
      <c r="G70" s="37"/>
      <c r="H70" s="37"/>
      <c r="I70" s="44"/>
    </row>
    <row r="71" spans="1:9" ht="9.75">
      <c r="A71" s="42">
        <v>16</v>
      </c>
      <c r="B71" s="31" t="s">
        <v>91</v>
      </c>
      <c r="C71" s="37"/>
      <c r="D71" s="37"/>
      <c r="E71" s="37"/>
      <c r="F71" s="37"/>
      <c r="G71" s="37"/>
      <c r="H71" s="37"/>
      <c r="I71" s="44"/>
    </row>
    <row r="72" spans="1:9" ht="9.75">
      <c r="A72" s="42"/>
      <c r="B72" s="37"/>
      <c r="C72" s="37"/>
      <c r="D72" s="37"/>
      <c r="E72" s="37"/>
      <c r="F72" s="37"/>
      <c r="G72" s="37"/>
      <c r="H72" s="37"/>
      <c r="I72" s="44"/>
    </row>
    <row r="73" spans="1:9" ht="9.75">
      <c r="A73" s="42"/>
      <c r="B73" s="37"/>
      <c r="C73" s="37"/>
      <c r="D73" s="37"/>
      <c r="E73" s="37"/>
      <c r="F73" s="48" t="s">
        <v>43</v>
      </c>
      <c r="G73" s="37"/>
      <c r="H73" s="48" t="s">
        <v>45</v>
      </c>
      <c r="I73" s="44"/>
    </row>
    <row r="74" spans="1:9" ht="9.75">
      <c r="A74" s="42"/>
      <c r="B74" s="37"/>
      <c r="C74" s="37"/>
      <c r="D74" s="48" t="s">
        <v>42</v>
      </c>
      <c r="E74" s="37"/>
      <c r="F74" s="48" t="s">
        <v>44</v>
      </c>
      <c r="G74" s="37"/>
      <c r="H74" s="48" t="s">
        <v>46</v>
      </c>
      <c r="I74" s="44"/>
    </row>
    <row r="75" spans="1:9" ht="9.75">
      <c r="A75" s="42"/>
      <c r="B75" s="37"/>
      <c r="C75" s="37"/>
      <c r="D75" s="49" t="s">
        <v>110</v>
      </c>
      <c r="E75" s="37"/>
      <c r="F75" s="49" t="s">
        <v>110</v>
      </c>
      <c r="G75" s="37"/>
      <c r="H75" s="49" t="s">
        <v>110</v>
      </c>
      <c r="I75" s="44"/>
    </row>
    <row r="76" spans="1:9" ht="9.75">
      <c r="A76" s="42"/>
      <c r="B76" s="37"/>
      <c r="C76" s="37"/>
      <c r="D76" s="49" t="s">
        <v>121</v>
      </c>
      <c r="E76" s="50"/>
      <c r="F76" s="49" t="s">
        <v>121</v>
      </c>
      <c r="G76" s="37"/>
      <c r="H76" s="49" t="s">
        <v>121</v>
      </c>
      <c r="I76" s="44"/>
    </row>
    <row r="77" spans="1:9" ht="9.75">
      <c r="A77" s="42"/>
      <c r="B77" s="37"/>
      <c r="C77" s="37"/>
      <c r="D77" s="51" t="s">
        <v>120</v>
      </c>
      <c r="E77" s="52"/>
      <c r="F77" s="51" t="s">
        <v>120</v>
      </c>
      <c r="G77" s="37"/>
      <c r="H77" s="51" t="s">
        <v>120</v>
      </c>
      <c r="I77" s="44"/>
    </row>
    <row r="78" spans="1:9" ht="9.75">
      <c r="A78" s="42"/>
      <c r="B78" s="37" t="s">
        <v>39</v>
      </c>
      <c r="C78" s="37"/>
      <c r="D78" s="37"/>
      <c r="E78" s="37"/>
      <c r="F78" s="37"/>
      <c r="G78" s="37"/>
      <c r="H78" s="37"/>
      <c r="I78" s="44"/>
    </row>
    <row r="79" spans="1:9" ht="9.75">
      <c r="A79" s="42"/>
      <c r="B79" s="37" t="s">
        <v>40</v>
      </c>
      <c r="C79" s="37"/>
      <c r="D79" s="34">
        <v>60019</v>
      </c>
      <c r="E79" s="34"/>
      <c r="F79" s="34">
        <v>8228.992</v>
      </c>
      <c r="G79" s="34"/>
      <c r="H79" s="34">
        <v>676357</v>
      </c>
      <c r="I79" s="53"/>
    </row>
    <row r="80" spans="1:9" ht="9.75">
      <c r="A80" s="42"/>
      <c r="B80" s="37"/>
      <c r="C80" s="37"/>
      <c r="D80" s="34"/>
      <c r="E80" s="34"/>
      <c r="F80" s="37"/>
      <c r="G80" s="37"/>
      <c r="H80" s="34"/>
      <c r="I80" s="53"/>
    </row>
    <row r="81" spans="1:9" ht="9.75">
      <c r="A81" s="42"/>
      <c r="B81" s="37"/>
      <c r="C81" s="37"/>
      <c r="D81" s="34"/>
      <c r="E81" s="34"/>
      <c r="F81" s="34"/>
      <c r="G81" s="34"/>
      <c r="H81" s="34"/>
      <c r="I81" s="53"/>
    </row>
    <row r="82" spans="1:9" ht="9.75">
      <c r="A82" s="42"/>
      <c r="B82" s="37" t="s">
        <v>41</v>
      </c>
      <c r="C82" s="37"/>
      <c r="D82" s="34"/>
      <c r="E82" s="34"/>
      <c r="F82" s="34"/>
      <c r="G82" s="34"/>
      <c r="H82" s="34"/>
      <c r="I82" s="53"/>
    </row>
    <row r="83" spans="1:9" ht="9.75">
      <c r="A83" s="42"/>
      <c r="B83" s="37" t="s">
        <v>40</v>
      </c>
      <c r="C83" s="37"/>
      <c r="D83" s="34">
        <v>0</v>
      </c>
      <c r="E83" s="34"/>
      <c r="F83" s="54">
        <v>-58.519</v>
      </c>
      <c r="G83" s="54"/>
      <c r="H83" s="34">
        <v>251</v>
      </c>
      <c r="I83" s="53"/>
    </row>
    <row r="84" spans="1:9" ht="9.75">
      <c r="A84" s="42"/>
      <c r="B84" s="37"/>
      <c r="C84" s="37"/>
      <c r="D84" s="34"/>
      <c r="E84" s="34"/>
      <c r="F84" s="34"/>
      <c r="G84" s="34"/>
      <c r="H84" s="34"/>
      <c r="I84" s="53"/>
    </row>
    <row r="85" spans="1:9" ht="9.75">
      <c r="A85" s="42"/>
      <c r="B85" s="37"/>
      <c r="C85" s="37"/>
      <c r="D85" s="34"/>
      <c r="E85" s="34"/>
      <c r="F85" s="34"/>
      <c r="G85" s="34"/>
      <c r="H85" s="34"/>
      <c r="I85" s="53"/>
    </row>
    <row r="86" spans="1:9" ht="9.75">
      <c r="A86" s="42"/>
      <c r="B86" s="37"/>
      <c r="C86" s="37"/>
      <c r="D86" s="34"/>
      <c r="E86" s="34"/>
      <c r="F86" s="34"/>
      <c r="G86" s="34"/>
      <c r="H86" s="34"/>
      <c r="I86" s="53"/>
    </row>
    <row r="87" spans="1:9" ht="10.5" thickBot="1">
      <c r="A87" s="42"/>
      <c r="B87" s="37"/>
      <c r="C87" s="37"/>
      <c r="D87" s="90">
        <f>+D79+D83</f>
        <v>60019</v>
      </c>
      <c r="E87" s="34"/>
      <c r="F87" s="90">
        <f>+F79+F83</f>
        <v>8170.473</v>
      </c>
      <c r="G87" s="34"/>
      <c r="H87" s="90">
        <f>+H79+H83</f>
        <v>676608</v>
      </c>
      <c r="I87" s="53"/>
    </row>
    <row r="88" spans="1:9" ht="10.5" thickTop="1">
      <c r="A88" s="42"/>
      <c r="B88" s="37"/>
      <c r="C88" s="37"/>
      <c r="D88" s="37"/>
      <c r="E88" s="37"/>
      <c r="F88" s="37"/>
      <c r="G88" s="37"/>
      <c r="H88" s="37"/>
      <c r="I88" s="44"/>
    </row>
    <row r="89" spans="1:9" ht="9.75">
      <c r="A89" s="42"/>
      <c r="B89" s="37"/>
      <c r="C89" s="37"/>
      <c r="D89" s="37"/>
      <c r="E89" s="37"/>
      <c r="F89" s="37"/>
      <c r="G89" s="37"/>
      <c r="H89" s="37"/>
      <c r="I89" s="44"/>
    </row>
    <row r="90" spans="1:9" ht="9.75">
      <c r="A90" s="42">
        <v>17</v>
      </c>
      <c r="B90" s="31" t="s">
        <v>148</v>
      </c>
      <c r="C90" s="37"/>
      <c r="D90" s="37"/>
      <c r="E90" s="37"/>
      <c r="F90" s="37"/>
      <c r="G90" s="37"/>
      <c r="H90" s="37"/>
      <c r="I90" s="44"/>
    </row>
    <row r="91" spans="1:9" ht="9.75">
      <c r="A91" s="42"/>
      <c r="B91" s="37" t="s">
        <v>143</v>
      </c>
      <c r="C91" s="37"/>
      <c r="D91" s="37"/>
      <c r="E91" s="37"/>
      <c r="F91" s="37"/>
      <c r="G91" s="37"/>
      <c r="H91" s="37"/>
      <c r="I91" s="44"/>
    </row>
    <row r="92" spans="1:9" ht="9.75">
      <c r="A92" s="42"/>
      <c r="B92" s="37" t="s">
        <v>149</v>
      </c>
      <c r="C92" s="37"/>
      <c r="D92" s="37"/>
      <c r="E92" s="37"/>
      <c r="F92" s="37"/>
      <c r="G92" s="37"/>
      <c r="H92" s="37"/>
      <c r="I92" s="44"/>
    </row>
    <row r="93" spans="1:9" ht="9.75">
      <c r="A93" s="42"/>
      <c r="B93" s="37"/>
      <c r="C93" s="37"/>
      <c r="D93" s="37"/>
      <c r="E93" s="37"/>
      <c r="F93" s="37"/>
      <c r="G93" s="37"/>
      <c r="H93" s="37"/>
      <c r="I93" s="44"/>
    </row>
    <row r="94" spans="1:9" ht="9.75">
      <c r="A94" s="42"/>
      <c r="B94" s="37"/>
      <c r="C94" s="37"/>
      <c r="D94" s="37"/>
      <c r="E94" s="37"/>
      <c r="F94" s="37"/>
      <c r="G94" s="37"/>
      <c r="H94" s="37"/>
      <c r="I94" s="44"/>
    </row>
    <row r="95" spans="1:9" ht="9.75">
      <c r="A95" s="42">
        <v>18</v>
      </c>
      <c r="B95" s="31" t="s">
        <v>92</v>
      </c>
      <c r="C95" s="37"/>
      <c r="D95" s="37"/>
      <c r="E95" s="37"/>
      <c r="F95" s="37"/>
      <c r="G95" s="37"/>
      <c r="H95" s="37"/>
      <c r="I95" s="44"/>
    </row>
    <row r="96" spans="1:9" ht="9.75">
      <c r="A96" s="42"/>
      <c r="B96" s="55" t="s">
        <v>150</v>
      </c>
      <c r="C96" s="37"/>
      <c r="D96" s="37"/>
      <c r="E96" s="37"/>
      <c r="F96" s="37"/>
      <c r="G96" s="37"/>
      <c r="H96" s="37"/>
      <c r="I96" s="44"/>
    </row>
    <row r="97" spans="1:9" ht="9.75">
      <c r="A97" s="42"/>
      <c r="B97" s="55" t="s">
        <v>154</v>
      </c>
      <c r="C97" s="37"/>
      <c r="D97" s="37"/>
      <c r="E97" s="37"/>
      <c r="F97" s="37"/>
      <c r="G97" s="37"/>
      <c r="H97" s="37"/>
      <c r="I97" s="44"/>
    </row>
    <row r="98" spans="1:9" ht="9.75">
      <c r="A98" s="42"/>
      <c r="B98" s="55" t="s">
        <v>155</v>
      </c>
      <c r="C98" s="37"/>
      <c r="D98" s="37"/>
      <c r="E98" s="37"/>
      <c r="F98" s="37"/>
      <c r="G98" s="37"/>
      <c r="H98" s="37"/>
      <c r="I98" s="44"/>
    </row>
    <row r="99" spans="1:9" ht="9.75">
      <c r="A99" s="42"/>
      <c r="B99" s="31"/>
      <c r="C99" s="37"/>
      <c r="D99" s="37"/>
      <c r="E99" s="37"/>
      <c r="F99" s="37"/>
      <c r="G99" s="37"/>
      <c r="H99" s="37"/>
      <c r="I99" s="44"/>
    </row>
    <row r="100" spans="1:9" ht="9.75">
      <c r="A100" s="42"/>
      <c r="B100" s="31"/>
      <c r="C100" s="37"/>
      <c r="D100" s="37"/>
      <c r="E100" s="37"/>
      <c r="F100" s="37"/>
      <c r="G100" s="37"/>
      <c r="H100" s="37"/>
      <c r="I100" s="44"/>
    </row>
    <row r="101" spans="1:9" ht="9.75">
      <c r="A101" s="42">
        <v>19</v>
      </c>
      <c r="B101" s="31" t="s">
        <v>93</v>
      </c>
      <c r="C101" s="37"/>
      <c r="D101" s="37"/>
      <c r="E101" s="37"/>
      <c r="F101" s="37"/>
      <c r="G101" s="37"/>
      <c r="H101" s="37"/>
      <c r="I101" s="44"/>
    </row>
    <row r="102" spans="1:9" ht="9.75">
      <c r="A102" s="42"/>
      <c r="B102" s="55" t="s">
        <v>156</v>
      </c>
      <c r="C102" s="37"/>
      <c r="D102" s="37"/>
      <c r="E102" s="37"/>
      <c r="F102" s="37"/>
      <c r="G102" s="37"/>
      <c r="H102" s="37"/>
      <c r="I102" s="44"/>
    </row>
    <row r="103" spans="1:9" ht="9.75">
      <c r="A103" s="42"/>
      <c r="B103" s="55" t="s">
        <v>157</v>
      </c>
      <c r="C103" s="37"/>
      <c r="D103" s="37"/>
      <c r="E103" s="37"/>
      <c r="F103" s="37"/>
      <c r="G103" s="37"/>
      <c r="H103" s="37"/>
      <c r="I103" s="44"/>
    </row>
    <row r="104" spans="1:9" ht="9.75">
      <c r="A104" s="42"/>
      <c r="B104" s="55" t="s">
        <v>158</v>
      </c>
      <c r="C104" s="37"/>
      <c r="D104" s="37"/>
      <c r="E104" s="37"/>
      <c r="F104" s="37"/>
      <c r="G104" s="37"/>
      <c r="H104" s="37"/>
      <c r="I104" s="44"/>
    </row>
    <row r="105" spans="1:9" ht="9.75">
      <c r="A105" s="42"/>
      <c r="B105" s="31"/>
      <c r="C105" s="37"/>
      <c r="D105" s="37"/>
      <c r="E105" s="37"/>
      <c r="F105" s="37"/>
      <c r="G105" s="37"/>
      <c r="H105" s="37"/>
      <c r="I105" s="44"/>
    </row>
    <row r="106" spans="1:9" ht="9.75">
      <c r="A106" s="42"/>
      <c r="B106" s="31"/>
      <c r="C106" s="37"/>
      <c r="D106" s="37"/>
      <c r="E106" s="37"/>
      <c r="F106" s="37"/>
      <c r="G106" s="37"/>
      <c r="H106" s="37"/>
      <c r="I106" s="44"/>
    </row>
    <row r="107" spans="1:9" ht="9.75">
      <c r="A107" s="42">
        <v>20</v>
      </c>
      <c r="B107" s="31" t="s">
        <v>94</v>
      </c>
      <c r="C107" s="37"/>
      <c r="D107" s="37"/>
      <c r="E107" s="37"/>
      <c r="F107" s="37"/>
      <c r="G107" s="37"/>
      <c r="H107" s="37"/>
      <c r="I107" s="44"/>
    </row>
    <row r="108" spans="1:9" ht="9.75">
      <c r="A108" s="42"/>
      <c r="B108" s="37" t="s">
        <v>125</v>
      </c>
      <c r="C108" s="37"/>
      <c r="D108" s="37"/>
      <c r="E108" s="37"/>
      <c r="F108" s="37"/>
      <c r="G108" s="37"/>
      <c r="H108" s="37"/>
      <c r="I108" s="44"/>
    </row>
    <row r="109" spans="1:9" ht="9.75">
      <c r="A109" s="42"/>
      <c r="B109" s="37"/>
      <c r="C109" s="37"/>
      <c r="D109" s="37"/>
      <c r="E109" s="37"/>
      <c r="F109" s="37"/>
      <c r="G109" s="37"/>
      <c r="H109" s="37"/>
      <c r="I109" s="44"/>
    </row>
    <row r="110" spans="1:9" ht="9.75">
      <c r="A110" s="42"/>
      <c r="B110" s="37"/>
      <c r="C110" s="37"/>
      <c r="D110" s="37"/>
      <c r="E110" s="37"/>
      <c r="F110" s="37"/>
      <c r="G110" s="37"/>
      <c r="H110" s="37"/>
      <c r="I110" s="44"/>
    </row>
    <row r="111" spans="1:9" ht="9.75">
      <c r="A111" s="42"/>
      <c r="B111" s="31"/>
      <c r="C111" s="37"/>
      <c r="D111" s="37"/>
      <c r="E111" s="37"/>
      <c r="F111" s="37"/>
      <c r="G111" s="37"/>
      <c r="H111" s="37"/>
      <c r="I111" s="44"/>
    </row>
    <row r="112" spans="1:9" ht="9.75">
      <c r="A112" s="42"/>
      <c r="B112" s="37"/>
      <c r="C112" s="37"/>
      <c r="D112" s="37"/>
      <c r="E112" s="37"/>
      <c r="F112" s="37"/>
      <c r="G112" s="37"/>
      <c r="H112" s="37"/>
      <c r="I112" s="44"/>
    </row>
    <row r="113" spans="1:9" ht="9.75">
      <c r="A113" s="42"/>
      <c r="B113" s="37"/>
      <c r="C113" s="37"/>
      <c r="D113" s="37"/>
      <c r="E113" s="37"/>
      <c r="F113" s="37"/>
      <c r="G113" s="37"/>
      <c r="H113" s="37"/>
      <c r="I113" s="44"/>
    </row>
    <row r="114" spans="1:9" ht="9.75">
      <c r="A114" s="42"/>
      <c r="B114" s="37"/>
      <c r="C114" s="37"/>
      <c r="D114" s="37"/>
      <c r="E114" s="37"/>
      <c r="F114" s="37"/>
      <c r="G114" s="37"/>
      <c r="H114" s="37"/>
      <c r="I114" s="44"/>
    </row>
    <row r="115" spans="1:9" ht="9.75">
      <c r="A115" s="42"/>
      <c r="B115" s="37"/>
      <c r="C115" s="37"/>
      <c r="D115" s="37"/>
      <c r="E115" s="37"/>
      <c r="F115" s="37"/>
      <c r="G115" s="37"/>
      <c r="H115" s="37"/>
      <c r="I115" s="44"/>
    </row>
    <row r="116" spans="1:9" ht="9.75">
      <c r="A116" s="42"/>
      <c r="B116" s="37"/>
      <c r="C116" s="37"/>
      <c r="D116" s="37"/>
      <c r="E116" s="37"/>
      <c r="F116" s="37"/>
      <c r="G116" s="37"/>
      <c r="H116" s="37"/>
      <c r="I116" s="44"/>
    </row>
    <row r="117" spans="1:9" ht="9.75">
      <c r="A117" s="42"/>
      <c r="B117" s="37" t="s">
        <v>95</v>
      </c>
      <c r="C117" s="37"/>
      <c r="D117" s="37"/>
      <c r="E117" s="37"/>
      <c r="F117" s="37"/>
      <c r="G117" s="37"/>
      <c r="H117" s="37"/>
      <c r="I117" s="44"/>
    </row>
    <row r="118" spans="1:9" ht="9.75">
      <c r="A118" s="42"/>
      <c r="B118" s="37" t="s">
        <v>96</v>
      </c>
      <c r="C118" s="37"/>
      <c r="D118" s="37"/>
      <c r="E118" s="37"/>
      <c r="F118" s="37"/>
      <c r="G118" s="37"/>
      <c r="H118" s="37"/>
      <c r="I118" s="44"/>
    </row>
    <row r="119" spans="1:9" ht="9.75">
      <c r="A119" s="42"/>
      <c r="B119" s="37" t="s">
        <v>98</v>
      </c>
      <c r="C119" s="37"/>
      <c r="D119" s="37"/>
      <c r="E119" s="37"/>
      <c r="F119" s="37"/>
      <c r="G119" s="37"/>
      <c r="H119" s="37"/>
      <c r="I119" s="44"/>
    </row>
    <row r="120" spans="1:9" ht="9.75">
      <c r="A120" s="42"/>
      <c r="B120" s="37" t="s">
        <v>97</v>
      </c>
      <c r="C120" s="37"/>
      <c r="D120" s="37"/>
      <c r="E120" s="37"/>
      <c r="F120" s="37"/>
      <c r="G120" s="37"/>
      <c r="H120" s="37"/>
      <c r="I120" s="44"/>
    </row>
    <row r="121" spans="1:10" ht="9.75">
      <c r="A121" s="42"/>
      <c r="B121" s="37" t="s">
        <v>151</v>
      </c>
      <c r="C121" s="37"/>
      <c r="D121" s="37"/>
      <c r="E121" s="37"/>
      <c r="F121" s="37"/>
      <c r="G121" s="37"/>
      <c r="H121" s="37"/>
      <c r="I121" s="44"/>
      <c r="J121" s="1"/>
    </row>
    <row r="122" spans="1:11" ht="9.75">
      <c r="A122" s="42"/>
      <c r="B122" s="37"/>
      <c r="C122" s="37"/>
      <c r="D122" s="37"/>
      <c r="E122" s="37"/>
      <c r="F122" s="37"/>
      <c r="G122" s="37"/>
      <c r="H122" s="37"/>
      <c r="I122" s="44"/>
      <c r="J122" s="1"/>
      <c r="K122" s="1"/>
    </row>
    <row r="123" spans="1:10" ht="9.75">
      <c r="A123" s="42"/>
      <c r="B123" s="37"/>
      <c r="C123" s="37"/>
      <c r="D123" s="37"/>
      <c r="E123" s="37"/>
      <c r="F123" s="37"/>
      <c r="G123" s="37"/>
      <c r="H123" s="37"/>
      <c r="I123" s="44"/>
      <c r="J123" s="1"/>
    </row>
    <row r="124" spans="1:9" ht="9.75">
      <c r="A124" s="42"/>
      <c r="B124" s="37"/>
      <c r="C124" s="37"/>
      <c r="D124" s="37"/>
      <c r="E124" s="37"/>
      <c r="F124" s="37"/>
      <c r="G124" s="37"/>
      <c r="H124" s="37"/>
      <c r="I124" s="44"/>
    </row>
    <row r="125" spans="1:9" ht="9.75">
      <c r="A125" s="42"/>
      <c r="B125" s="37"/>
      <c r="C125" s="37"/>
      <c r="D125" s="37"/>
      <c r="E125" s="37"/>
      <c r="F125" s="37"/>
      <c r="G125" s="37"/>
      <c r="H125" s="37"/>
      <c r="I125" s="44"/>
    </row>
    <row r="126" spans="1:9" ht="9.75">
      <c r="A126" s="42"/>
      <c r="B126" s="37"/>
      <c r="C126" s="37"/>
      <c r="D126" s="37"/>
      <c r="E126" s="37"/>
      <c r="F126" s="37"/>
      <c r="G126" s="37"/>
      <c r="H126" s="37"/>
      <c r="I126" s="44"/>
    </row>
    <row r="127" spans="1:9" ht="10.5" thickBot="1">
      <c r="A127" s="46"/>
      <c r="B127" s="38"/>
      <c r="C127" s="38"/>
      <c r="D127" s="38"/>
      <c r="E127" s="38"/>
      <c r="F127" s="38"/>
      <c r="G127" s="38"/>
      <c r="H127" s="38"/>
      <c r="I127" s="47"/>
    </row>
  </sheetData>
  <printOptions/>
  <pageMargins left="0.81" right="0.28" top="0.66" bottom="1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Syarikat Takaful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Jabatan Akaun &amp; Pelaburan</dc:creator>
  <cp:keywords/>
  <dc:description/>
  <cp:lastModifiedBy>Corporate &amp; Legal</cp:lastModifiedBy>
  <cp:lastPrinted>2000-05-25T08:38:22Z</cp:lastPrinted>
  <dcterms:created xsi:type="dcterms:W3CDTF">1999-10-11T07:35:13Z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