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20" windowWidth="9210" windowHeight="5205" activeTab="0"/>
  </bookViews>
  <sheets>
    <sheet name="p&amp;l" sheetId="1" r:id="rId1"/>
    <sheet name="bsheet" sheetId="2" r:id="rId2"/>
    <sheet name="equity" sheetId="3" r:id="rId3"/>
    <sheet name="cflow" sheetId="4" r:id="rId4"/>
  </sheets>
  <definedNames>
    <definedName name="_xlnm.Print_Area" localSheetId="3">'cflow'!$B$1:$L$85</definedName>
    <definedName name="_xlnm.Print_Titles" localSheetId="1">'bsheet'!$1:$12</definedName>
    <definedName name="_xlnm.Print_Titles" localSheetId="3">'cflow'!$1:$12</definedName>
  </definedNames>
  <calcPr fullCalcOnLoad="1"/>
</workbook>
</file>

<file path=xl/sharedStrings.xml><?xml version="1.0" encoding="utf-8"?>
<sst xmlns="http://schemas.openxmlformats.org/spreadsheetml/2006/main" count="169" uniqueCount="141">
  <si>
    <t xml:space="preserve"> </t>
  </si>
  <si>
    <t>RM'000</t>
  </si>
  <si>
    <t>(Incorporated in Malaysia)</t>
  </si>
  <si>
    <t>( RM'000 )</t>
  </si>
  <si>
    <t>Interest paid</t>
  </si>
  <si>
    <t>Purchase of property, plant and equipment</t>
  </si>
  <si>
    <t>Share</t>
  </si>
  <si>
    <t>Capital</t>
  </si>
  <si>
    <t>Total</t>
  </si>
  <si>
    <t>Premium</t>
  </si>
  <si>
    <t>Revenue</t>
  </si>
  <si>
    <t>Other Operating Income</t>
  </si>
  <si>
    <t>Operating Expenses</t>
  </si>
  <si>
    <t>Profit from Operations</t>
  </si>
  <si>
    <t>Finance Cost</t>
  </si>
  <si>
    <t>Taxation</t>
  </si>
  <si>
    <t>31/12/2002</t>
  </si>
  <si>
    <t>Encorp Berhad</t>
  </si>
  <si>
    <t>(Company No.: 506836-X)</t>
  </si>
  <si>
    <t>Individual Quarter</t>
  </si>
  <si>
    <t>Current year quarter</t>
  </si>
  <si>
    <t>Preceding year corresponding quarter</t>
  </si>
  <si>
    <t>Current Year to date</t>
  </si>
  <si>
    <t>Preceding year  corresponding period</t>
  </si>
  <si>
    <t>Non-distributable</t>
  </si>
  <si>
    <t>in the income  statement</t>
  </si>
  <si>
    <t xml:space="preserve">-Write off of corporate </t>
  </si>
  <si>
    <t>Net loss not recognised in</t>
  </si>
  <si>
    <t>the income statement</t>
  </si>
  <si>
    <t>-Write off of corporate</t>
  </si>
  <si>
    <t xml:space="preserve">   exercise expenses</t>
  </si>
  <si>
    <t>Interest received</t>
  </si>
  <si>
    <t>Adjustments for:</t>
  </si>
  <si>
    <t xml:space="preserve">   Depreciation</t>
  </si>
  <si>
    <t xml:space="preserve">   Interest expenses</t>
  </si>
  <si>
    <t xml:space="preserve">   Amortisation of concession expenditure</t>
  </si>
  <si>
    <t xml:space="preserve">   Interest income</t>
  </si>
  <si>
    <t xml:space="preserve">   Amortisation of goodwill on consolidation</t>
  </si>
  <si>
    <t>PROPERTY, PLANT AND EQUIPMENT</t>
  </si>
  <si>
    <t>GOODWILL</t>
  </si>
  <si>
    <t>CONCESSION EXPENDITURE</t>
  </si>
  <si>
    <t>CURRENT ASSETS</t>
  </si>
  <si>
    <t>Inventories</t>
  </si>
  <si>
    <t>Trade receivable</t>
  </si>
  <si>
    <t>Other receivables</t>
  </si>
  <si>
    <t>CURRENT LIABILITIES</t>
  </si>
  <si>
    <t>Trade payables</t>
  </si>
  <si>
    <t>Other payables</t>
  </si>
  <si>
    <t>NET CURRENT LIABILITIES</t>
  </si>
  <si>
    <t>FUNDS EMPLOYED:-</t>
  </si>
  <si>
    <t>SHARE CAPITAL</t>
  </si>
  <si>
    <t>SHARE PREMIUM</t>
  </si>
  <si>
    <t>SHAREHOLDERS' FUNDS</t>
  </si>
  <si>
    <t>DEFERRED AND LONG TERM</t>
  </si>
  <si>
    <t xml:space="preserve">  LIABILITIES</t>
  </si>
  <si>
    <t>Long term borrowings</t>
  </si>
  <si>
    <t>Deferred taxation</t>
  </si>
  <si>
    <t>NET TANGIBLE ASSETS PER SHARE (RM)</t>
  </si>
  <si>
    <t>RM '000</t>
  </si>
  <si>
    <t>Cash Flows From Operating Activities</t>
  </si>
  <si>
    <t>Cash Flows From Investing Activities</t>
  </si>
  <si>
    <t>Cash Flows From Financing Activities</t>
  </si>
  <si>
    <t>Reserve on</t>
  </si>
  <si>
    <t>Consolidation</t>
  </si>
  <si>
    <t>(Audited)</t>
  </si>
  <si>
    <t>RESERVE ARISING ON CONSOLIDATION</t>
  </si>
  <si>
    <t>Acquisition of Subsidiary</t>
  </si>
  <si>
    <t>RETAINED PROFIT</t>
  </si>
  <si>
    <t>Profit before taxation</t>
  </si>
  <si>
    <t>Operating profit before working capital changes</t>
  </si>
  <si>
    <t>Short term borrowings</t>
  </si>
  <si>
    <t>Tax Recoverable</t>
  </si>
  <si>
    <t>Cumulative Quarter</t>
  </si>
  <si>
    <t>CONCESSION INCOME RECEIVABLE</t>
  </si>
  <si>
    <t>Cash and bank balances</t>
  </si>
  <si>
    <t>12 months current Year To Date Ended 2002</t>
  </si>
  <si>
    <t>Repayment of  borrowings</t>
  </si>
  <si>
    <t>Provision for taxation</t>
  </si>
  <si>
    <t>(Unaudited)</t>
  </si>
  <si>
    <t>Distributable</t>
  </si>
  <si>
    <t>Proceeds from borrowings</t>
  </si>
  <si>
    <t>As at end of current quarter</t>
  </si>
  <si>
    <t>As at preceding financial year end</t>
  </si>
  <si>
    <t>Profit before tax</t>
  </si>
  <si>
    <t>Release of deposits pledged</t>
  </si>
  <si>
    <t>Repayment of hire purchase and lease payables</t>
  </si>
  <si>
    <t>Net cash used in  financing activities</t>
  </si>
  <si>
    <t>Cash and Cash Equivalents At Beginning Of Period</t>
  </si>
  <si>
    <t>Cash and Cash Equivalents At End Of Period</t>
  </si>
  <si>
    <t>At 1 January 2002</t>
  </si>
  <si>
    <t>At 1 January 2003</t>
  </si>
  <si>
    <t>Bonus Issue of shares</t>
  </si>
  <si>
    <t>Profit for the year</t>
  </si>
  <si>
    <t>Income taxes paid</t>
  </si>
  <si>
    <t>Cash and cash equivalents included in the cash flows comprise the following balance sheet amounts:-</t>
  </si>
  <si>
    <t>Deposits</t>
  </si>
  <si>
    <t xml:space="preserve">         a condensed consolidated cash flow statement is presented.</t>
  </si>
  <si>
    <t>Deposit, cash and bank balances</t>
  </si>
  <si>
    <t xml:space="preserve">   Bad debts recovered</t>
  </si>
  <si>
    <t>Net cash used in investing activities</t>
  </si>
  <si>
    <t>Net cash flow generated from operating activities</t>
  </si>
  <si>
    <t>Cash generated from operations</t>
  </si>
  <si>
    <t>Net Decrease In Cash and Cash Equivalents</t>
  </si>
  <si>
    <t xml:space="preserve">   Gain on disposal of plant and equipment</t>
  </si>
  <si>
    <t>Remarks :</t>
  </si>
  <si>
    <t>CONDENSED CONSOLIDATED INCOME STATEMENTS</t>
  </si>
  <si>
    <t>Hire purchase and lease payables</t>
  </si>
  <si>
    <t>Changes in working capital</t>
  </si>
  <si>
    <t>Net loss for the period</t>
  </si>
  <si>
    <t xml:space="preserve">Less : Deposits pledged </t>
  </si>
  <si>
    <t>Retained Profits/</t>
  </si>
  <si>
    <t>(Accumulated</t>
  </si>
  <si>
    <t>loss)</t>
  </si>
  <si>
    <t>CONDENSED CONSOLIDATED BALANCE SHEETS</t>
  </si>
  <si>
    <t>(These figures have not been audited)</t>
  </si>
  <si>
    <t>CONDENSED CONSOLIDATED CASH FLOW STATEMENTS FOR THE QUARTER ENDED</t>
  </si>
  <si>
    <t>The Condensed Consolidated Balance Sheets should be read in conjunction with the Audited</t>
  </si>
  <si>
    <t>Financial Statements for the year ended 31 December 2002 and the accompanying explanatory</t>
  </si>
  <si>
    <t>notes attached to the interim financial statements.</t>
  </si>
  <si>
    <t>Less : Bank overdraft</t>
  </si>
  <si>
    <t>Amount due from shareholder</t>
  </si>
  <si>
    <t>Hire purchase payables</t>
  </si>
  <si>
    <t xml:space="preserve">Note: There are no comparative figures for the same period of the preceding year as this is the first year </t>
  </si>
  <si>
    <t xml:space="preserve">  - Basic (223,508,536)</t>
  </si>
  <si>
    <t>30 Sept 02</t>
  </si>
  <si>
    <t>30 Sept 03</t>
  </si>
  <si>
    <t>AS AT 30 SEPTEMBER 2003</t>
  </si>
  <si>
    <t>30/09/2003</t>
  </si>
  <si>
    <t>At 30 September  2003</t>
  </si>
  <si>
    <t>CONDENSED CONSOLIDATED STATEMENTS OF CHANGES IN EQUITY FOR THE QUARTER ENDED 30 SEPTEMBER 2003</t>
  </si>
  <si>
    <t>30 SEPTEMBER 2003</t>
  </si>
  <si>
    <t>Nine Months Ended 30 Sept 2003</t>
  </si>
  <si>
    <t>FOR THE QUARTER ENDED 30 SEPTEMBER 2003</t>
  </si>
  <si>
    <t>Profit/(loss) after tax</t>
  </si>
  <si>
    <t>Net Profit/(loss) for the period</t>
  </si>
  <si>
    <t>Earnings/(loss) per share (Sen)</t>
  </si>
  <si>
    <t>Proceeds from disposals of plant and equipment</t>
  </si>
  <si>
    <t xml:space="preserve">         The Condensed Consolidated Cash Flow Statements should be read in conjunction with the Audited</t>
  </si>
  <si>
    <t xml:space="preserve">         Financial Statements for the year ended 31 December 2002 and the accompanying explanatory notes </t>
  </si>
  <si>
    <t xml:space="preserve">         attached to the interim financial statements.</t>
  </si>
  <si>
    <t>Amount due from holding company</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</si>
</sst>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_(* #,##0.0_);_(* \(#,##0.0\);_(* &quot;-&quot;??_);_(@_)"/>
    <numFmt numFmtId="178" formatCode="_(* #,##0.000_);_(* \(#,##0.000\);_(* &quot;-&quot;??_);_(@_)"/>
    <numFmt numFmtId="179" formatCode="_(* #,##0.0000_);_(* \(#,##0.0000\);_(* &quot;-&quot;??_);_(@_)"/>
    <numFmt numFmtId="180" formatCode="#,##0.0_);\(#,##0.0\)"/>
    <numFmt numFmtId="181" formatCode="#,##0_);[Red]\(#,##0\);\-"/>
    <numFmt numFmtId="182" formatCode="#,##0_);\(#,##0\);&quot;  -         &quot;"/>
    <numFmt numFmtId="183" formatCode="#,##0_);[Red]\(#,##0\);&quot;-       &quot;"/>
    <numFmt numFmtId="184" formatCode="0.00000000"/>
    <numFmt numFmtId="185" formatCode="0.0000000"/>
    <numFmt numFmtId="186" formatCode="0.000000"/>
    <numFmt numFmtId="187" formatCode="0.00000"/>
    <numFmt numFmtId="188" formatCode="0.0000"/>
    <numFmt numFmtId="189" formatCode="0.000"/>
    <numFmt numFmtId="190" formatCode="&quot;Yes&quot;;&quot;Yes&quot;;&quot;No&quot;"/>
    <numFmt numFmtId="191" formatCode="&quot;True&quot;;&quot;True&quot;;&quot;False&quot;"/>
    <numFmt numFmtId="192" formatCode="&quot;On&quot;;&quot;On&quot;;&quot;Off&quot;"/>
    <numFmt numFmtId="193" formatCode="_-* #,##0_-;\-* #,##0_-;_-* &quot;-&quot;??_-;_-@_-"/>
    <numFmt numFmtId="194" formatCode="0.0"/>
    <numFmt numFmtId="195" formatCode="0_);\(0\)"/>
    <numFmt numFmtId="196" formatCode="d\-mmm\-yyyy"/>
    <numFmt numFmtId="197" formatCode="#,##0.000_);\(#,##0.000\)"/>
    <numFmt numFmtId="198" formatCode="#,##0.0000_);\(#,##0.0000\)"/>
    <numFmt numFmtId="199" formatCode="#,##0.00000_);\(#,##0.00000\)"/>
    <numFmt numFmtId="200" formatCode="#,##0.000000_);\(#,##0.000000\)"/>
    <numFmt numFmtId="201" formatCode="#,##0.0000000_);\(#,##0.0000000\)"/>
    <numFmt numFmtId="202" formatCode="0.00_);\(0.00\)"/>
    <numFmt numFmtId="203" formatCode="0.0_);\(0.0\)"/>
    <numFmt numFmtId="204" formatCode="0.E+00"/>
  </numFmts>
  <fonts count="13">
    <font>
      <sz val="10"/>
      <name val="Arial"/>
      <family val="2"/>
    </font>
    <font>
      <sz val="8"/>
      <name val="Arial"/>
      <family val="2"/>
    </font>
    <font>
      <b/>
      <sz val="10"/>
      <name val="Arial"/>
      <family val="2"/>
    </font>
    <font>
      <b/>
      <u val="single"/>
      <sz val="10"/>
      <name val="Arial"/>
      <family val="2"/>
    </font>
    <font>
      <b/>
      <sz val="14"/>
      <name val="Arial"/>
      <family val="2"/>
    </font>
    <font>
      <sz val="12"/>
      <name val="Times New Roman"/>
      <family val="1"/>
    </font>
    <font>
      <sz val="12"/>
      <name val="Garamond"/>
      <family val="1"/>
    </font>
    <font>
      <sz val="10"/>
      <name val="Geneva"/>
      <family val="2"/>
    </font>
    <font>
      <sz val="11"/>
      <name val="Arial"/>
      <family val="2"/>
    </font>
    <font>
      <sz val="10"/>
      <name val="Times New Roman"/>
      <family val="1"/>
    </font>
    <font>
      <b/>
      <sz val="11"/>
      <name val="Arial"/>
      <family val="2"/>
    </font>
    <font>
      <b/>
      <u val="single"/>
      <sz val="11"/>
      <name val="Arial"/>
      <family val="2"/>
    </font>
    <font>
      <u val="single"/>
      <sz val="10"/>
      <name val="Arial"/>
      <family val="2"/>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0" fillId="0" borderId="0" applyBorder="0" applyAlignment="0" applyProtection="0"/>
    <xf numFmtId="41" fontId="0" fillId="0" borderId="0" applyFont="0" applyFill="0" applyBorder="0" applyAlignment="0" applyProtection="0"/>
    <xf numFmtId="4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6" fillId="0" borderId="0">
      <alignment/>
      <protection/>
    </xf>
    <xf numFmtId="9" fontId="0" fillId="0" borderId="0" applyFont="0" applyFill="0" applyBorder="0" applyAlignment="0" applyProtection="0"/>
  </cellStyleXfs>
  <cellXfs count="174">
    <xf numFmtId="0" fontId="0" fillId="0" borderId="0" xfId="0" applyAlignment="1">
      <alignment/>
    </xf>
    <xf numFmtId="0" fontId="2" fillId="0" borderId="0" xfId="0" applyFont="1" applyAlignment="1">
      <alignment/>
    </xf>
    <xf numFmtId="176" fontId="0" fillId="0" borderId="0" xfId="15" applyNumberFormat="1" applyAlignment="1">
      <alignment/>
    </xf>
    <xf numFmtId="176" fontId="0" fillId="0" borderId="1" xfId="15" applyNumberFormat="1" applyBorder="1" applyAlignment="1">
      <alignment/>
    </xf>
    <xf numFmtId="176" fontId="0" fillId="0" borderId="0" xfId="15" applyNumberFormat="1" applyFont="1" applyAlignment="1">
      <alignment/>
    </xf>
    <xf numFmtId="176" fontId="0" fillId="0" borderId="2" xfId="15" applyNumberFormat="1" applyBorder="1" applyAlignment="1">
      <alignment/>
    </xf>
    <xf numFmtId="176" fontId="2" fillId="0" borderId="0" xfId="15" applyNumberFormat="1" applyFont="1" applyAlignment="1">
      <alignment/>
    </xf>
    <xf numFmtId="176" fontId="2" fillId="0" borderId="0" xfId="15" applyNumberFormat="1" applyFont="1" applyAlignment="1">
      <alignment horizontal="center"/>
    </xf>
    <xf numFmtId="176" fontId="2" fillId="0" borderId="0" xfId="15" applyNumberFormat="1" applyFont="1" applyAlignment="1" quotePrefix="1">
      <alignment horizontal="center"/>
    </xf>
    <xf numFmtId="39" fontId="0" fillId="0" borderId="0" xfId="15" applyAlignment="1">
      <alignment/>
    </xf>
    <xf numFmtId="176" fontId="0" fillId="0" borderId="0" xfId="15" applyNumberFormat="1" applyFont="1" applyAlignment="1" quotePrefix="1">
      <alignment/>
    </xf>
    <xf numFmtId="176" fontId="0" fillId="0" borderId="0" xfId="15" applyNumberFormat="1" applyFont="1" applyAlignment="1" quotePrefix="1">
      <alignment/>
    </xf>
    <xf numFmtId="0" fontId="2" fillId="0" borderId="0" xfId="20" applyFont="1" applyAlignment="1">
      <alignment horizontal="left"/>
      <protection/>
    </xf>
    <xf numFmtId="0" fontId="0" fillId="0" borderId="0" xfId="20">
      <alignment/>
      <protection/>
    </xf>
    <xf numFmtId="176" fontId="0" fillId="0" borderId="0" xfId="20" applyNumberFormat="1">
      <alignment/>
      <protection/>
    </xf>
    <xf numFmtId="0" fontId="0" fillId="0" borderId="0" xfId="20" applyAlignment="1">
      <alignment horizontal="left"/>
      <protection/>
    </xf>
    <xf numFmtId="0" fontId="0" fillId="0" borderId="0" xfId="20" applyFont="1">
      <alignment/>
      <protection/>
    </xf>
    <xf numFmtId="176" fontId="0" fillId="0" borderId="2" xfId="20" applyNumberFormat="1" applyFont="1" applyBorder="1" applyAlignment="1">
      <alignment horizontal="center" wrapText="1"/>
      <protection/>
    </xf>
    <xf numFmtId="0" fontId="0" fillId="0" borderId="2" xfId="20" applyFont="1" applyBorder="1" applyAlignment="1">
      <alignment horizontal="center" wrapText="1"/>
      <protection/>
    </xf>
    <xf numFmtId="176" fontId="0" fillId="0" borderId="0" xfId="15" applyNumberFormat="1" applyFont="1" applyFill="1" applyAlignment="1">
      <alignment/>
    </xf>
    <xf numFmtId="0" fontId="5" fillId="0" borderId="0" xfId="21" applyFont="1" applyFill="1">
      <alignment/>
      <protection/>
    </xf>
    <xf numFmtId="0" fontId="5" fillId="0" borderId="0" xfId="21" applyFont="1">
      <alignment/>
      <protection/>
    </xf>
    <xf numFmtId="176" fontId="0" fillId="0" borderId="0" xfId="15" applyNumberFormat="1" applyAlignment="1">
      <alignment horizontal="left"/>
    </xf>
    <xf numFmtId="176" fontId="1" fillId="0" borderId="0" xfId="15" applyNumberFormat="1" applyFont="1" applyAlignment="1">
      <alignment horizontal="left"/>
    </xf>
    <xf numFmtId="176" fontId="8" fillId="0" borderId="0" xfId="21" applyNumberFormat="1" applyFont="1" applyAlignment="1">
      <alignment horizontal="right"/>
      <protection/>
    </xf>
    <xf numFmtId="0" fontId="8" fillId="0" borderId="0" xfId="0" applyFont="1" applyAlignment="1">
      <alignment/>
    </xf>
    <xf numFmtId="176" fontId="8" fillId="0" borderId="0" xfId="21" applyNumberFormat="1" applyFont="1" applyBorder="1" applyAlignment="1">
      <alignment horizontal="right"/>
      <protection/>
    </xf>
    <xf numFmtId="176" fontId="8" fillId="0" borderId="0" xfId="0" applyNumberFormat="1" applyFont="1" applyAlignment="1">
      <alignment/>
    </xf>
    <xf numFmtId="176" fontId="8" fillId="0" borderId="0" xfId="21" applyNumberFormat="1" applyFont="1">
      <alignment/>
      <protection/>
    </xf>
    <xf numFmtId="2" fontId="8" fillId="0" borderId="0" xfId="0" applyNumberFormat="1" applyFont="1" applyAlignment="1">
      <alignment/>
    </xf>
    <xf numFmtId="176" fontId="8" fillId="0" borderId="0" xfId="21" applyNumberFormat="1" applyFont="1" applyFill="1" applyBorder="1">
      <alignment/>
      <protection/>
    </xf>
    <xf numFmtId="176" fontId="0" fillId="0" borderId="0" xfId="15" applyNumberFormat="1" applyFont="1" applyFill="1" applyAlignment="1" quotePrefix="1">
      <alignment/>
    </xf>
    <xf numFmtId="176" fontId="0" fillId="0" borderId="0" xfId="15" applyNumberFormat="1" applyFont="1" applyAlignment="1">
      <alignment horizontal="left"/>
    </xf>
    <xf numFmtId="176" fontId="0" fillId="0" borderId="0" xfId="15" applyNumberFormat="1" applyAlignment="1">
      <alignment horizontal="right"/>
    </xf>
    <xf numFmtId="176" fontId="0" fillId="0" borderId="0" xfId="15" applyNumberFormat="1" applyFont="1" applyAlignment="1">
      <alignment horizontal="right"/>
    </xf>
    <xf numFmtId="176" fontId="0" fillId="0" borderId="0" xfId="15" applyNumberFormat="1" applyFont="1" applyAlignment="1" quotePrefix="1">
      <alignment/>
    </xf>
    <xf numFmtId="0" fontId="0" fillId="0" borderId="0" xfId="21" applyFont="1" applyFill="1">
      <alignment/>
      <protection/>
    </xf>
    <xf numFmtId="0" fontId="0" fillId="0" borderId="0" xfId="21" applyFont="1">
      <alignment/>
      <protection/>
    </xf>
    <xf numFmtId="181" fontId="2" fillId="0" borderId="0" xfId="21" applyNumberFormat="1" applyFont="1" applyFill="1" applyAlignment="1">
      <alignment horizontal="center"/>
      <protection/>
    </xf>
    <xf numFmtId="181" fontId="0" fillId="0" borderId="0" xfId="21" applyNumberFormat="1" applyFont="1">
      <alignment/>
      <protection/>
    </xf>
    <xf numFmtId="0" fontId="2" fillId="0" borderId="0" xfId="21" applyFont="1" applyFill="1">
      <alignment/>
      <protection/>
    </xf>
    <xf numFmtId="0" fontId="2" fillId="0" borderId="0" xfId="21" applyFont="1">
      <alignment/>
      <protection/>
    </xf>
    <xf numFmtId="41" fontId="0" fillId="0" borderId="0" xfId="21" applyNumberFormat="1" applyFont="1" applyAlignment="1">
      <alignment horizontal="right"/>
      <protection/>
    </xf>
    <xf numFmtId="41" fontId="0" fillId="0" borderId="0" xfId="21" applyNumberFormat="1" applyFont="1">
      <alignment/>
      <protection/>
    </xf>
    <xf numFmtId="41" fontId="0" fillId="0" borderId="0" xfId="21" applyNumberFormat="1" applyFont="1" applyFill="1">
      <alignment/>
      <protection/>
    </xf>
    <xf numFmtId="0" fontId="0" fillId="0" borderId="0" xfId="0" applyFont="1" applyAlignment="1">
      <alignment/>
    </xf>
    <xf numFmtId="41" fontId="0" fillId="0" borderId="2" xfId="21" applyNumberFormat="1" applyFont="1" applyBorder="1">
      <alignment/>
      <protection/>
    </xf>
    <xf numFmtId="41" fontId="0" fillId="0" borderId="0" xfId="21" applyNumberFormat="1" applyFont="1" applyBorder="1">
      <alignment/>
      <protection/>
    </xf>
    <xf numFmtId="176" fontId="0" fillId="0" borderId="0" xfId="17" applyNumberFormat="1" applyFont="1" applyAlignment="1">
      <alignment/>
    </xf>
    <xf numFmtId="41" fontId="0" fillId="0" borderId="0" xfId="21" applyNumberFormat="1" applyFont="1" applyFill="1" applyBorder="1" applyAlignment="1" quotePrefix="1">
      <alignment horizontal="right"/>
      <protection/>
    </xf>
    <xf numFmtId="181" fontId="0" fillId="0" borderId="2" xfId="21" applyNumberFormat="1" applyFont="1" applyBorder="1">
      <alignment/>
      <protection/>
    </xf>
    <xf numFmtId="41" fontId="0" fillId="0" borderId="2" xfId="21" applyNumberFormat="1" applyFont="1" applyFill="1" applyBorder="1" quotePrefix="1">
      <alignment/>
      <protection/>
    </xf>
    <xf numFmtId="182" fontId="0" fillId="0" borderId="0" xfId="0" applyNumberFormat="1" applyFont="1" applyAlignment="1">
      <alignment/>
    </xf>
    <xf numFmtId="41" fontId="0" fillId="0" borderId="3" xfId="21" applyNumberFormat="1" applyFont="1" applyBorder="1">
      <alignment/>
      <protection/>
    </xf>
    <xf numFmtId="41" fontId="0" fillId="0" borderId="0" xfId="21" applyNumberFormat="1" applyFont="1" applyFill="1" applyBorder="1">
      <alignment/>
      <protection/>
    </xf>
    <xf numFmtId="0" fontId="0" fillId="0" borderId="0" xfId="21" applyFont="1" quotePrefix="1">
      <alignment/>
      <protection/>
    </xf>
    <xf numFmtId="0" fontId="0" fillId="0" borderId="0" xfId="0" applyFont="1" applyFill="1" applyAlignment="1">
      <alignment/>
    </xf>
    <xf numFmtId="176" fontId="0" fillId="0" borderId="4" xfId="17" applyNumberFormat="1" applyFont="1" applyFill="1" applyBorder="1" applyAlignment="1">
      <alignment/>
    </xf>
    <xf numFmtId="176" fontId="0" fillId="0" borderId="3" xfId="17" applyNumberFormat="1" applyFont="1" applyFill="1" applyBorder="1" applyAlignment="1">
      <alignment/>
    </xf>
    <xf numFmtId="41" fontId="0" fillId="0" borderId="3" xfId="21" applyNumberFormat="1" applyFont="1" applyFill="1" applyBorder="1">
      <alignment/>
      <protection/>
    </xf>
    <xf numFmtId="41" fontId="0" fillId="0" borderId="5" xfId="21" applyNumberFormat="1" applyFont="1" applyFill="1" applyBorder="1">
      <alignment/>
      <protection/>
    </xf>
    <xf numFmtId="176" fontId="0" fillId="0" borderId="0" xfId="17" applyNumberFormat="1" applyFont="1" applyFill="1" applyBorder="1" applyAlignment="1">
      <alignment/>
    </xf>
    <xf numFmtId="176" fontId="0" fillId="0" borderId="2" xfId="17" applyNumberFormat="1" applyFont="1" applyFill="1" applyBorder="1" applyAlignment="1">
      <alignment horizontal="center"/>
    </xf>
    <xf numFmtId="41" fontId="0" fillId="0" borderId="6" xfId="21" applyNumberFormat="1" applyFont="1" applyBorder="1">
      <alignment/>
      <protection/>
    </xf>
    <xf numFmtId="16" fontId="9" fillId="0" borderId="0" xfId="21" applyNumberFormat="1" applyFont="1" applyFill="1">
      <alignment/>
      <protection/>
    </xf>
    <xf numFmtId="0" fontId="9" fillId="0" borderId="0" xfId="21" applyFont="1">
      <alignment/>
      <protection/>
    </xf>
    <xf numFmtId="41" fontId="9" fillId="0" borderId="0" xfId="21" applyNumberFormat="1" applyFont="1" applyBorder="1">
      <alignment/>
      <protection/>
    </xf>
    <xf numFmtId="181" fontId="9" fillId="0" borderId="0" xfId="21" applyNumberFormat="1" applyFont="1">
      <alignment/>
      <protection/>
    </xf>
    <xf numFmtId="181" fontId="9" fillId="0" borderId="0" xfId="21" applyNumberFormat="1" applyFont="1" applyAlignment="1">
      <alignment horizontal="right"/>
      <protection/>
    </xf>
    <xf numFmtId="0" fontId="0" fillId="0" borderId="0" xfId="0" applyFont="1" applyAlignment="1">
      <alignment/>
    </xf>
    <xf numFmtId="0" fontId="8" fillId="0" borderId="3" xfId="0" applyFont="1" applyBorder="1" applyAlignment="1">
      <alignment/>
    </xf>
    <xf numFmtId="0" fontId="0" fillId="0" borderId="0" xfId="21" applyFont="1" applyFill="1" applyBorder="1">
      <alignment/>
      <protection/>
    </xf>
    <xf numFmtId="41" fontId="0" fillId="0" borderId="0" xfId="21" applyNumberFormat="1" applyFont="1" applyFill="1" applyBorder="1" quotePrefix="1">
      <alignment/>
      <protection/>
    </xf>
    <xf numFmtId="182" fontId="0" fillId="0" borderId="0" xfId="0" applyNumberFormat="1" applyFont="1" applyBorder="1" applyAlignment="1">
      <alignment/>
    </xf>
    <xf numFmtId="176" fontId="0" fillId="0" borderId="0" xfId="17" applyNumberFormat="1" applyFont="1" applyFill="1" applyBorder="1" applyAlignment="1">
      <alignment horizontal="center"/>
    </xf>
    <xf numFmtId="0" fontId="0" fillId="0" borderId="0" xfId="21" applyFont="1" applyBorder="1">
      <alignment/>
      <protection/>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10" fillId="0" borderId="0" xfId="0" applyFont="1" applyAlignment="1" quotePrefix="1">
      <alignment horizontal="center"/>
    </xf>
    <xf numFmtId="176" fontId="0" fillId="0" borderId="0" xfId="15" applyNumberFormat="1" applyFont="1" applyFill="1" applyBorder="1" applyAlignment="1">
      <alignment/>
    </xf>
    <xf numFmtId="176" fontId="8" fillId="0" borderId="0" xfId="15" applyNumberFormat="1" applyFont="1" applyAlignment="1">
      <alignment horizontal="right"/>
    </xf>
    <xf numFmtId="176" fontId="8" fillId="0" borderId="6" xfId="15" applyNumberFormat="1" applyFont="1" applyBorder="1" applyAlignment="1">
      <alignment horizontal="right"/>
    </xf>
    <xf numFmtId="176" fontId="8" fillId="0" borderId="0" xfId="15" applyNumberFormat="1" applyFont="1" applyAlignment="1">
      <alignment/>
    </xf>
    <xf numFmtId="176" fontId="8" fillId="0" borderId="2" xfId="15" applyNumberFormat="1" applyFont="1" applyBorder="1" applyAlignment="1">
      <alignment/>
    </xf>
    <xf numFmtId="176" fontId="8" fillId="0" borderId="4" xfId="15" applyNumberFormat="1" applyFont="1" applyBorder="1" applyAlignment="1">
      <alignment/>
    </xf>
    <xf numFmtId="176" fontId="8" fillId="0" borderId="3" xfId="15" applyNumberFormat="1" applyFont="1" applyBorder="1" applyAlignment="1">
      <alignment/>
    </xf>
    <xf numFmtId="176" fontId="8" fillId="0" borderId="7" xfId="15" applyNumberFormat="1" applyFont="1" applyBorder="1" applyAlignment="1">
      <alignment/>
    </xf>
    <xf numFmtId="176" fontId="8" fillId="0" borderId="8" xfId="15" applyNumberFormat="1" applyFont="1" applyBorder="1" applyAlignment="1">
      <alignment/>
    </xf>
    <xf numFmtId="176" fontId="8" fillId="0" borderId="0" xfId="15" applyNumberFormat="1" applyFont="1" applyBorder="1" applyAlignment="1">
      <alignment/>
    </xf>
    <xf numFmtId="176" fontId="8" fillId="0" borderId="6" xfId="15" applyNumberFormat="1" applyFont="1" applyFill="1" applyBorder="1" applyAlignment="1">
      <alignment/>
    </xf>
    <xf numFmtId="176" fontId="8" fillId="0" borderId="0" xfId="15" applyNumberFormat="1" applyFont="1" applyBorder="1" applyAlignment="1">
      <alignment horizontal="right"/>
    </xf>
    <xf numFmtId="176" fontId="8" fillId="0" borderId="4" xfId="15" applyNumberFormat="1" applyFont="1" applyBorder="1" applyAlignment="1">
      <alignment horizontal="right"/>
    </xf>
    <xf numFmtId="176" fontId="8" fillId="0" borderId="3" xfId="15" applyNumberFormat="1" applyFont="1" applyBorder="1" applyAlignment="1">
      <alignment horizontal="right"/>
    </xf>
    <xf numFmtId="176" fontId="8" fillId="0" borderId="3" xfId="15" applyNumberFormat="1" applyFont="1" applyFill="1" applyBorder="1" applyAlignment="1">
      <alignment horizontal="right"/>
    </xf>
    <xf numFmtId="176" fontId="8" fillId="0" borderId="5" xfId="15" applyNumberFormat="1" applyFont="1" applyBorder="1" applyAlignment="1">
      <alignment horizontal="right"/>
    </xf>
    <xf numFmtId="176" fontId="8" fillId="0" borderId="7" xfId="15" applyNumberFormat="1" applyFont="1" applyBorder="1" applyAlignment="1">
      <alignment horizontal="right"/>
    </xf>
    <xf numFmtId="176" fontId="8" fillId="0" borderId="2" xfId="15" applyNumberFormat="1" applyFont="1" applyBorder="1" applyAlignment="1">
      <alignment horizontal="right"/>
    </xf>
    <xf numFmtId="176" fontId="8" fillId="0" borderId="0" xfId="15" applyNumberFormat="1" applyFont="1" applyFill="1" applyAlignment="1">
      <alignment/>
    </xf>
    <xf numFmtId="0" fontId="2" fillId="0" borderId="0" xfId="0" applyFont="1" applyAlignment="1">
      <alignment horizontal="center"/>
    </xf>
    <xf numFmtId="49" fontId="2" fillId="0" borderId="0" xfId="0" applyNumberFormat="1" applyFont="1" applyAlignment="1">
      <alignment/>
    </xf>
    <xf numFmtId="176" fontId="1" fillId="0" borderId="0" xfId="15" applyNumberFormat="1" applyFont="1" applyFill="1" applyAlignment="1">
      <alignment/>
    </xf>
    <xf numFmtId="176" fontId="2" fillId="0" borderId="0" xfId="15" applyNumberFormat="1" applyFont="1" applyFill="1" applyAlignment="1">
      <alignment/>
    </xf>
    <xf numFmtId="176" fontId="12" fillId="0" borderId="0" xfId="15" applyNumberFormat="1" applyFont="1" applyFill="1" applyAlignment="1">
      <alignment/>
    </xf>
    <xf numFmtId="176" fontId="3" fillId="0" borderId="0" xfId="15" applyNumberFormat="1" applyFont="1" applyFill="1" applyAlignment="1">
      <alignment/>
    </xf>
    <xf numFmtId="39" fontId="0" fillId="0" borderId="0" xfId="15" applyFont="1" applyFill="1" applyAlignment="1">
      <alignment/>
    </xf>
    <xf numFmtId="39" fontId="0" fillId="0" borderId="0" xfId="15" applyFont="1" applyFill="1" applyBorder="1" applyAlignment="1">
      <alignment/>
    </xf>
    <xf numFmtId="39" fontId="0" fillId="0" borderId="0" xfId="15" applyFont="1" applyFill="1" applyBorder="1" applyAlignment="1">
      <alignment horizontal="center" wrapText="1"/>
    </xf>
    <xf numFmtId="39" fontId="0" fillId="0" borderId="0" xfId="15" applyFont="1" applyFill="1" applyBorder="1" applyAlignment="1">
      <alignment horizontal="left"/>
    </xf>
    <xf numFmtId="39" fontId="0" fillId="0" borderId="0" xfId="15" applyFont="1" applyFill="1" applyBorder="1" applyAlignment="1">
      <alignment horizontal="center" vertical="center"/>
    </xf>
    <xf numFmtId="39" fontId="0" fillId="0" borderId="0" xfId="15" applyFont="1" applyFill="1" applyBorder="1" applyAlignment="1">
      <alignment horizontal="center"/>
    </xf>
    <xf numFmtId="176" fontId="0" fillId="0" borderId="0" xfId="15" applyNumberFormat="1" applyFont="1" applyFill="1" applyBorder="1" applyAlignment="1">
      <alignment horizontal="right"/>
    </xf>
    <xf numFmtId="0" fontId="2" fillId="0" borderId="0" xfId="0" applyFont="1" applyFill="1" applyAlignment="1">
      <alignment/>
    </xf>
    <xf numFmtId="39" fontId="0" fillId="0" borderId="0" xfId="15" applyFont="1" applyFill="1" applyAlignment="1" applyProtection="1">
      <alignment/>
      <protection/>
    </xf>
    <xf numFmtId="39" fontId="0" fillId="0" borderId="0" xfId="15" applyFont="1" applyFill="1" applyBorder="1" applyAlignment="1" applyProtection="1">
      <alignment/>
      <protection/>
    </xf>
    <xf numFmtId="39" fontId="0" fillId="0" borderId="0" xfId="15" applyFont="1" applyFill="1" applyBorder="1" applyAlignment="1" applyProtection="1">
      <alignment horizontal="center" wrapText="1"/>
      <protection/>
    </xf>
    <xf numFmtId="39" fontId="0" fillId="0" borderId="0" xfId="15" applyFont="1" applyFill="1" applyBorder="1" applyAlignment="1" applyProtection="1">
      <alignment horizontal="left"/>
      <protection/>
    </xf>
    <xf numFmtId="39" fontId="0" fillId="0" borderId="0" xfId="15" applyFont="1" applyFill="1" applyBorder="1" applyAlignment="1" applyProtection="1">
      <alignment horizontal="center" vertical="center"/>
      <protection/>
    </xf>
    <xf numFmtId="176" fontId="0" fillId="0" borderId="0" xfId="15" applyNumberFormat="1" applyFont="1" applyFill="1" applyAlignment="1" applyProtection="1">
      <alignment/>
      <protection/>
    </xf>
    <xf numFmtId="176" fontId="0" fillId="0" borderId="0" xfId="15" applyNumberFormat="1" applyFont="1" applyAlignment="1">
      <alignment/>
    </xf>
    <xf numFmtId="176" fontId="0" fillId="0" borderId="0" xfId="15" applyNumberFormat="1" applyFont="1" applyAlignment="1">
      <alignment/>
    </xf>
    <xf numFmtId="39" fontId="0" fillId="0" borderId="0" xfId="15" applyNumberFormat="1" applyAlignment="1">
      <alignment/>
    </xf>
    <xf numFmtId="195" fontId="0" fillId="0" borderId="2" xfId="21" applyNumberFormat="1" applyFont="1" applyFill="1" applyBorder="1">
      <alignment/>
      <protection/>
    </xf>
    <xf numFmtId="0" fontId="2" fillId="0" borderId="2" xfId="0" applyFont="1" applyFill="1" applyBorder="1" applyAlignment="1">
      <alignment/>
    </xf>
    <xf numFmtId="176" fontId="2" fillId="0" borderId="2" xfId="0" applyNumberFormat="1" applyFont="1" applyFill="1" applyBorder="1" applyAlignment="1">
      <alignment/>
    </xf>
    <xf numFmtId="0" fontId="2" fillId="0" borderId="1" xfId="0" applyFont="1" applyFill="1" applyBorder="1" applyAlignment="1">
      <alignment/>
    </xf>
    <xf numFmtId="176" fontId="2" fillId="0" borderId="1" xfId="0" applyNumberFormat="1" applyFont="1" applyFill="1" applyBorder="1" applyAlignment="1">
      <alignment/>
    </xf>
    <xf numFmtId="0" fontId="2" fillId="0" borderId="0" xfId="21" applyNumberFormat="1" applyFont="1" applyFill="1" applyAlignment="1" quotePrefix="1">
      <alignment horizontal="center"/>
      <protection/>
    </xf>
    <xf numFmtId="37" fontId="0" fillId="0" borderId="0" xfId="15" applyNumberFormat="1" applyAlignment="1">
      <alignment/>
    </xf>
    <xf numFmtId="41" fontId="0" fillId="0" borderId="5" xfId="21" applyNumberFormat="1" applyFont="1" applyBorder="1">
      <alignment/>
      <protection/>
    </xf>
    <xf numFmtId="0" fontId="2" fillId="0" borderId="0" xfId="0" applyFont="1" applyBorder="1" applyAlignment="1">
      <alignment horizontal="center"/>
    </xf>
    <xf numFmtId="15" fontId="2" fillId="0" borderId="0" xfId="0" applyNumberFormat="1" applyFont="1" applyAlignment="1" quotePrefix="1">
      <alignment horizontal="center"/>
    </xf>
    <xf numFmtId="0" fontId="0" fillId="0" borderId="0" xfId="0" applyFont="1" applyBorder="1" applyAlignment="1">
      <alignment horizontal="center"/>
    </xf>
    <xf numFmtId="176" fontId="0" fillId="0" borderId="0" xfId="15" applyNumberFormat="1" applyFont="1" applyBorder="1" applyAlignment="1">
      <alignment/>
    </xf>
    <xf numFmtId="176" fontId="0" fillId="0" borderId="0" xfId="15" applyNumberFormat="1" applyFont="1" applyAlignment="1">
      <alignment/>
    </xf>
    <xf numFmtId="176" fontId="0" fillId="0" borderId="2" xfId="15" applyNumberFormat="1" applyFont="1" applyBorder="1" applyAlignment="1">
      <alignment/>
    </xf>
    <xf numFmtId="176" fontId="0" fillId="0" borderId="0" xfId="0" applyNumberFormat="1" applyFont="1" applyBorder="1" applyAlignment="1">
      <alignment/>
    </xf>
    <xf numFmtId="176" fontId="2" fillId="0" borderId="9" xfId="0" applyNumberFormat="1" applyFont="1" applyBorder="1" applyAlignment="1">
      <alignment/>
    </xf>
    <xf numFmtId="41" fontId="0" fillId="0" borderId="0" xfId="0" applyNumberFormat="1" applyFont="1" applyAlignment="1">
      <alignment/>
    </xf>
    <xf numFmtId="0" fontId="9" fillId="0" borderId="0" xfId="0" applyFont="1" applyAlignment="1">
      <alignment/>
    </xf>
    <xf numFmtId="176" fontId="0" fillId="0" borderId="0" xfId="15" applyNumberFormat="1" applyAlignment="1">
      <alignment vertical="justify"/>
    </xf>
    <xf numFmtId="176" fontId="0" fillId="0" borderId="2" xfId="15" applyNumberFormat="1" applyFont="1" applyBorder="1" applyAlignment="1">
      <alignment horizontal="center" vertical="center" wrapText="1"/>
    </xf>
    <xf numFmtId="39" fontId="2" fillId="0" borderId="0" xfId="15" applyFont="1" applyFill="1" applyBorder="1" applyAlignment="1">
      <alignment horizontal="center"/>
    </xf>
    <xf numFmtId="176" fontId="2" fillId="0" borderId="0" xfId="15" applyNumberFormat="1" applyFont="1" applyFill="1" applyBorder="1" applyAlignment="1">
      <alignment horizontal="right"/>
    </xf>
    <xf numFmtId="176" fontId="2" fillId="0" borderId="0" xfId="15" applyNumberFormat="1" applyFont="1" applyFill="1" applyBorder="1" applyAlignment="1">
      <alignment/>
    </xf>
    <xf numFmtId="176" fontId="2" fillId="0" borderId="1" xfId="15" applyNumberFormat="1" applyFont="1" applyFill="1" applyBorder="1" applyAlignment="1">
      <alignment/>
    </xf>
    <xf numFmtId="0" fontId="4" fillId="0" borderId="0" xfId="0" applyFont="1" applyAlignment="1">
      <alignment/>
    </xf>
    <xf numFmtId="0" fontId="4" fillId="0" borderId="0" xfId="20" applyFont="1" applyAlignment="1">
      <alignment horizontal="left"/>
      <protection/>
    </xf>
    <xf numFmtId="182" fontId="8" fillId="0" borderId="0" xfId="0" applyNumberFormat="1" applyFont="1" applyFill="1" applyAlignment="1">
      <alignment/>
    </xf>
    <xf numFmtId="39" fontId="2" fillId="0" borderId="0" xfId="15" applyFont="1" applyFill="1" applyBorder="1" applyAlignment="1">
      <alignment horizontal="center" vertical="center"/>
    </xf>
    <xf numFmtId="39" fontId="2" fillId="0" borderId="0" xfId="15" applyFont="1" applyFill="1" applyBorder="1" applyAlignment="1">
      <alignment/>
    </xf>
    <xf numFmtId="176" fontId="0" fillId="0" borderId="0" xfId="15" applyNumberFormat="1" applyFont="1" applyAlignment="1" quotePrefix="1">
      <alignment horizontal="left"/>
    </xf>
    <xf numFmtId="41" fontId="2" fillId="0" borderId="0" xfId="21" applyNumberFormat="1" applyFont="1" applyFill="1">
      <alignment/>
      <protection/>
    </xf>
    <xf numFmtId="41" fontId="2" fillId="0" borderId="2" xfId="21" applyNumberFormat="1" applyFont="1" applyBorder="1">
      <alignment/>
      <protection/>
    </xf>
    <xf numFmtId="41" fontId="2" fillId="0" borderId="6" xfId="21" applyNumberFormat="1" applyFont="1" applyBorder="1">
      <alignment/>
      <protection/>
    </xf>
    <xf numFmtId="0" fontId="8" fillId="0" borderId="0" xfId="0" applyFont="1" applyAlignment="1" quotePrefix="1">
      <alignment horizontal="right"/>
    </xf>
    <xf numFmtId="0" fontId="8" fillId="0" borderId="0" xfId="21" applyFont="1" applyFill="1">
      <alignment/>
      <protection/>
    </xf>
    <xf numFmtId="0" fontId="8" fillId="0" borderId="0" xfId="21" applyFont="1">
      <alignment/>
      <protection/>
    </xf>
    <xf numFmtId="0" fontId="8" fillId="0" borderId="0" xfId="0" applyFont="1" applyAlignment="1">
      <alignment horizontal="right"/>
    </xf>
    <xf numFmtId="0" fontId="8" fillId="0" borderId="0" xfId="0" applyFont="1" applyFill="1" applyAlignment="1">
      <alignment/>
    </xf>
    <xf numFmtId="0" fontId="11" fillId="0" borderId="0" xfId="0" applyFont="1" applyAlignment="1">
      <alignment horizontal="center"/>
    </xf>
    <xf numFmtId="181" fontId="3" fillId="0" borderId="0" xfId="21" applyNumberFormat="1" applyFont="1" applyFill="1" applyAlignment="1">
      <alignment horizontal="center"/>
      <protection/>
    </xf>
    <xf numFmtId="176" fontId="0" fillId="0" borderId="0" xfId="15" applyNumberFormat="1" applyFont="1" applyAlignment="1">
      <alignment horizontal="left"/>
    </xf>
    <xf numFmtId="176" fontId="0" fillId="0" borderId="0" xfId="15" applyNumberFormat="1" applyAlignment="1">
      <alignment horizontal="left"/>
    </xf>
    <xf numFmtId="176" fontId="0" fillId="0" borderId="0" xfId="20" applyNumberFormat="1" applyFont="1" applyAlignment="1">
      <alignment horizontal="center"/>
      <protection/>
    </xf>
    <xf numFmtId="176" fontId="0" fillId="0" borderId="0" xfId="15" applyNumberFormat="1" applyFont="1" applyAlignment="1">
      <alignment horizontal="center"/>
    </xf>
    <xf numFmtId="176" fontId="10" fillId="0" borderId="0" xfId="15" applyNumberFormat="1" applyFont="1" applyAlignment="1">
      <alignment horizontal="left"/>
    </xf>
    <xf numFmtId="176" fontId="8" fillId="0" borderId="0" xfId="15" applyNumberFormat="1" applyFont="1" applyAlignment="1">
      <alignment horizontal="left"/>
    </xf>
    <xf numFmtId="0" fontId="10" fillId="0" borderId="0" xfId="0" applyFont="1" applyAlignment="1">
      <alignment horizontal="center" vertical="center" wrapText="1"/>
    </xf>
    <xf numFmtId="176" fontId="4" fillId="0" borderId="0" xfId="15" applyNumberFormat="1" applyFont="1" applyFill="1" applyAlignment="1">
      <alignment horizontal="left"/>
    </xf>
    <xf numFmtId="176" fontId="0" fillId="0" borderId="0" xfId="15" applyNumberFormat="1" applyFont="1" applyFill="1" applyAlignment="1">
      <alignment horizontal="left"/>
    </xf>
    <xf numFmtId="0" fontId="2" fillId="0" borderId="0" xfId="21" applyNumberFormat="1" applyFont="1" applyFill="1" applyAlignment="1">
      <alignment horizontal="center" wrapText="1"/>
      <protection/>
    </xf>
    <xf numFmtId="0" fontId="2" fillId="0" borderId="0" xfId="21" applyNumberFormat="1" applyFont="1" applyFill="1" applyAlignment="1" quotePrefix="1">
      <alignment horizontal="center" wrapText="1"/>
      <protection/>
    </xf>
    <xf numFmtId="0" fontId="2" fillId="0" borderId="0" xfId="0" applyFont="1" applyAlignment="1">
      <alignment horizontal="center" vertical="center" wrapText="1"/>
    </xf>
  </cellXfs>
  <cellStyles count="9">
    <cellStyle name="Normal" xfId="0"/>
    <cellStyle name="Comma" xfId="15"/>
    <cellStyle name="Comma [0]" xfId="16"/>
    <cellStyle name="Comma_LMBaccs040402" xfId="17"/>
    <cellStyle name="Currency" xfId="18"/>
    <cellStyle name="Currency [0]" xfId="19"/>
    <cellStyle name="Normal_Group Consolidation" xfId="20"/>
    <cellStyle name="Normal_LMBaccs0404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41</xdr:row>
      <xdr:rowOff>133350</xdr:rowOff>
    </xdr:from>
    <xdr:to>
      <xdr:col>9</xdr:col>
      <xdr:colOff>838200</xdr:colOff>
      <xdr:row>45</xdr:row>
      <xdr:rowOff>47625</xdr:rowOff>
    </xdr:to>
    <xdr:sp>
      <xdr:nvSpPr>
        <xdr:cNvPr id="1" name="TextBox 2"/>
        <xdr:cNvSpPr txBox="1">
          <a:spLocks noChangeArrowheads="1"/>
        </xdr:cNvSpPr>
      </xdr:nvSpPr>
      <xdr:spPr>
        <a:xfrm>
          <a:off x="504825" y="7277100"/>
          <a:ext cx="592455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comparative figures for the preceding year corresponding quarter  and preceding year cumulative quarter as the Company is  only listed on the Main Board of The Kuala Lumpur Stock Exchange on 11 February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7</xdr:row>
      <xdr:rowOff>0</xdr:rowOff>
    </xdr:from>
    <xdr:to>
      <xdr:col>6</xdr:col>
      <xdr:colOff>0</xdr:colOff>
      <xdr:row>7</xdr:row>
      <xdr:rowOff>0</xdr:rowOff>
    </xdr:to>
    <xdr:sp>
      <xdr:nvSpPr>
        <xdr:cNvPr id="1" name="Line 6"/>
        <xdr:cNvSpPr>
          <a:spLocks/>
        </xdr:cNvSpPr>
      </xdr:nvSpPr>
      <xdr:spPr>
        <a:xfrm flipH="1">
          <a:off x="1743075" y="1200150"/>
          <a:ext cx="11620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7</xdr:row>
      <xdr:rowOff>0</xdr:rowOff>
    </xdr:from>
    <xdr:to>
      <xdr:col>5</xdr:col>
      <xdr:colOff>171450</xdr:colOff>
      <xdr:row>7</xdr:row>
      <xdr:rowOff>0</xdr:rowOff>
    </xdr:to>
    <xdr:sp>
      <xdr:nvSpPr>
        <xdr:cNvPr id="2" name="Line 7"/>
        <xdr:cNvSpPr>
          <a:spLocks/>
        </xdr:cNvSpPr>
      </xdr:nvSpPr>
      <xdr:spPr>
        <a:xfrm flipH="1">
          <a:off x="1724025" y="1200150"/>
          <a:ext cx="11715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13</xdr:row>
      <xdr:rowOff>123825</xdr:rowOff>
    </xdr:from>
    <xdr:to>
      <xdr:col>4</xdr:col>
      <xdr:colOff>85725</xdr:colOff>
      <xdr:row>14</xdr:row>
      <xdr:rowOff>19050</xdr:rowOff>
    </xdr:to>
    <xdr:sp>
      <xdr:nvSpPr>
        <xdr:cNvPr id="3" name="Line 8"/>
        <xdr:cNvSpPr>
          <a:spLocks/>
        </xdr:cNvSpPr>
      </xdr:nvSpPr>
      <xdr:spPr>
        <a:xfrm>
          <a:off x="1562100" y="2295525"/>
          <a:ext cx="1066800" cy="571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0</xdr:rowOff>
    </xdr:from>
    <xdr:to>
      <xdr:col>6</xdr:col>
      <xdr:colOff>66675</xdr:colOff>
      <xdr:row>7</xdr:row>
      <xdr:rowOff>0</xdr:rowOff>
    </xdr:to>
    <xdr:sp>
      <xdr:nvSpPr>
        <xdr:cNvPr id="4" name="Line 9"/>
        <xdr:cNvSpPr>
          <a:spLocks/>
        </xdr:cNvSpPr>
      </xdr:nvSpPr>
      <xdr:spPr>
        <a:xfrm flipH="1">
          <a:off x="1771650" y="1200150"/>
          <a:ext cx="12001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7</xdr:row>
      <xdr:rowOff>0</xdr:rowOff>
    </xdr:from>
    <xdr:to>
      <xdr:col>7</xdr:col>
      <xdr:colOff>85725</xdr:colOff>
      <xdr:row>7</xdr:row>
      <xdr:rowOff>0</xdr:rowOff>
    </xdr:to>
    <xdr:sp>
      <xdr:nvSpPr>
        <xdr:cNvPr id="5" name="Line 10"/>
        <xdr:cNvSpPr>
          <a:spLocks/>
        </xdr:cNvSpPr>
      </xdr:nvSpPr>
      <xdr:spPr>
        <a:xfrm flipH="1">
          <a:off x="3914775" y="1200150"/>
          <a:ext cx="1143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7</xdr:row>
      <xdr:rowOff>0</xdr:rowOff>
    </xdr:from>
    <xdr:to>
      <xdr:col>5</xdr:col>
      <xdr:colOff>171450</xdr:colOff>
      <xdr:row>7</xdr:row>
      <xdr:rowOff>0</xdr:rowOff>
    </xdr:to>
    <xdr:sp>
      <xdr:nvSpPr>
        <xdr:cNvPr id="6" name="Line 11"/>
        <xdr:cNvSpPr>
          <a:spLocks/>
        </xdr:cNvSpPr>
      </xdr:nvSpPr>
      <xdr:spPr>
        <a:xfrm flipH="1">
          <a:off x="1733550" y="1200150"/>
          <a:ext cx="11620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7</xdr:row>
      <xdr:rowOff>0</xdr:rowOff>
    </xdr:from>
    <xdr:to>
      <xdr:col>7</xdr:col>
      <xdr:colOff>895350</xdr:colOff>
      <xdr:row>7</xdr:row>
      <xdr:rowOff>0</xdr:rowOff>
    </xdr:to>
    <xdr:sp macro="[0]!Line14_Click">
      <xdr:nvSpPr>
        <xdr:cNvPr id="7" name="Line 14"/>
        <xdr:cNvSpPr>
          <a:spLocks/>
        </xdr:cNvSpPr>
      </xdr:nvSpPr>
      <xdr:spPr>
        <a:xfrm>
          <a:off x="3924300" y="1200150"/>
          <a:ext cx="914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0</xdr:rowOff>
    </xdr:from>
    <xdr:to>
      <xdr:col>7</xdr:col>
      <xdr:colOff>895350</xdr:colOff>
      <xdr:row>7</xdr:row>
      <xdr:rowOff>0</xdr:rowOff>
    </xdr:to>
    <xdr:sp>
      <xdr:nvSpPr>
        <xdr:cNvPr id="8" name="Line 18"/>
        <xdr:cNvSpPr>
          <a:spLocks/>
        </xdr:cNvSpPr>
      </xdr:nvSpPr>
      <xdr:spPr>
        <a:xfrm>
          <a:off x="3943350" y="1200150"/>
          <a:ext cx="895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7</xdr:row>
      <xdr:rowOff>0</xdr:rowOff>
    </xdr:from>
    <xdr:to>
      <xdr:col>7</xdr:col>
      <xdr:colOff>895350</xdr:colOff>
      <xdr:row>7</xdr:row>
      <xdr:rowOff>0</xdr:rowOff>
    </xdr:to>
    <xdr:sp>
      <xdr:nvSpPr>
        <xdr:cNvPr id="9" name="Line 19"/>
        <xdr:cNvSpPr>
          <a:spLocks/>
        </xdr:cNvSpPr>
      </xdr:nvSpPr>
      <xdr:spPr>
        <a:xfrm>
          <a:off x="3952875" y="1200150"/>
          <a:ext cx="8858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7</xdr:row>
      <xdr:rowOff>0</xdr:rowOff>
    </xdr:from>
    <xdr:to>
      <xdr:col>6</xdr:col>
      <xdr:colOff>28575</xdr:colOff>
      <xdr:row>7</xdr:row>
      <xdr:rowOff>0</xdr:rowOff>
    </xdr:to>
    <xdr:sp>
      <xdr:nvSpPr>
        <xdr:cNvPr id="10" name="Line 22"/>
        <xdr:cNvSpPr>
          <a:spLocks/>
        </xdr:cNvSpPr>
      </xdr:nvSpPr>
      <xdr:spPr>
        <a:xfrm flipH="1">
          <a:off x="1809750" y="1200150"/>
          <a:ext cx="11239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7</xdr:row>
      <xdr:rowOff>0</xdr:rowOff>
    </xdr:from>
    <xdr:to>
      <xdr:col>5</xdr:col>
      <xdr:colOff>152400</xdr:colOff>
      <xdr:row>7</xdr:row>
      <xdr:rowOff>0</xdr:rowOff>
    </xdr:to>
    <xdr:sp>
      <xdr:nvSpPr>
        <xdr:cNvPr id="11" name="Line 24"/>
        <xdr:cNvSpPr>
          <a:spLocks/>
        </xdr:cNvSpPr>
      </xdr:nvSpPr>
      <xdr:spPr>
        <a:xfrm flipH="1">
          <a:off x="1466850" y="1200150"/>
          <a:ext cx="14097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7</xdr:row>
      <xdr:rowOff>0</xdr:rowOff>
    </xdr:from>
    <xdr:to>
      <xdr:col>5</xdr:col>
      <xdr:colOff>161925</xdr:colOff>
      <xdr:row>7</xdr:row>
      <xdr:rowOff>0</xdr:rowOff>
    </xdr:to>
    <xdr:sp>
      <xdr:nvSpPr>
        <xdr:cNvPr id="12" name="Line 25"/>
        <xdr:cNvSpPr>
          <a:spLocks/>
        </xdr:cNvSpPr>
      </xdr:nvSpPr>
      <xdr:spPr>
        <a:xfrm flipH="1">
          <a:off x="1419225" y="1200150"/>
          <a:ext cx="14668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7</xdr:row>
      <xdr:rowOff>0</xdr:rowOff>
    </xdr:from>
    <xdr:to>
      <xdr:col>6</xdr:col>
      <xdr:colOff>28575</xdr:colOff>
      <xdr:row>7</xdr:row>
      <xdr:rowOff>0</xdr:rowOff>
    </xdr:to>
    <xdr:sp>
      <xdr:nvSpPr>
        <xdr:cNvPr id="13" name="Line 29"/>
        <xdr:cNvSpPr>
          <a:spLocks/>
        </xdr:cNvSpPr>
      </xdr:nvSpPr>
      <xdr:spPr>
        <a:xfrm flipH="1">
          <a:off x="1733550" y="1200150"/>
          <a:ext cx="12001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1</xdr:row>
      <xdr:rowOff>142875</xdr:rowOff>
    </xdr:from>
    <xdr:to>
      <xdr:col>7</xdr:col>
      <xdr:colOff>542925</xdr:colOff>
      <xdr:row>2</xdr:row>
      <xdr:rowOff>9525</xdr:rowOff>
    </xdr:to>
    <xdr:sp>
      <xdr:nvSpPr>
        <xdr:cNvPr id="14" name="Line 33"/>
        <xdr:cNvSpPr>
          <a:spLocks/>
        </xdr:cNvSpPr>
      </xdr:nvSpPr>
      <xdr:spPr>
        <a:xfrm>
          <a:off x="3790950" y="371475"/>
          <a:ext cx="695325" cy="28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962025</xdr:colOff>
      <xdr:row>2</xdr:row>
      <xdr:rowOff>114300</xdr:rowOff>
    </xdr:from>
    <xdr:to>
      <xdr:col>9</xdr:col>
      <xdr:colOff>57150</xdr:colOff>
      <xdr:row>3</xdr:row>
      <xdr:rowOff>76200</xdr:rowOff>
    </xdr:to>
    <xdr:sp>
      <xdr:nvSpPr>
        <xdr:cNvPr id="15" name="Line 35"/>
        <xdr:cNvSpPr>
          <a:spLocks/>
        </xdr:cNvSpPr>
      </xdr:nvSpPr>
      <xdr:spPr>
        <a:xfrm>
          <a:off x="3867150" y="504825"/>
          <a:ext cx="1028700" cy="1238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7</xdr:row>
      <xdr:rowOff>0</xdr:rowOff>
    </xdr:from>
    <xdr:to>
      <xdr:col>9</xdr:col>
      <xdr:colOff>0</xdr:colOff>
      <xdr:row>7</xdr:row>
      <xdr:rowOff>0</xdr:rowOff>
    </xdr:to>
    <xdr:sp>
      <xdr:nvSpPr>
        <xdr:cNvPr id="16" name="Line 44"/>
        <xdr:cNvSpPr>
          <a:spLocks/>
        </xdr:cNvSpPr>
      </xdr:nvSpPr>
      <xdr:spPr>
        <a:xfrm>
          <a:off x="3981450" y="1200150"/>
          <a:ext cx="8572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7</xdr:row>
      <xdr:rowOff>0</xdr:rowOff>
    </xdr:from>
    <xdr:to>
      <xdr:col>5</xdr:col>
      <xdr:colOff>85725</xdr:colOff>
      <xdr:row>7</xdr:row>
      <xdr:rowOff>0</xdr:rowOff>
    </xdr:to>
    <xdr:sp>
      <xdr:nvSpPr>
        <xdr:cNvPr id="17" name="Line 45"/>
        <xdr:cNvSpPr>
          <a:spLocks/>
        </xdr:cNvSpPr>
      </xdr:nvSpPr>
      <xdr:spPr>
        <a:xfrm flipH="1">
          <a:off x="1876425" y="1200150"/>
          <a:ext cx="9334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9</xdr:row>
      <xdr:rowOff>85725</xdr:rowOff>
    </xdr:from>
    <xdr:to>
      <xdr:col>5</xdr:col>
      <xdr:colOff>142875</xdr:colOff>
      <xdr:row>9</xdr:row>
      <xdr:rowOff>85725</xdr:rowOff>
    </xdr:to>
    <xdr:sp>
      <xdr:nvSpPr>
        <xdr:cNvPr id="18" name="Line 46"/>
        <xdr:cNvSpPr>
          <a:spLocks/>
        </xdr:cNvSpPr>
      </xdr:nvSpPr>
      <xdr:spPr>
        <a:xfrm flipH="1">
          <a:off x="1914525" y="1609725"/>
          <a:ext cx="9525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9</xdr:col>
      <xdr:colOff>66675</xdr:colOff>
      <xdr:row>9</xdr:row>
      <xdr:rowOff>95250</xdr:rowOff>
    </xdr:to>
    <xdr:sp>
      <xdr:nvSpPr>
        <xdr:cNvPr id="19" name="Line 47"/>
        <xdr:cNvSpPr>
          <a:spLocks/>
        </xdr:cNvSpPr>
      </xdr:nvSpPr>
      <xdr:spPr>
        <a:xfrm>
          <a:off x="3943350" y="1619250"/>
          <a:ext cx="9620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35</xdr:row>
      <xdr:rowOff>28575</xdr:rowOff>
    </xdr:from>
    <xdr:to>
      <xdr:col>5</xdr:col>
      <xdr:colOff>495300</xdr:colOff>
      <xdr:row>35</xdr:row>
      <xdr:rowOff>38100</xdr:rowOff>
    </xdr:to>
    <xdr:sp>
      <xdr:nvSpPr>
        <xdr:cNvPr id="1" name="Line 3"/>
        <xdr:cNvSpPr>
          <a:spLocks/>
        </xdr:cNvSpPr>
      </xdr:nvSpPr>
      <xdr:spPr>
        <a:xfrm flipH="1" flipV="1">
          <a:off x="3048000" y="6257925"/>
          <a:ext cx="447675"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BI51"/>
  <sheetViews>
    <sheetView tabSelected="1" workbookViewId="0" topLeftCell="A1">
      <selection activeCell="A1" sqref="A1"/>
    </sheetView>
  </sheetViews>
  <sheetFormatPr defaultColWidth="9.140625" defaultRowHeight="12.75"/>
  <cols>
    <col min="1" max="1" width="5.8515625" style="2" customWidth="1"/>
    <col min="2" max="2" width="21.57421875" style="2" customWidth="1"/>
    <col min="3" max="3" width="15.57421875" style="2" customWidth="1"/>
    <col min="4" max="4" width="12.140625" style="2" customWidth="1"/>
    <col min="5" max="5" width="0.71875" style="2" customWidth="1"/>
    <col min="6" max="6" width="14.57421875" style="2" customWidth="1"/>
    <col min="7" max="7" width="0.71875" style="2" customWidth="1"/>
    <col min="8" max="8" width="11.8515625" style="2" bestFit="1" customWidth="1"/>
    <col min="9" max="9" width="0.85546875" style="2" customWidth="1"/>
    <col min="10" max="10" width="13.8515625" style="2" customWidth="1"/>
    <col min="11" max="16384" width="9.140625" style="2" customWidth="1"/>
  </cols>
  <sheetData>
    <row r="1" spans="2:10" ht="18">
      <c r="B1" s="147" t="s">
        <v>17</v>
      </c>
      <c r="C1" s="147"/>
      <c r="D1" s="147"/>
      <c r="E1" s="147"/>
      <c r="F1" s="147"/>
      <c r="G1" s="147"/>
      <c r="H1" s="147"/>
      <c r="I1" s="147"/>
      <c r="J1" s="147"/>
    </row>
    <row r="2" spans="2:10" ht="12.75">
      <c r="B2" s="162" t="s">
        <v>18</v>
      </c>
      <c r="C2" s="163"/>
      <c r="D2" s="163"/>
      <c r="E2" s="163"/>
      <c r="F2" s="163"/>
      <c r="G2" s="163"/>
      <c r="H2" s="163"/>
      <c r="I2" s="163"/>
      <c r="J2" s="163"/>
    </row>
    <row r="3" spans="2:10" ht="12.75">
      <c r="B3" s="163" t="s">
        <v>2</v>
      </c>
      <c r="C3" s="163"/>
      <c r="D3" s="163"/>
      <c r="E3" s="163"/>
      <c r="F3" s="163"/>
      <c r="G3" s="163"/>
      <c r="H3" s="163"/>
      <c r="I3" s="163"/>
      <c r="J3" s="163"/>
    </row>
    <row r="4" spans="2:10" ht="12.75">
      <c r="B4" s="22"/>
      <c r="C4" s="22"/>
      <c r="D4" s="22"/>
      <c r="E4" s="22"/>
      <c r="F4" s="22"/>
      <c r="G4" s="22"/>
      <c r="H4" s="22"/>
      <c r="I4" s="22"/>
      <c r="J4" s="22"/>
    </row>
    <row r="5" spans="2:10" ht="12.75">
      <c r="B5" s="12" t="s">
        <v>105</v>
      </c>
      <c r="C5" s="22"/>
      <c r="D5" s="22"/>
      <c r="E5" s="22"/>
      <c r="F5" s="22"/>
      <c r="G5" s="22"/>
      <c r="H5" s="22"/>
      <c r="I5" s="22"/>
      <c r="J5" s="22"/>
    </row>
    <row r="6" spans="2:10" ht="12.75">
      <c r="B6" s="12" t="s">
        <v>132</v>
      </c>
      <c r="C6" s="22"/>
      <c r="D6" s="22"/>
      <c r="E6" s="22"/>
      <c r="F6" s="22"/>
      <c r="G6" s="22"/>
      <c r="H6" s="22"/>
      <c r="I6" s="22"/>
      <c r="J6" s="22"/>
    </row>
    <row r="7" spans="2:10" ht="12.75">
      <c r="B7" s="151" t="s">
        <v>114</v>
      </c>
      <c r="C7" s="23"/>
      <c r="D7" s="22"/>
      <c r="E7" s="22"/>
      <c r="F7" s="22"/>
      <c r="G7" s="22"/>
      <c r="H7" s="22"/>
      <c r="I7" s="22"/>
      <c r="J7" s="22"/>
    </row>
    <row r="8" spans="3:61" ht="12.75">
      <c r="C8" s="13"/>
      <c r="D8" s="14"/>
      <c r="E8" s="14"/>
      <c r="F8" s="14"/>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row>
    <row r="9" spans="2:61" s="6" customFormat="1" ht="12.75">
      <c r="B9" s="12"/>
      <c r="C9" s="13"/>
      <c r="D9" s="14"/>
      <c r="E9" s="14"/>
      <c r="F9" s="14"/>
      <c r="G9" s="2"/>
      <c r="H9" s="2"/>
      <c r="I9" s="2"/>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row>
    <row r="10" spans="2:61" s="6" customFormat="1" ht="12.75">
      <c r="B10" s="12"/>
      <c r="C10" s="13"/>
      <c r="D10" s="14"/>
      <c r="E10" s="14"/>
      <c r="F10" s="14"/>
      <c r="G10" s="2"/>
      <c r="H10" s="2"/>
      <c r="I10" s="2"/>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2:61" s="6" customFormat="1" ht="17.25" customHeight="1">
      <c r="B11" s="12"/>
      <c r="C11" s="13"/>
      <c r="D11" s="164" t="s">
        <v>19</v>
      </c>
      <c r="E11" s="164"/>
      <c r="F11" s="164"/>
      <c r="H11" s="165" t="s">
        <v>72</v>
      </c>
      <c r="I11" s="165"/>
      <c r="J11" s="165"/>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2:61" s="6" customFormat="1" ht="41.25" customHeight="1">
      <c r="B12" s="15"/>
      <c r="C12" s="16"/>
      <c r="D12" s="141" t="s">
        <v>20</v>
      </c>
      <c r="F12" s="17" t="s">
        <v>21</v>
      </c>
      <c r="H12" s="141" t="s">
        <v>22</v>
      </c>
      <c r="I12" s="2"/>
      <c r="J12" s="18" t="s">
        <v>23</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4:10" s="6" customFormat="1" ht="12.75">
      <c r="D13" s="8" t="s">
        <v>125</v>
      </c>
      <c r="F13" s="8" t="s">
        <v>124</v>
      </c>
      <c r="H13" s="8" t="s">
        <v>125</v>
      </c>
      <c r="I13" s="2"/>
      <c r="J13" s="8" t="s">
        <v>124</v>
      </c>
    </row>
    <row r="14" spans="4:10" s="6" customFormat="1" ht="12.75">
      <c r="D14" s="7" t="s">
        <v>3</v>
      </c>
      <c r="F14" s="7" t="s">
        <v>3</v>
      </c>
      <c r="H14" s="7" t="s">
        <v>3</v>
      </c>
      <c r="I14" s="2"/>
      <c r="J14" s="7" t="s">
        <v>3</v>
      </c>
    </row>
    <row r="16" spans="2:10" ht="12.75">
      <c r="B16" s="2" t="s">
        <v>10</v>
      </c>
      <c r="D16" s="4">
        <f>485011-353442</f>
        <v>131569</v>
      </c>
      <c r="F16" s="4">
        <v>0</v>
      </c>
      <c r="H16" s="4">
        <v>485011</v>
      </c>
      <c r="J16" s="2">
        <v>0</v>
      </c>
    </row>
    <row r="18" spans="2:10" ht="12.75">
      <c r="B18" s="2" t="s">
        <v>12</v>
      </c>
      <c r="D18" s="2">
        <f>-425457+316893</f>
        <v>-108564</v>
      </c>
      <c r="F18" s="4">
        <v>0</v>
      </c>
      <c r="H18" s="2">
        <f>-406780-18677</f>
        <v>-425457</v>
      </c>
      <c r="J18" s="2">
        <v>0</v>
      </c>
    </row>
    <row r="19" spans="4:10" ht="12.75">
      <c r="D19" s="5"/>
      <c r="F19" s="5"/>
      <c r="H19" s="5"/>
      <c r="J19" s="5"/>
    </row>
    <row r="20" spans="2:10" ht="12.75">
      <c r="B20" s="2" t="s">
        <v>13</v>
      </c>
      <c r="D20" s="2">
        <f>SUM(D16:D19)</f>
        <v>23005</v>
      </c>
      <c r="F20" s="2">
        <f>SUM(F16:F19)</f>
        <v>0</v>
      </c>
      <c r="H20" s="2">
        <f>SUM(H15:H19)</f>
        <v>59554</v>
      </c>
      <c r="J20" s="2">
        <f>SUM(J16:J19)</f>
        <v>0</v>
      </c>
    </row>
    <row r="22" spans="2:10" ht="12.75">
      <c r="B22" s="2" t="s">
        <v>11</v>
      </c>
      <c r="D22" s="2">
        <f>584-382</f>
        <v>202</v>
      </c>
      <c r="F22" s="2">
        <v>0</v>
      </c>
      <c r="H22" s="2">
        <v>584</v>
      </c>
      <c r="J22" s="2">
        <v>0</v>
      </c>
    </row>
    <row r="24" spans="2:10" ht="12.75">
      <c r="B24" s="4" t="s">
        <v>14</v>
      </c>
      <c r="D24" s="2">
        <f>-55430+34265</f>
        <v>-21165</v>
      </c>
      <c r="F24" s="4">
        <v>0</v>
      </c>
      <c r="H24" s="2">
        <v>-55430</v>
      </c>
      <c r="J24" s="2">
        <v>0</v>
      </c>
    </row>
    <row r="25" spans="4:10" ht="12.75">
      <c r="D25" s="5"/>
      <c r="F25" s="5"/>
      <c r="H25" s="5"/>
      <c r="J25" s="5"/>
    </row>
    <row r="26" spans="2:10" ht="12.75">
      <c r="B26" s="134" t="s">
        <v>83</v>
      </c>
      <c r="D26" s="2">
        <f>SUM(D20:D24)</f>
        <v>2042</v>
      </c>
      <c r="F26" s="2">
        <f>SUM(F20:F25)</f>
        <v>0</v>
      </c>
      <c r="H26" s="2">
        <f>SUM(H20:H25)</f>
        <v>4708</v>
      </c>
      <c r="J26" s="2">
        <f>SUM(J20:J25)</f>
        <v>0</v>
      </c>
    </row>
    <row r="28" spans="2:10" ht="12.75">
      <c r="B28" s="2" t="s">
        <v>15</v>
      </c>
      <c r="D28" s="2">
        <f>-4946+3010</f>
        <v>-1936</v>
      </c>
      <c r="F28" s="4">
        <v>0</v>
      </c>
      <c r="H28" s="2">
        <v>-4946</v>
      </c>
      <c r="J28" s="2">
        <v>0</v>
      </c>
    </row>
    <row r="29" spans="4:10" ht="12.75">
      <c r="D29" s="5"/>
      <c r="F29" s="5"/>
      <c r="H29" s="5"/>
      <c r="J29" s="5"/>
    </row>
    <row r="30" spans="2:10" ht="12.75">
      <c r="B30" s="4" t="s">
        <v>133</v>
      </c>
      <c r="D30" s="2">
        <f>SUM(D26:D28)</f>
        <v>106</v>
      </c>
      <c r="F30" s="2">
        <f>SUM(F26:F29)</f>
        <v>0</v>
      </c>
      <c r="H30" s="2">
        <f>SUM(H26:H29)</f>
        <v>-238</v>
      </c>
      <c r="J30" s="2">
        <f>SUM(J26:J29)</f>
        <v>0</v>
      </c>
    </row>
    <row r="32" spans="2:10" ht="13.5" thickBot="1">
      <c r="B32" s="4" t="s">
        <v>134</v>
      </c>
      <c r="D32" s="3">
        <f>SUM(D30:D31)</f>
        <v>106</v>
      </c>
      <c r="F32" s="3">
        <f>SUM(F30:F31)</f>
        <v>0</v>
      </c>
      <c r="H32" s="3">
        <f>SUM(H30:H31)</f>
        <v>-238</v>
      </c>
      <c r="J32" s="3">
        <v>0</v>
      </c>
    </row>
    <row r="33" ht="13.5" thickTop="1"/>
    <row r="35" spans="2:3" ht="12.75">
      <c r="B35" s="119" t="s">
        <v>135</v>
      </c>
      <c r="C35" s="33"/>
    </row>
    <row r="36" spans="2:10" ht="12.75">
      <c r="B36" s="35" t="s">
        <v>123</v>
      </c>
      <c r="C36" s="33"/>
      <c r="D36" s="121">
        <f>D32*1000/223508536*100</f>
        <v>0.047425481772203994</v>
      </c>
      <c r="E36" s="9"/>
      <c r="F36" s="2">
        <v>0</v>
      </c>
      <c r="G36" s="9"/>
      <c r="H36" s="121">
        <f>H32*1000/223508536*100</f>
        <v>-0.1064836288847599</v>
      </c>
      <c r="I36" s="9">
        <f>I32*1000/150171536*100</f>
        <v>0</v>
      </c>
      <c r="J36" s="2">
        <v>0</v>
      </c>
    </row>
    <row r="37" spans="2:11" ht="12.75">
      <c r="B37" s="34"/>
      <c r="C37" s="33"/>
      <c r="D37" s="9"/>
      <c r="E37" s="9"/>
      <c r="F37" s="128"/>
      <c r="G37" s="9"/>
      <c r="H37" s="9"/>
      <c r="I37" s="9"/>
      <c r="J37" s="9"/>
      <c r="K37" s="33"/>
    </row>
    <row r="38" spans="2:11" ht="12.75">
      <c r="B38" s="33"/>
      <c r="C38" s="33"/>
      <c r="J38" s="35"/>
      <c r="K38" s="33"/>
    </row>
    <row r="39" spans="2:11" ht="12.75">
      <c r="B39" s="33"/>
      <c r="C39" s="33"/>
      <c r="J39" s="120"/>
      <c r="K39" s="33"/>
    </row>
    <row r="40" spans="2:11" s="6" customFormat="1" ht="12.75">
      <c r="B40" s="33"/>
      <c r="D40" s="2"/>
      <c r="E40" s="2"/>
      <c r="F40" s="2"/>
      <c r="G40" s="2"/>
      <c r="H40" s="2"/>
      <c r="I40" s="2"/>
      <c r="J40" s="120"/>
      <c r="K40" s="33"/>
    </row>
    <row r="41" spans="2:10" ht="12.75">
      <c r="B41" s="6" t="s">
        <v>104</v>
      </c>
      <c r="D41" s="6"/>
      <c r="E41" s="6"/>
      <c r="F41" s="6"/>
      <c r="G41" s="6"/>
      <c r="H41" s="6"/>
      <c r="I41" s="6"/>
      <c r="J41" s="32"/>
    </row>
    <row r="42" ht="12.75">
      <c r="B42" s="11"/>
    </row>
    <row r="43" ht="12.75">
      <c r="B43" s="10"/>
    </row>
    <row r="44" ht="12.75">
      <c r="B44" s="10"/>
    </row>
    <row r="45" spans="2:10" s="19" customFormat="1" ht="12.75">
      <c r="B45" s="10"/>
      <c r="D45" s="2"/>
      <c r="E45" s="2"/>
      <c r="F45" s="2"/>
      <c r="G45" s="2"/>
      <c r="H45" s="2"/>
      <c r="I45" s="2"/>
      <c r="J45" s="140"/>
    </row>
    <row r="46" spans="2:10" ht="12.75">
      <c r="B46" s="31"/>
      <c r="D46" s="19"/>
      <c r="E46" s="19"/>
      <c r="F46" s="19"/>
      <c r="G46" s="19"/>
      <c r="H46" s="19"/>
      <c r="I46" s="19"/>
      <c r="J46" s="19"/>
    </row>
    <row r="47" ht="12.75">
      <c r="B47" s="119"/>
    </row>
    <row r="48" ht="12.75">
      <c r="B48" s="119"/>
    </row>
    <row r="49" ht="12.75">
      <c r="B49" s="4"/>
    </row>
    <row r="50" ht="12.75">
      <c r="B50" s="4"/>
    </row>
    <row r="51" ht="12.75">
      <c r="B51" s="4"/>
    </row>
  </sheetData>
  <mergeCells count="4">
    <mergeCell ref="B2:J2"/>
    <mergeCell ref="B3:J3"/>
    <mergeCell ref="D11:F11"/>
    <mergeCell ref="H11:J11"/>
  </mergeCells>
  <printOptions/>
  <pageMargins left="0.64" right="0.52" top="0.59" bottom="1" header="1.26" footer="0.5"/>
  <pageSetup horizontalDpi="600" verticalDpi="600" orientation="portrait" paperSize="9" scale="90" r:id="rId2"/>
  <headerFooter alignWithMargins="0">
    <oddFooter>&amp;LThe Condensed Consolidated Income Statements should be read in conjunction with the Audited Financial Statements for the  year ended 31 December 2002 and the accompanying explanatory notes attached to the interim financial statements.
</oddFooter>
  </headerFooter>
  <drawing r:id="rId1"/>
</worksheet>
</file>

<file path=xl/worksheets/sheet2.xml><?xml version="1.0" encoding="utf-8"?>
<worksheet xmlns="http://schemas.openxmlformats.org/spreadsheetml/2006/main" xmlns:r="http://schemas.openxmlformats.org/officeDocument/2006/relationships">
  <dimension ref="A1:I87"/>
  <sheetViews>
    <sheetView workbookViewId="0" topLeftCell="A1">
      <selection activeCell="A1" sqref="A1:H1"/>
    </sheetView>
  </sheetViews>
  <sheetFormatPr defaultColWidth="9.140625" defaultRowHeight="12.75"/>
  <cols>
    <col min="1" max="1" width="2.7109375" style="25" customWidth="1"/>
    <col min="2" max="3" width="9.140625" style="25" customWidth="1"/>
    <col min="4" max="4" width="13.7109375" style="25" customWidth="1"/>
    <col min="5" max="5" width="10.140625" style="25" customWidth="1"/>
    <col min="6" max="6" width="19.140625" style="25" customWidth="1"/>
    <col min="7" max="7" width="2.7109375" style="25" customWidth="1"/>
    <col min="8" max="8" width="19.140625" style="25" customWidth="1"/>
    <col min="9" max="16384" width="9.140625" style="25" customWidth="1"/>
  </cols>
  <sheetData>
    <row r="1" spans="1:8" s="83" customFormat="1" ht="15">
      <c r="A1" s="166" t="s">
        <v>17</v>
      </c>
      <c r="B1" s="166"/>
      <c r="C1" s="166"/>
      <c r="D1" s="166"/>
      <c r="E1" s="166"/>
      <c r="F1" s="166"/>
      <c r="G1" s="166"/>
      <c r="H1" s="166"/>
    </row>
    <row r="2" spans="1:8" s="83" customFormat="1" ht="14.25">
      <c r="A2" s="167" t="s">
        <v>18</v>
      </c>
      <c r="B2" s="167"/>
      <c r="C2" s="167"/>
      <c r="D2" s="167"/>
      <c r="E2" s="167"/>
      <c r="F2" s="167"/>
      <c r="G2" s="167"/>
      <c r="H2" s="167"/>
    </row>
    <row r="3" spans="1:8" s="83" customFormat="1" ht="14.25">
      <c r="A3" s="167" t="s">
        <v>2</v>
      </c>
      <c r="B3" s="167"/>
      <c r="C3" s="167"/>
      <c r="D3" s="167"/>
      <c r="E3" s="167"/>
      <c r="F3" s="167"/>
      <c r="G3" s="167"/>
      <c r="H3" s="167"/>
    </row>
    <row r="4" ht="15">
      <c r="C4" s="76"/>
    </row>
    <row r="5" ht="15">
      <c r="B5" s="77" t="s">
        <v>113</v>
      </c>
    </row>
    <row r="6" ht="15">
      <c r="B6" s="77" t="s">
        <v>126</v>
      </c>
    </row>
    <row r="7" ht="15">
      <c r="B7" s="77"/>
    </row>
    <row r="8" spans="6:8" ht="15">
      <c r="F8" s="78" t="s">
        <v>78</v>
      </c>
      <c r="G8" s="76"/>
      <c r="H8" s="78" t="s">
        <v>64</v>
      </c>
    </row>
    <row r="9" spans="6:8" ht="15">
      <c r="F9" s="168" t="s">
        <v>81</v>
      </c>
      <c r="G9" s="76"/>
      <c r="H9" s="168" t="s">
        <v>82</v>
      </c>
    </row>
    <row r="10" spans="6:8" ht="24.75" customHeight="1">
      <c r="F10" s="168"/>
      <c r="G10" s="76"/>
      <c r="H10" s="168"/>
    </row>
    <row r="11" spans="6:8" ht="15">
      <c r="F11" s="79" t="s">
        <v>127</v>
      </c>
      <c r="G11" s="76"/>
      <c r="H11" s="79" t="s">
        <v>16</v>
      </c>
    </row>
    <row r="12" spans="6:8" ht="15">
      <c r="F12" s="160" t="s">
        <v>1</v>
      </c>
      <c r="G12" s="76"/>
      <c r="H12" s="160" t="s">
        <v>1</v>
      </c>
    </row>
    <row r="13" spans="6:8" ht="15">
      <c r="F13" s="78"/>
      <c r="G13" s="76"/>
      <c r="H13" s="78"/>
    </row>
    <row r="14" spans="1:8" ht="14.25">
      <c r="A14" s="155"/>
      <c r="B14" s="156"/>
      <c r="C14" s="157"/>
      <c r="D14" s="157"/>
      <c r="E14" s="157"/>
      <c r="F14" s="28"/>
      <c r="H14" s="28"/>
    </row>
    <row r="15" spans="1:8" ht="14.25">
      <c r="A15" s="158"/>
      <c r="B15" s="156" t="s">
        <v>38</v>
      </c>
      <c r="C15" s="157"/>
      <c r="D15" s="157"/>
      <c r="E15" s="157"/>
      <c r="F15" s="81">
        <v>128274</v>
      </c>
      <c r="H15" s="81">
        <f>124273+1313</f>
        <v>125586</v>
      </c>
    </row>
    <row r="16" spans="1:8" ht="14.25">
      <c r="A16" s="155"/>
      <c r="B16" s="156"/>
      <c r="C16" s="157"/>
      <c r="D16" s="157"/>
      <c r="E16" s="157"/>
      <c r="F16" s="81"/>
      <c r="H16" s="81"/>
    </row>
    <row r="17" spans="1:8" ht="14.25">
      <c r="A17" s="158"/>
      <c r="B17" s="156"/>
      <c r="C17" s="157"/>
      <c r="D17" s="157"/>
      <c r="E17" s="157"/>
      <c r="F17" s="81"/>
      <c r="H17" s="81"/>
    </row>
    <row r="18" spans="1:8" ht="14.25">
      <c r="A18" s="158"/>
      <c r="B18" s="156" t="s">
        <v>39</v>
      </c>
      <c r="C18" s="157"/>
      <c r="D18" s="157"/>
      <c r="E18" s="157"/>
      <c r="F18" s="81">
        <v>173497</v>
      </c>
      <c r="H18" s="81">
        <v>180933</v>
      </c>
    </row>
    <row r="19" spans="1:8" ht="14.25">
      <c r="A19" s="158"/>
      <c r="B19" s="156"/>
      <c r="C19" s="157"/>
      <c r="D19" s="157"/>
      <c r="E19" s="157"/>
      <c r="F19" s="81"/>
      <c r="H19" s="81"/>
    </row>
    <row r="20" spans="1:8" ht="14.25">
      <c r="A20" s="158"/>
      <c r="B20" s="156" t="s">
        <v>40</v>
      </c>
      <c r="C20" s="157"/>
      <c r="D20" s="157"/>
      <c r="E20" s="157"/>
      <c r="F20" s="81">
        <v>280954</v>
      </c>
      <c r="H20" s="81">
        <v>578196</v>
      </c>
    </row>
    <row r="21" spans="1:8" ht="14.25">
      <c r="A21" s="158"/>
      <c r="B21" s="156"/>
      <c r="C21" s="157"/>
      <c r="D21" s="157"/>
      <c r="E21" s="157"/>
      <c r="F21" s="81"/>
      <c r="H21" s="81"/>
    </row>
    <row r="22" spans="1:8" ht="14.25">
      <c r="A22" s="158"/>
      <c r="B22" s="156" t="s">
        <v>73</v>
      </c>
      <c r="C22" s="157"/>
      <c r="D22" s="157"/>
      <c r="E22" s="157"/>
      <c r="F22" s="81">
        <v>1001755</v>
      </c>
      <c r="H22" s="81">
        <v>709451</v>
      </c>
    </row>
    <row r="23" spans="1:8" ht="14.25">
      <c r="A23" s="158"/>
      <c r="B23" s="156"/>
      <c r="C23" s="157"/>
      <c r="D23" s="157"/>
      <c r="E23" s="157"/>
      <c r="F23" s="81"/>
      <c r="H23" s="81"/>
    </row>
    <row r="24" spans="1:8" ht="14.25">
      <c r="A24" s="155"/>
      <c r="B24" s="156" t="s">
        <v>41</v>
      </c>
      <c r="C24" s="156"/>
      <c r="D24" s="156"/>
      <c r="E24" s="157"/>
      <c r="F24" s="91"/>
      <c r="H24" s="91"/>
    </row>
    <row r="25" spans="1:8" ht="4.5" customHeight="1">
      <c r="A25" s="155"/>
      <c r="B25" s="156"/>
      <c r="C25" s="156"/>
      <c r="D25" s="156"/>
      <c r="E25" s="157"/>
      <c r="F25" s="91"/>
      <c r="H25" s="91"/>
    </row>
    <row r="26" spans="1:8" ht="14.25">
      <c r="A26" s="158"/>
      <c r="B26" s="156" t="s">
        <v>42</v>
      </c>
      <c r="C26" s="156"/>
      <c r="D26" s="156"/>
      <c r="E26" s="157"/>
      <c r="F26" s="92">
        <v>16272</v>
      </c>
      <c r="H26" s="92">
        <v>15974</v>
      </c>
    </row>
    <row r="27" spans="1:8" ht="14.25">
      <c r="A27" s="158"/>
      <c r="B27" s="156" t="s">
        <v>43</v>
      </c>
      <c r="C27" s="156"/>
      <c r="D27" s="156"/>
      <c r="E27" s="157"/>
      <c r="F27" s="93">
        <v>41892</v>
      </c>
      <c r="H27" s="93">
        <v>45664</v>
      </c>
    </row>
    <row r="28" spans="1:8" ht="14.25" customHeight="1">
      <c r="A28" s="158"/>
      <c r="B28" s="156" t="s">
        <v>44</v>
      </c>
      <c r="C28" s="156"/>
      <c r="D28" s="156"/>
      <c r="E28" s="157"/>
      <c r="F28" s="93">
        <v>849</v>
      </c>
      <c r="H28" s="93">
        <v>2435</v>
      </c>
    </row>
    <row r="29" spans="1:8" ht="14.25" customHeight="1">
      <c r="A29" s="158" t="s">
        <v>0</v>
      </c>
      <c r="B29" s="156" t="s">
        <v>71</v>
      </c>
      <c r="C29" s="156"/>
      <c r="D29" s="156"/>
      <c r="E29" s="157"/>
      <c r="F29" s="93">
        <v>514</v>
      </c>
      <c r="H29" s="93">
        <v>131</v>
      </c>
    </row>
    <row r="30" spans="1:8" ht="14.25">
      <c r="A30" s="158"/>
      <c r="B30" s="159" t="s">
        <v>120</v>
      </c>
      <c r="C30" s="156"/>
      <c r="D30" s="156"/>
      <c r="E30" s="157"/>
      <c r="F30" s="93">
        <f>2721-1420</f>
        <v>1301</v>
      </c>
      <c r="H30" s="93">
        <v>0</v>
      </c>
    </row>
    <row r="31" spans="1:8" ht="14.25">
      <c r="A31" s="158"/>
      <c r="B31" s="159" t="s">
        <v>140</v>
      </c>
      <c r="C31" s="156"/>
      <c r="D31" s="156"/>
      <c r="E31" s="157"/>
      <c r="F31" s="93">
        <v>0</v>
      </c>
      <c r="H31" s="93">
        <f>2648-92</f>
        <v>2556</v>
      </c>
    </row>
    <row r="32" spans="1:8" ht="14.25">
      <c r="A32" s="158"/>
      <c r="B32" s="159" t="s">
        <v>97</v>
      </c>
      <c r="C32" s="156"/>
      <c r="D32" s="156"/>
      <c r="E32" s="157"/>
      <c r="F32" s="93">
        <v>61665</v>
      </c>
      <c r="H32" s="93">
        <f>12410+102036</f>
        <v>114446</v>
      </c>
    </row>
    <row r="33" spans="1:8" ht="14.25">
      <c r="A33" s="158"/>
      <c r="B33" s="156"/>
      <c r="C33" s="156"/>
      <c r="D33" s="156"/>
      <c r="E33" s="157"/>
      <c r="F33" s="95"/>
      <c r="H33" s="95"/>
    </row>
    <row r="34" spans="1:8" ht="14.25">
      <c r="A34" s="158"/>
      <c r="B34" s="159"/>
      <c r="C34" s="156"/>
      <c r="D34" s="156"/>
      <c r="E34" s="157"/>
      <c r="F34" s="95">
        <f>SUM(F26:F33)</f>
        <v>122493</v>
      </c>
      <c r="H34" s="95">
        <f>SUM(H26:H33)</f>
        <v>181206</v>
      </c>
    </row>
    <row r="35" spans="1:8" ht="14.25">
      <c r="A35" s="155"/>
      <c r="B35" s="156"/>
      <c r="C35" s="157"/>
      <c r="D35" s="157"/>
      <c r="E35" s="157"/>
      <c r="F35" s="81"/>
      <c r="H35" s="81"/>
    </row>
    <row r="36" spans="1:8" ht="14.25">
      <c r="A36" s="158"/>
      <c r="B36" s="156" t="s">
        <v>45</v>
      </c>
      <c r="C36" s="156"/>
      <c r="D36" s="156"/>
      <c r="E36" s="157"/>
      <c r="F36" s="81"/>
      <c r="H36" s="81"/>
    </row>
    <row r="37" spans="1:8" ht="14.25">
      <c r="A37" s="155"/>
      <c r="B37" s="156"/>
      <c r="C37" s="156"/>
      <c r="D37" s="156"/>
      <c r="E37" s="157"/>
      <c r="F37" s="92"/>
      <c r="H37" s="92"/>
    </row>
    <row r="38" spans="1:8" ht="14.25">
      <c r="A38" s="158"/>
      <c r="B38" s="159" t="s">
        <v>46</v>
      </c>
      <c r="C38" s="156"/>
      <c r="D38" s="156"/>
      <c r="E38" s="157"/>
      <c r="F38" s="93">
        <v>127196</v>
      </c>
      <c r="H38" s="93">
        <v>112874</v>
      </c>
    </row>
    <row r="39" spans="1:8" ht="14.25">
      <c r="A39" s="158"/>
      <c r="B39" s="159" t="s">
        <v>47</v>
      </c>
      <c r="C39" s="156"/>
      <c r="D39" s="156"/>
      <c r="E39" s="157"/>
      <c r="F39" s="93">
        <f>16269-1420</f>
        <v>14849</v>
      </c>
      <c r="H39" s="93">
        <v>56385</v>
      </c>
    </row>
    <row r="40" spans="1:9" ht="14.25">
      <c r="A40" s="158"/>
      <c r="B40" s="159" t="s">
        <v>70</v>
      </c>
      <c r="C40" s="156"/>
      <c r="D40" s="156"/>
      <c r="E40" s="157"/>
      <c r="F40" s="93">
        <v>125798</v>
      </c>
      <c r="H40" s="93">
        <v>115800</v>
      </c>
      <c r="I40" s="27"/>
    </row>
    <row r="41" spans="1:8" ht="14.25">
      <c r="A41" s="158"/>
      <c r="B41" s="159" t="s">
        <v>121</v>
      </c>
      <c r="C41" s="156"/>
      <c r="D41" s="156"/>
      <c r="E41" s="157"/>
      <c r="F41" s="93">
        <v>209</v>
      </c>
      <c r="H41" s="93">
        <v>228</v>
      </c>
    </row>
    <row r="42" spans="1:8" ht="14.25">
      <c r="A42" s="158"/>
      <c r="B42" s="159" t="s">
        <v>77</v>
      </c>
      <c r="C42" s="156"/>
      <c r="D42" s="156"/>
      <c r="E42" s="157"/>
      <c r="F42" s="93">
        <v>76</v>
      </c>
      <c r="H42" s="93">
        <v>126</v>
      </c>
    </row>
    <row r="43" spans="1:8" ht="14.25">
      <c r="A43" s="155"/>
      <c r="B43" s="156"/>
      <c r="C43" s="156"/>
      <c r="D43" s="156"/>
      <c r="E43" s="157"/>
      <c r="F43" s="93"/>
      <c r="H43" s="93"/>
    </row>
    <row r="44" spans="1:8" ht="14.25">
      <c r="A44" s="155"/>
      <c r="B44" s="156"/>
      <c r="C44" s="156"/>
      <c r="D44" s="156"/>
      <c r="E44" s="28"/>
      <c r="F44" s="96">
        <f>SUM(F38:F42)</f>
        <v>268128</v>
      </c>
      <c r="H44" s="96">
        <f>SUM(H38:H42)</f>
        <v>285413</v>
      </c>
    </row>
    <row r="45" spans="1:8" ht="14.25">
      <c r="A45" s="155"/>
      <c r="B45" s="156"/>
      <c r="C45" s="156"/>
      <c r="D45" s="156"/>
      <c r="E45" s="157"/>
      <c r="F45" s="81"/>
      <c r="H45" s="81"/>
    </row>
    <row r="46" spans="1:8" ht="14.25">
      <c r="A46" s="155"/>
      <c r="B46" s="156" t="s">
        <v>48</v>
      </c>
      <c r="C46" s="157"/>
      <c r="D46" s="157"/>
      <c r="E46" s="157"/>
      <c r="F46" s="81">
        <f>F34-F44</f>
        <v>-145635</v>
      </c>
      <c r="G46" s="24">
        <f>G34-G44</f>
        <v>0</v>
      </c>
      <c r="H46" s="81">
        <f>H34-H44</f>
        <v>-104207</v>
      </c>
    </row>
    <row r="47" spans="1:8" ht="14.25">
      <c r="A47" s="155"/>
      <c r="B47" s="156" t="s">
        <v>0</v>
      </c>
      <c r="C47" s="157"/>
      <c r="D47" s="157"/>
      <c r="E47" s="157"/>
      <c r="F47" s="97"/>
      <c r="H47" s="97"/>
    </row>
    <row r="48" spans="1:8" ht="14.25">
      <c r="A48" s="155"/>
      <c r="B48" s="156"/>
      <c r="C48" s="157"/>
      <c r="D48" s="157"/>
      <c r="E48" s="157"/>
      <c r="F48" s="81"/>
      <c r="H48" s="81"/>
    </row>
    <row r="49" spans="1:8" ht="15" thickBot="1">
      <c r="A49" s="155"/>
      <c r="B49" s="156"/>
      <c r="C49" s="157"/>
      <c r="D49" s="157"/>
      <c r="E49" s="157"/>
      <c r="F49" s="82">
        <f>F15+F18+F20+F22+F46</f>
        <v>1438845</v>
      </c>
      <c r="G49" s="26">
        <f>G15+G18+G20+G46</f>
        <v>0</v>
      </c>
      <c r="H49" s="82">
        <f>H15+H18+H20+H22+H46</f>
        <v>1489959</v>
      </c>
    </row>
    <row r="50" spans="1:8" ht="15" thickTop="1">
      <c r="A50" s="155"/>
      <c r="B50" s="156"/>
      <c r="C50" s="157"/>
      <c r="D50" s="157"/>
      <c r="E50" s="157"/>
      <c r="F50" s="91"/>
      <c r="H50" s="91"/>
    </row>
    <row r="51" spans="2:8" ht="14.25">
      <c r="B51" s="156"/>
      <c r="C51" s="157"/>
      <c r="D51" s="157"/>
      <c r="E51" s="157"/>
      <c r="F51" s="83"/>
      <c r="H51" s="83"/>
    </row>
    <row r="52" spans="2:8" ht="14.25">
      <c r="B52" s="156" t="s">
        <v>49</v>
      </c>
      <c r="C52" s="157"/>
      <c r="D52" s="157"/>
      <c r="E52" s="157"/>
      <c r="F52" s="83"/>
      <c r="H52" s="83"/>
    </row>
    <row r="53" spans="2:8" ht="14.25">
      <c r="B53" s="156"/>
      <c r="C53" s="157"/>
      <c r="D53" s="157"/>
      <c r="E53" s="157"/>
      <c r="F53" s="83"/>
      <c r="H53" s="83"/>
    </row>
    <row r="54" spans="2:8" ht="14.25">
      <c r="B54" s="156" t="s">
        <v>50</v>
      </c>
      <c r="C54" s="157"/>
      <c r="D54" s="157"/>
      <c r="E54" s="157"/>
      <c r="F54" s="83">
        <v>223509</v>
      </c>
      <c r="H54" s="83">
        <v>223509</v>
      </c>
    </row>
    <row r="55" spans="2:8" ht="14.25">
      <c r="B55" s="156"/>
      <c r="C55" s="157"/>
      <c r="D55" s="157"/>
      <c r="E55" s="157"/>
      <c r="F55" s="83"/>
      <c r="H55" s="83"/>
    </row>
    <row r="56" spans="2:8" ht="14.25">
      <c r="B56" s="148" t="s">
        <v>51</v>
      </c>
      <c r="C56" s="157"/>
      <c r="D56" s="157"/>
      <c r="E56" s="157"/>
      <c r="F56" s="98">
        <v>103563</v>
      </c>
      <c r="H56" s="98">
        <v>103563</v>
      </c>
    </row>
    <row r="57" spans="2:8" ht="14.25">
      <c r="B57" s="148"/>
      <c r="C57" s="157"/>
      <c r="D57" s="157"/>
      <c r="E57" s="157"/>
      <c r="F57" s="98"/>
      <c r="H57" s="98"/>
    </row>
    <row r="58" spans="2:8" ht="14.25">
      <c r="B58" s="156" t="s">
        <v>65</v>
      </c>
      <c r="C58" s="157"/>
      <c r="D58" s="157"/>
      <c r="E58" s="157"/>
      <c r="F58" s="83">
        <v>47825</v>
      </c>
      <c r="H58" s="83">
        <v>47825</v>
      </c>
    </row>
    <row r="59" spans="3:8" ht="14.25">
      <c r="C59" s="157"/>
      <c r="D59" s="157"/>
      <c r="E59" s="157"/>
      <c r="F59" s="83"/>
      <c r="H59" s="83"/>
    </row>
    <row r="60" spans="2:8" ht="14.25">
      <c r="B60" s="156" t="s">
        <v>67</v>
      </c>
      <c r="C60" s="157"/>
      <c r="D60" s="157"/>
      <c r="E60" s="157"/>
      <c r="F60" s="84">
        <f>8828</f>
        <v>8828</v>
      </c>
      <c r="H60" s="84">
        <v>9066</v>
      </c>
    </row>
    <row r="61" spans="2:8" ht="14.25">
      <c r="B61" s="156"/>
      <c r="C61" s="157"/>
      <c r="D61" s="157"/>
      <c r="E61" s="157"/>
      <c r="F61" s="83"/>
      <c r="H61" s="83"/>
    </row>
    <row r="62" spans="2:8" ht="14.25">
      <c r="B62" s="156" t="s">
        <v>52</v>
      </c>
      <c r="C62" s="157"/>
      <c r="D62" s="157"/>
      <c r="E62" s="157"/>
      <c r="F62" s="83">
        <f>SUM(F54:F60)</f>
        <v>383725</v>
      </c>
      <c r="G62" s="28"/>
      <c r="H62" s="83">
        <f>SUM(H54:H60)</f>
        <v>383963</v>
      </c>
    </row>
    <row r="63" spans="2:8" ht="14.25">
      <c r="B63" s="156"/>
      <c r="C63" s="157"/>
      <c r="D63" s="157"/>
      <c r="E63" s="157"/>
      <c r="F63" s="83"/>
      <c r="H63" s="83"/>
    </row>
    <row r="64" spans="2:8" ht="14.25">
      <c r="B64" s="156" t="s">
        <v>53</v>
      </c>
      <c r="C64" s="157"/>
      <c r="D64" s="157"/>
      <c r="E64" s="157"/>
      <c r="F64" s="83"/>
      <c r="H64" s="83"/>
    </row>
    <row r="65" spans="2:8" ht="14.25">
      <c r="B65" s="156" t="s">
        <v>54</v>
      </c>
      <c r="C65" s="157"/>
      <c r="D65" s="157"/>
      <c r="E65" s="157"/>
      <c r="F65" s="89"/>
      <c r="H65" s="89"/>
    </row>
    <row r="66" spans="2:8" ht="14.25">
      <c r="B66" s="156"/>
      <c r="C66" s="157"/>
      <c r="D66" s="157"/>
      <c r="E66" s="157"/>
      <c r="F66" s="85"/>
      <c r="H66" s="85"/>
    </row>
    <row r="67" spans="2:8" ht="14.25">
      <c r="B67" s="156" t="s">
        <v>55</v>
      </c>
      <c r="C67" s="157"/>
      <c r="D67" s="157"/>
      <c r="E67" s="157"/>
      <c r="F67" s="94">
        <v>1024810</v>
      </c>
      <c r="H67" s="94">
        <v>1080821</v>
      </c>
    </row>
    <row r="68" spans="2:8" ht="14.25">
      <c r="B68" s="156" t="s">
        <v>56</v>
      </c>
      <c r="C68" s="157"/>
      <c r="D68" s="157"/>
      <c r="E68" s="157"/>
      <c r="F68" s="94">
        <f>29713</f>
        <v>29713</v>
      </c>
      <c r="H68" s="94">
        <v>24526</v>
      </c>
    </row>
    <row r="69" spans="2:8" ht="14.25">
      <c r="B69" s="159" t="s">
        <v>106</v>
      </c>
      <c r="C69" s="157"/>
      <c r="D69" s="157"/>
      <c r="E69" s="157"/>
      <c r="F69" s="94">
        <v>597</v>
      </c>
      <c r="H69" s="94">
        <v>649</v>
      </c>
    </row>
    <row r="70" spans="2:8" ht="12" customHeight="1">
      <c r="B70" s="159"/>
      <c r="C70" s="157"/>
      <c r="D70" s="157"/>
      <c r="E70" s="157"/>
      <c r="F70" s="86"/>
      <c r="H70" s="86"/>
    </row>
    <row r="71" spans="2:8" ht="14.25">
      <c r="B71" s="156"/>
      <c r="C71" s="157"/>
      <c r="D71" s="157"/>
      <c r="E71" s="157"/>
      <c r="F71" s="87">
        <f>SUM(F67:F69)</f>
        <v>1055120</v>
      </c>
      <c r="G71" s="70"/>
      <c r="H71" s="87">
        <f>SUM(H67:H69)</f>
        <v>1105996</v>
      </c>
    </row>
    <row r="72" spans="2:8" ht="14.25">
      <c r="B72" s="156"/>
      <c r="C72" s="157"/>
      <c r="D72" s="157"/>
      <c r="E72" s="157"/>
      <c r="F72" s="88"/>
      <c r="H72" s="88"/>
    </row>
    <row r="73" spans="2:8" ht="14.25">
      <c r="B73" s="156"/>
      <c r="C73" s="157"/>
      <c r="D73" s="157"/>
      <c r="E73" s="157"/>
      <c r="F73" s="89"/>
      <c r="H73" s="89"/>
    </row>
    <row r="74" spans="2:8" ht="15" thickBot="1">
      <c r="B74" s="156"/>
      <c r="E74" s="157"/>
      <c r="F74" s="90">
        <f>F62+F71</f>
        <v>1438845</v>
      </c>
      <c r="G74" s="30">
        <f>G62+G71</f>
        <v>0</v>
      </c>
      <c r="H74" s="90">
        <f>H62+H71</f>
        <v>1489959</v>
      </c>
    </row>
    <row r="75" spans="2:8" ht="15" thickTop="1">
      <c r="B75" s="156"/>
      <c r="F75" s="27"/>
      <c r="G75" s="27">
        <f>G74-G49</f>
        <v>0</v>
      </c>
      <c r="H75" s="27"/>
    </row>
    <row r="76" spans="2:8" ht="14.25">
      <c r="B76" s="25" t="s">
        <v>57</v>
      </c>
      <c r="F76" s="29">
        <f>(F62-F18)/F54</f>
        <v>0.9405795739768869</v>
      </c>
      <c r="G76" s="29"/>
      <c r="H76" s="29">
        <f>(H62-H18)/H54</f>
        <v>0.9083750542483748</v>
      </c>
    </row>
    <row r="78" spans="6:8" ht="14.25">
      <c r="F78" s="27"/>
      <c r="H78" s="27"/>
    </row>
    <row r="79" spans="6:8" ht="14.25">
      <c r="F79" s="27"/>
      <c r="H79" s="27"/>
    </row>
    <row r="80" spans="6:8" ht="14.25">
      <c r="F80" s="27"/>
      <c r="H80" s="27"/>
    </row>
    <row r="85" s="45" customFormat="1" ht="12.75">
      <c r="B85" s="45" t="s">
        <v>116</v>
      </c>
    </row>
    <row r="86" s="45" customFormat="1" ht="12.75">
      <c r="B86" s="45" t="s">
        <v>117</v>
      </c>
    </row>
    <row r="87" s="45" customFormat="1" ht="12.75">
      <c r="B87" s="45" t="s">
        <v>118</v>
      </c>
    </row>
    <row r="88" s="45" customFormat="1" ht="12.75"/>
    <row r="89" s="45" customFormat="1" ht="12.75"/>
    <row r="90" s="45" customFormat="1" ht="12.75"/>
    <row r="91" s="45" customFormat="1" ht="12.75"/>
  </sheetData>
  <mergeCells count="5">
    <mergeCell ref="A1:H1"/>
    <mergeCell ref="A2:H2"/>
    <mergeCell ref="A3:H3"/>
    <mergeCell ref="F9:F10"/>
    <mergeCell ref="H9:H10"/>
  </mergeCells>
  <printOptions/>
  <pageMargins left="0.75" right="0.76" top="0.64" bottom="0.16" header="0.64" footer="0.16"/>
  <pageSetup horizontalDpi="600" verticalDpi="600" orientation="portrait" paperSize="9" r:id="rId1"/>
  <rowBreaks count="1" manualBreakCount="1">
    <brk id="5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workbookViewId="0" topLeftCell="A22">
      <selection activeCell="A45" sqref="A45"/>
    </sheetView>
  </sheetViews>
  <sheetFormatPr defaultColWidth="9.140625" defaultRowHeight="12.75"/>
  <cols>
    <col min="1" max="2" width="9.140625" style="19" customWidth="1"/>
    <col min="3" max="3" width="7.28125" style="19" customWidth="1"/>
    <col min="4" max="4" width="12.57421875" style="19" customWidth="1"/>
    <col min="5" max="6" width="2.7109375" style="19" customWidth="1"/>
    <col min="7" max="7" width="15.57421875" style="19" bestFit="1" customWidth="1"/>
    <col min="8" max="8" width="13.421875" style="19" bestFit="1" customWidth="1"/>
    <col min="9" max="9" width="0.42578125" style="19" hidden="1" customWidth="1"/>
    <col min="10" max="10" width="15.421875" style="19" customWidth="1"/>
    <col min="11" max="11" width="0.5625" style="19" hidden="1" customWidth="1"/>
    <col min="12" max="12" width="12.28125" style="19" bestFit="1" customWidth="1"/>
    <col min="13" max="16384" width="9.140625" style="19" customWidth="1"/>
  </cols>
  <sheetData>
    <row r="1" spans="1:11" ht="18">
      <c r="A1" s="169" t="s">
        <v>17</v>
      </c>
      <c r="B1" s="169"/>
      <c r="C1" s="169"/>
      <c r="D1" s="169"/>
      <c r="E1" s="169"/>
      <c r="F1" s="169"/>
      <c r="G1" s="169"/>
      <c r="H1" s="169"/>
      <c r="I1" s="169"/>
      <c r="J1" s="169"/>
      <c r="K1" s="169"/>
    </row>
    <row r="2" spans="1:11" ht="12.75">
      <c r="A2" s="170" t="s">
        <v>18</v>
      </c>
      <c r="B2" s="170"/>
      <c r="C2" s="170"/>
      <c r="D2" s="170"/>
      <c r="E2" s="170"/>
      <c r="F2" s="170"/>
      <c r="G2" s="170"/>
      <c r="H2" s="170"/>
      <c r="I2" s="170"/>
      <c r="J2" s="170"/>
      <c r="K2" s="170"/>
    </row>
    <row r="3" spans="1:11" ht="12.75">
      <c r="A3" s="170" t="s">
        <v>2</v>
      </c>
      <c r="B3" s="170"/>
      <c r="C3" s="170"/>
      <c r="D3" s="170"/>
      <c r="E3" s="170"/>
      <c r="F3" s="170"/>
      <c r="G3" s="170"/>
      <c r="H3" s="170"/>
      <c r="I3" s="170"/>
      <c r="J3" s="170"/>
      <c r="K3" s="170"/>
    </row>
    <row r="4" ht="12.75">
      <c r="B4" s="101"/>
    </row>
    <row r="5" spans="1:7" ht="12.75">
      <c r="A5" s="102" t="s">
        <v>0</v>
      </c>
      <c r="G5" s="103"/>
    </row>
    <row r="6" ht="12.75">
      <c r="A6" s="104" t="s">
        <v>129</v>
      </c>
    </row>
    <row r="8" spans="1:12" ht="12.75">
      <c r="A8" s="105"/>
      <c r="B8" s="105"/>
      <c r="C8" s="105"/>
      <c r="D8" s="106"/>
      <c r="E8" s="106"/>
      <c r="F8" s="106"/>
      <c r="G8" s="107"/>
      <c r="H8" s="107"/>
      <c r="I8" s="108"/>
      <c r="J8" s="107"/>
      <c r="K8" s="106"/>
      <c r="L8" s="109"/>
    </row>
    <row r="9" spans="1:12" ht="12.75">
      <c r="A9" s="105"/>
      <c r="B9" s="105"/>
      <c r="C9" s="105"/>
      <c r="D9" s="106"/>
      <c r="E9" s="106"/>
      <c r="F9" s="106"/>
      <c r="G9" s="107"/>
      <c r="H9" s="107"/>
      <c r="I9" s="108"/>
      <c r="J9" s="107"/>
      <c r="K9" s="106"/>
      <c r="L9" s="109"/>
    </row>
    <row r="10" spans="1:12" s="118" customFormat="1" ht="12.75">
      <c r="A10" s="113"/>
      <c r="B10" s="113"/>
      <c r="C10" s="113"/>
      <c r="D10" s="114"/>
      <c r="E10" s="114"/>
      <c r="F10" s="114"/>
      <c r="G10" s="115" t="s">
        <v>24</v>
      </c>
      <c r="H10" s="115"/>
      <c r="I10" s="116"/>
      <c r="J10" s="115" t="s">
        <v>79</v>
      </c>
      <c r="K10" s="114"/>
      <c r="L10" s="117"/>
    </row>
    <row r="11" spans="1:12" ht="12.75">
      <c r="A11" s="105"/>
      <c r="B11" s="105"/>
      <c r="C11" s="105"/>
      <c r="D11" s="106"/>
      <c r="E11" s="106"/>
      <c r="F11" s="106"/>
      <c r="G11" s="107"/>
      <c r="H11" s="107"/>
      <c r="I11" s="108"/>
      <c r="J11" s="107"/>
      <c r="K11" s="106"/>
      <c r="L11" s="109"/>
    </row>
    <row r="12" spans="1:12" ht="12.75">
      <c r="A12" s="105"/>
      <c r="B12" s="105"/>
      <c r="C12" s="105"/>
      <c r="D12" s="106"/>
      <c r="E12" s="106"/>
      <c r="F12" s="106"/>
      <c r="G12" s="107"/>
      <c r="H12" s="107"/>
      <c r="I12" s="108"/>
      <c r="J12" s="107"/>
      <c r="K12" s="106"/>
      <c r="L12" s="109"/>
    </row>
    <row r="13" spans="1:11" ht="12.75">
      <c r="A13" s="105"/>
      <c r="B13" s="105"/>
      <c r="C13" s="105"/>
      <c r="D13" s="102"/>
      <c r="E13" s="142"/>
      <c r="F13" s="142"/>
      <c r="G13" s="102"/>
      <c r="H13" s="102"/>
      <c r="I13" s="142"/>
      <c r="J13" s="142" t="s">
        <v>110</v>
      </c>
      <c r="K13" s="110"/>
    </row>
    <row r="14" spans="1:12" ht="12.75">
      <c r="A14" s="106"/>
      <c r="B14" s="106"/>
      <c r="C14" s="105"/>
      <c r="D14" s="142" t="s">
        <v>6</v>
      </c>
      <c r="E14" s="142"/>
      <c r="F14" s="142"/>
      <c r="G14" s="142" t="s">
        <v>6</v>
      </c>
      <c r="H14" s="142" t="s">
        <v>62</v>
      </c>
      <c r="I14" s="142"/>
      <c r="J14" s="142" t="s">
        <v>111</v>
      </c>
      <c r="K14" s="110"/>
      <c r="L14" s="149"/>
    </row>
    <row r="15" spans="1:12" ht="12.75">
      <c r="A15" s="106"/>
      <c r="B15" s="106"/>
      <c r="C15" s="105"/>
      <c r="D15" s="142" t="s">
        <v>7</v>
      </c>
      <c r="E15" s="142"/>
      <c r="F15" s="142"/>
      <c r="G15" s="142" t="s">
        <v>9</v>
      </c>
      <c r="H15" s="142" t="s">
        <v>63</v>
      </c>
      <c r="I15" s="142"/>
      <c r="J15" s="142" t="s">
        <v>112</v>
      </c>
      <c r="K15" s="110"/>
      <c r="L15" s="149" t="s">
        <v>8</v>
      </c>
    </row>
    <row r="16" spans="1:12" ht="12.75">
      <c r="A16" s="105"/>
      <c r="B16" s="105"/>
      <c r="C16" s="105"/>
      <c r="D16" s="142" t="s">
        <v>3</v>
      </c>
      <c r="E16" s="150"/>
      <c r="F16" s="150"/>
      <c r="G16" s="142" t="s">
        <v>3</v>
      </c>
      <c r="H16" s="142" t="s">
        <v>3</v>
      </c>
      <c r="I16" s="150"/>
      <c r="J16" s="142" t="s">
        <v>3</v>
      </c>
      <c r="K16" s="106"/>
      <c r="L16" s="142" t="s">
        <v>3</v>
      </c>
    </row>
    <row r="17" spans="1:12" ht="12.75">
      <c r="A17" s="105"/>
      <c r="B17" s="105"/>
      <c r="C17" s="105"/>
      <c r="D17" s="106"/>
      <c r="E17" s="106"/>
      <c r="F17" s="106"/>
      <c r="G17" s="106"/>
      <c r="H17" s="106"/>
      <c r="I17" s="106"/>
      <c r="J17" s="106"/>
      <c r="K17" s="106"/>
      <c r="L17" s="106"/>
    </row>
    <row r="18" spans="1:12" ht="12.75">
      <c r="A18" s="102" t="s">
        <v>89</v>
      </c>
      <c r="D18" s="111">
        <v>75529</v>
      </c>
      <c r="E18" s="80"/>
      <c r="F18" s="80"/>
      <c r="G18" s="80">
        <v>173471</v>
      </c>
      <c r="H18" s="80">
        <v>0</v>
      </c>
      <c r="I18" s="80"/>
      <c r="J18" s="80">
        <v>1455</v>
      </c>
      <c r="K18" s="80"/>
      <c r="L18" s="143">
        <f>SUM(D18:J18)</f>
        <v>250455</v>
      </c>
    </row>
    <row r="19" spans="4:12" ht="12.75">
      <c r="D19" s="111"/>
      <c r="E19" s="80"/>
      <c r="F19" s="80"/>
      <c r="G19" s="80"/>
      <c r="H19" s="80"/>
      <c r="I19" s="80"/>
      <c r="J19" s="80"/>
      <c r="K19" s="80"/>
      <c r="L19" s="143"/>
    </row>
    <row r="20" spans="1:16" ht="12.75">
      <c r="A20" s="19" t="s">
        <v>91</v>
      </c>
      <c r="D20" s="80">
        <f>67976</f>
        <v>67976</v>
      </c>
      <c r="E20" s="80"/>
      <c r="F20" s="80"/>
      <c r="G20" s="80">
        <f>-67976</f>
        <v>-67976</v>
      </c>
      <c r="H20" s="80">
        <v>0</v>
      </c>
      <c r="I20" s="80"/>
      <c r="J20" s="80">
        <v>0</v>
      </c>
      <c r="K20" s="80"/>
      <c r="L20" s="143">
        <f>SUM(D20:J20)</f>
        <v>0</v>
      </c>
      <c r="M20" s="80"/>
      <c r="N20" s="80"/>
      <c r="O20" s="80"/>
      <c r="P20" s="80"/>
    </row>
    <row r="21" spans="4:12" ht="12.75">
      <c r="D21" s="80"/>
      <c r="E21" s="80"/>
      <c r="F21" s="80"/>
      <c r="G21" s="80"/>
      <c r="H21" s="80"/>
      <c r="I21" s="80"/>
      <c r="J21" s="80"/>
      <c r="K21" s="80"/>
      <c r="L21" s="143"/>
    </row>
    <row r="22" spans="1:12" ht="12.75">
      <c r="A22" s="19" t="s">
        <v>66</v>
      </c>
      <c r="D22" s="80">
        <f>80004</f>
        <v>80004</v>
      </c>
      <c r="E22" s="80"/>
      <c r="F22" s="80"/>
      <c r="G22" s="80">
        <v>0</v>
      </c>
      <c r="H22" s="80">
        <f>bsheet!F58</f>
        <v>47825</v>
      </c>
      <c r="I22" s="80"/>
      <c r="J22" s="80">
        <v>0</v>
      </c>
      <c r="K22" s="80"/>
      <c r="L22" s="143">
        <f>SUM(D22:J22)</f>
        <v>127829</v>
      </c>
    </row>
    <row r="23" spans="4:12" ht="12.75">
      <c r="D23" s="80"/>
      <c r="E23" s="80"/>
      <c r="F23" s="80"/>
      <c r="G23" s="80"/>
      <c r="H23" s="80"/>
      <c r="I23" s="80"/>
      <c r="J23" s="80"/>
      <c r="K23" s="80"/>
      <c r="L23" s="144"/>
    </row>
    <row r="24" spans="1:12" ht="12.75">
      <c r="A24" s="19" t="s">
        <v>92</v>
      </c>
      <c r="D24" s="80">
        <v>0</v>
      </c>
      <c r="E24" s="80"/>
      <c r="F24" s="80"/>
      <c r="G24" s="80">
        <v>0</v>
      </c>
      <c r="H24" s="80">
        <v>0</v>
      </c>
      <c r="I24" s="80"/>
      <c r="J24" s="80">
        <v>7611</v>
      </c>
      <c r="K24" s="80"/>
      <c r="L24" s="144">
        <f>SUM(D24:K24)</f>
        <v>7611</v>
      </c>
    </row>
    <row r="25" spans="4:12" ht="12.75">
      <c r="D25" s="80"/>
      <c r="E25" s="80"/>
      <c r="F25" s="80"/>
      <c r="G25" s="80"/>
      <c r="H25" s="80"/>
      <c r="I25" s="80"/>
      <c r="J25" s="80"/>
      <c r="K25" s="80"/>
      <c r="L25" s="144"/>
    </row>
    <row r="26" spans="1:12" ht="12.75">
      <c r="A26" s="19" t="s">
        <v>27</v>
      </c>
      <c r="D26" s="80"/>
      <c r="E26" s="80"/>
      <c r="F26" s="80"/>
      <c r="G26" s="80"/>
      <c r="H26" s="80"/>
      <c r="I26" s="80"/>
      <c r="J26" s="80"/>
      <c r="K26" s="80"/>
      <c r="L26" s="144"/>
    </row>
    <row r="27" spans="1:12" ht="12.75" hidden="1">
      <c r="A27" s="19" t="s">
        <v>25</v>
      </c>
      <c r="D27" s="80"/>
      <c r="E27" s="80"/>
      <c r="F27" s="80"/>
      <c r="G27" s="80"/>
      <c r="H27" s="80"/>
      <c r="I27" s="80"/>
      <c r="J27" s="80"/>
      <c r="K27" s="80"/>
      <c r="L27" s="144">
        <f>SUM(D27:K27)</f>
        <v>0</v>
      </c>
    </row>
    <row r="28" spans="1:12" ht="12.75" hidden="1">
      <c r="A28" s="31" t="s">
        <v>26</v>
      </c>
      <c r="D28" s="80"/>
      <c r="E28" s="80"/>
      <c r="F28" s="80"/>
      <c r="G28" s="80"/>
      <c r="H28" s="80"/>
      <c r="I28" s="80"/>
      <c r="J28" s="80"/>
      <c r="K28" s="80"/>
      <c r="L28" s="144">
        <f>SUM(D28:K28)</f>
        <v>0</v>
      </c>
    </row>
    <row r="29" spans="1:12" ht="12.75">
      <c r="A29" s="19" t="s">
        <v>28</v>
      </c>
      <c r="D29" s="80"/>
      <c r="E29" s="80"/>
      <c r="F29" s="80"/>
      <c r="G29" s="80"/>
      <c r="H29" s="80"/>
      <c r="I29" s="80"/>
      <c r="J29" s="80"/>
      <c r="K29" s="80"/>
      <c r="L29" s="144"/>
    </row>
    <row r="30" spans="1:12" ht="12.75">
      <c r="A30" s="31" t="s">
        <v>29</v>
      </c>
      <c r="D30" s="80"/>
      <c r="E30" s="80"/>
      <c r="F30" s="80"/>
      <c r="G30" s="80"/>
      <c r="H30" s="80"/>
      <c r="I30" s="80"/>
      <c r="J30" s="80"/>
      <c r="K30" s="80"/>
      <c r="L30" s="144"/>
    </row>
    <row r="31" spans="1:12" ht="12.75">
      <c r="A31" s="19" t="s">
        <v>30</v>
      </c>
      <c r="D31" s="80">
        <v>0</v>
      </c>
      <c r="E31" s="80"/>
      <c r="F31" s="80"/>
      <c r="G31" s="80">
        <v>-1932</v>
      </c>
      <c r="H31" s="80">
        <v>0</v>
      </c>
      <c r="I31" s="80"/>
      <c r="J31" s="80">
        <v>0</v>
      </c>
      <c r="K31" s="80"/>
      <c r="L31" s="144">
        <f>SUM(D31:K31)</f>
        <v>-1932</v>
      </c>
    </row>
    <row r="32" spans="4:12" ht="12.75">
      <c r="D32" s="80"/>
      <c r="E32" s="80"/>
      <c r="F32" s="80"/>
      <c r="G32" s="80"/>
      <c r="H32" s="80"/>
      <c r="I32" s="80"/>
      <c r="J32" s="80"/>
      <c r="K32" s="80"/>
      <c r="L32" s="144"/>
    </row>
    <row r="33" spans="1:12" s="102" customFormat="1" ht="13.5" thickBot="1">
      <c r="A33" s="102" t="s">
        <v>90</v>
      </c>
      <c r="D33" s="145">
        <f>SUM(D18:D32)</f>
        <v>223509</v>
      </c>
      <c r="E33" s="145"/>
      <c r="F33" s="145"/>
      <c r="G33" s="145">
        <f aca="true" t="shared" si="0" ref="G33:L33">SUM(G18:G32)</f>
        <v>103563</v>
      </c>
      <c r="H33" s="145">
        <f t="shared" si="0"/>
        <v>47825</v>
      </c>
      <c r="I33" s="145">
        <f t="shared" si="0"/>
        <v>0</v>
      </c>
      <c r="J33" s="145">
        <f t="shared" si="0"/>
        <v>9066</v>
      </c>
      <c r="K33" s="145">
        <f t="shared" si="0"/>
        <v>0</v>
      </c>
      <c r="L33" s="145">
        <f t="shared" si="0"/>
        <v>383963</v>
      </c>
    </row>
    <row r="34" ht="13.5" thickTop="1">
      <c r="L34" s="102"/>
    </row>
    <row r="35" spans="1:12" ht="12.75">
      <c r="A35" s="19" t="s">
        <v>108</v>
      </c>
      <c r="D35" s="19">
        <v>0</v>
      </c>
      <c r="G35" s="19">
        <v>0</v>
      </c>
      <c r="H35" s="19">
        <v>0</v>
      </c>
      <c r="J35" s="19">
        <f>'p&amp;l'!H32</f>
        <v>-238</v>
      </c>
      <c r="L35" s="102">
        <f>SUM(D35:J35)</f>
        <v>-238</v>
      </c>
    </row>
    <row r="36" spans="4:12" s="112" customFormat="1" ht="12.75">
      <c r="D36" s="123"/>
      <c r="E36" s="123"/>
      <c r="F36" s="123"/>
      <c r="G36" s="123"/>
      <c r="H36" s="123"/>
      <c r="I36" s="123"/>
      <c r="J36" s="123"/>
      <c r="K36" s="123"/>
      <c r="L36" s="124"/>
    </row>
    <row r="37" spans="1:12" s="112" customFormat="1" ht="13.5" thickBot="1">
      <c r="A37" s="112" t="s">
        <v>128</v>
      </c>
      <c r="D37" s="126">
        <f>SUM(D33:D36)</f>
        <v>223509</v>
      </c>
      <c r="E37" s="125"/>
      <c r="F37" s="125"/>
      <c r="G37" s="126">
        <f aca="true" t="shared" si="1" ref="G37:L37">SUM(G33:G35)</f>
        <v>103563</v>
      </c>
      <c r="H37" s="126">
        <f t="shared" si="1"/>
        <v>47825</v>
      </c>
      <c r="I37" s="126">
        <f t="shared" si="1"/>
        <v>0</v>
      </c>
      <c r="J37" s="126">
        <f t="shared" si="1"/>
        <v>8828</v>
      </c>
      <c r="K37" s="126">
        <f t="shared" si="1"/>
        <v>0</v>
      </c>
      <c r="L37" s="126">
        <f t="shared" si="1"/>
        <v>383725</v>
      </c>
    </row>
    <row r="38" s="102" customFormat="1" ht="13.5" thickTop="1"/>
    <row r="39" s="102" customFormat="1" ht="12.75"/>
    <row r="40" ht="12.75">
      <c r="L40" s="102"/>
    </row>
    <row r="41" ht="12.75">
      <c r="L41" s="102"/>
    </row>
    <row r="42" ht="12.75">
      <c r="L42" s="102"/>
    </row>
    <row r="43" ht="12.75">
      <c r="L43" s="102"/>
    </row>
    <row r="44" ht="12.75">
      <c r="L44" s="102"/>
    </row>
  </sheetData>
  <mergeCells count="3">
    <mergeCell ref="A1:K1"/>
    <mergeCell ref="A2:K2"/>
    <mergeCell ref="A3:K3"/>
  </mergeCells>
  <printOptions/>
  <pageMargins left="0.55" right="0.62" top="1" bottom="1" header="0.5" footer="0.5"/>
  <pageSetup fitToHeight="1" fitToWidth="1" horizontalDpi="600" verticalDpi="600" orientation="portrait" paperSize="9" scale="84" r:id="rId2"/>
  <headerFooter alignWithMargins="0">
    <oddFooter>&amp;LThe Condensed Consolidated Statements of Changes in Equity should be read in conjunction with the Audited Financial Statements for the year ended 31 December 2002 and the accompanying explanatory notes attached to the interim financial statements.
</oddFooter>
  </headerFooter>
  <drawing r:id="rId1"/>
</worksheet>
</file>

<file path=xl/worksheets/sheet4.xml><?xml version="1.0" encoding="utf-8"?>
<worksheet xmlns="http://schemas.openxmlformats.org/spreadsheetml/2006/main" xmlns:r="http://schemas.openxmlformats.org/officeDocument/2006/relationships">
  <dimension ref="B1:I85"/>
  <sheetViews>
    <sheetView workbookViewId="0" topLeftCell="A51">
      <selection activeCell="G56" sqref="G56"/>
    </sheetView>
  </sheetViews>
  <sheetFormatPr defaultColWidth="9.140625" defaultRowHeight="12.75"/>
  <cols>
    <col min="1" max="1" width="4.421875" style="0" customWidth="1"/>
    <col min="2" max="2" width="11.57421875" style="0" bestFit="1" customWidth="1"/>
    <col min="5" max="5" width="10.7109375" style="0" customWidth="1"/>
    <col min="6" max="6" width="9.7109375" style="0" customWidth="1"/>
    <col min="7" max="7" width="16.57421875" style="0" bestFit="1" customWidth="1"/>
    <col min="8" max="8" width="3.28125" style="0" hidden="1" customWidth="1"/>
    <col min="9" max="9" width="15.00390625" style="0" hidden="1" customWidth="1"/>
    <col min="10" max="10" width="11.421875" style="0" customWidth="1"/>
  </cols>
  <sheetData>
    <row r="1" spans="2:7" s="2" customFormat="1" ht="18">
      <c r="B1" s="146" t="s">
        <v>17</v>
      </c>
      <c r="C1" s="146"/>
      <c r="D1" s="146"/>
      <c r="E1" s="146"/>
      <c r="F1" s="146"/>
      <c r="G1" s="146"/>
    </row>
    <row r="2" spans="2:7" s="2" customFormat="1" ht="12.75">
      <c r="B2" s="36" t="s">
        <v>18</v>
      </c>
      <c r="C2" s="36"/>
      <c r="D2" s="36"/>
      <c r="E2" s="36"/>
      <c r="F2" s="36"/>
      <c r="G2" s="36"/>
    </row>
    <row r="3" spans="2:7" s="2" customFormat="1" ht="12.75">
      <c r="B3" s="36" t="s">
        <v>2</v>
      </c>
      <c r="C3" s="36"/>
      <c r="D3" s="36"/>
      <c r="E3" s="36"/>
      <c r="F3" s="36"/>
      <c r="G3" s="36"/>
    </row>
    <row r="5" s="1" customFormat="1" ht="12.75">
      <c r="B5" s="1" t="s">
        <v>115</v>
      </c>
    </row>
    <row r="6" s="1" customFormat="1" ht="12.75">
      <c r="B6" s="100" t="s">
        <v>130</v>
      </c>
    </row>
    <row r="7" s="1" customFormat="1" ht="12.75"/>
    <row r="8" spans="7:9" s="1" customFormat="1" ht="12.75">
      <c r="G8" s="99" t="s">
        <v>78</v>
      </c>
      <c r="I8" s="99" t="s">
        <v>64</v>
      </c>
    </row>
    <row r="9" spans="7:9" s="1" customFormat="1" ht="12.75" customHeight="1">
      <c r="G9" s="173" t="s">
        <v>131</v>
      </c>
      <c r="I9" s="171" t="s">
        <v>75</v>
      </c>
    </row>
    <row r="10" spans="2:9" s="21" customFormat="1" ht="35.25" customHeight="1">
      <c r="B10" s="20"/>
      <c r="G10" s="173"/>
      <c r="I10" s="172"/>
    </row>
    <row r="11" spans="2:9" s="37" customFormat="1" ht="12" customHeight="1">
      <c r="B11" s="36"/>
      <c r="G11" s="127"/>
      <c r="I11" s="172"/>
    </row>
    <row r="12" spans="2:9" s="37" customFormat="1" ht="15.75" customHeight="1">
      <c r="B12" s="36"/>
      <c r="G12" s="161" t="s">
        <v>58</v>
      </c>
      <c r="I12" s="38" t="s">
        <v>58</v>
      </c>
    </row>
    <row r="13" spans="2:9" s="37" customFormat="1" ht="7.5" customHeight="1">
      <c r="B13" s="36"/>
      <c r="G13" s="39"/>
      <c r="I13" s="39"/>
    </row>
    <row r="14" spans="2:9" s="37" customFormat="1" ht="15.75" customHeight="1">
      <c r="B14" s="40" t="s">
        <v>59</v>
      </c>
      <c r="C14" s="41"/>
      <c r="D14" s="41"/>
      <c r="E14" s="41"/>
      <c r="G14" s="39"/>
      <c r="I14" s="39"/>
    </row>
    <row r="15" spans="2:9" s="37" customFormat="1" ht="12" customHeight="1">
      <c r="B15" s="40"/>
      <c r="C15" s="41"/>
      <c r="D15" s="41"/>
      <c r="E15" s="41"/>
      <c r="G15" s="39"/>
      <c r="I15" s="39"/>
    </row>
    <row r="16" spans="2:9" s="37" customFormat="1" ht="9" customHeight="1">
      <c r="B16" s="36"/>
      <c r="G16" s="39"/>
      <c r="I16" s="39"/>
    </row>
    <row r="17" spans="2:9" s="37" customFormat="1" ht="15.75" customHeight="1">
      <c r="B17" s="36" t="s">
        <v>68</v>
      </c>
      <c r="G17" s="42">
        <f>4708</f>
        <v>4708</v>
      </c>
      <c r="I17" s="42">
        <v>19324</v>
      </c>
    </row>
    <row r="18" spans="2:9" s="37" customFormat="1" ht="8.25" customHeight="1">
      <c r="B18" s="36"/>
      <c r="G18" s="39"/>
      <c r="I18" s="39"/>
    </row>
    <row r="19" spans="2:9" s="37" customFormat="1" ht="15.75" customHeight="1">
      <c r="B19" s="36" t="s">
        <v>32</v>
      </c>
      <c r="G19" s="39"/>
      <c r="I19" s="39"/>
    </row>
    <row r="20" spans="2:9" s="37" customFormat="1" ht="8.25" customHeight="1">
      <c r="B20" s="36"/>
      <c r="G20" s="39"/>
      <c r="I20" s="39"/>
    </row>
    <row r="21" spans="2:9" s="37" customFormat="1" ht="15.75" customHeight="1">
      <c r="B21" s="36" t="s">
        <v>33</v>
      </c>
      <c r="G21" s="43">
        <v>8830</v>
      </c>
      <c r="I21" s="43">
        <v>1601</v>
      </c>
    </row>
    <row r="22" spans="2:9" s="37" customFormat="1" ht="15.75" customHeight="1">
      <c r="B22" s="36" t="s">
        <v>34</v>
      </c>
      <c r="G22" s="43">
        <v>55430</v>
      </c>
      <c r="I22" s="43">
        <v>49295</v>
      </c>
    </row>
    <row r="23" spans="2:9" s="37" customFormat="1" ht="15.75" customHeight="1">
      <c r="B23" s="36" t="s">
        <v>103</v>
      </c>
      <c r="G23" s="43">
        <v>-26</v>
      </c>
      <c r="I23" s="43">
        <v>-69</v>
      </c>
    </row>
    <row r="24" spans="2:9" s="37" customFormat="1" ht="15.75" customHeight="1">
      <c r="B24" s="36" t="s">
        <v>98</v>
      </c>
      <c r="G24" s="43">
        <v>-26</v>
      </c>
      <c r="I24" s="43">
        <v>34</v>
      </c>
    </row>
    <row r="25" spans="2:9" s="37" customFormat="1" ht="15.75" customHeight="1">
      <c r="B25" s="36" t="s">
        <v>35</v>
      </c>
      <c r="G25" s="44">
        <f>338151</f>
        <v>338151</v>
      </c>
      <c r="I25" s="44">
        <v>768684</v>
      </c>
    </row>
    <row r="26" spans="2:9" s="37" customFormat="1" ht="15.75" customHeight="1">
      <c r="B26" s="36" t="s">
        <v>36</v>
      </c>
      <c r="G26" s="43">
        <v>-358</v>
      </c>
      <c r="I26" s="43">
        <v>-609</v>
      </c>
    </row>
    <row r="27" spans="2:9" s="37" customFormat="1" ht="15.75" customHeight="1">
      <c r="B27" s="45" t="s">
        <v>37</v>
      </c>
      <c r="G27" s="46">
        <v>7436</v>
      </c>
      <c r="I27" s="46">
        <v>12702</v>
      </c>
    </row>
    <row r="28" spans="2:9" s="37" customFormat="1" ht="9.75" customHeight="1">
      <c r="B28" s="36"/>
      <c r="G28" s="47"/>
      <c r="I28" s="47"/>
    </row>
    <row r="29" spans="2:9" s="36" customFormat="1" ht="15.75" customHeight="1">
      <c r="B29" s="36" t="s">
        <v>69</v>
      </c>
      <c r="G29" s="44">
        <f>SUM(G17:G27)</f>
        <v>414145</v>
      </c>
      <c r="H29" s="44"/>
      <c r="I29" s="44">
        <f>SUM(I17:I27)</f>
        <v>850962</v>
      </c>
    </row>
    <row r="30" spans="2:9" s="37" customFormat="1" ht="12.75" customHeight="1">
      <c r="B30" s="36"/>
      <c r="G30" s="44"/>
      <c r="I30" s="44"/>
    </row>
    <row r="31" spans="2:9" s="37" customFormat="1" ht="12.75">
      <c r="B31" s="37" t="s">
        <v>107</v>
      </c>
      <c r="G31" s="46">
        <v>-340657</v>
      </c>
      <c r="I31" s="43"/>
    </row>
    <row r="32" spans="2:9" s="37" customFormat="1" ht="9.75" customHeight="1">
      <c r="B32" s="36"/>
      <c r="G32" s="48"/>
      <c r="I32" s="48"/>
    </row>
    <row r="33" spans="2:9" s="37" customFormat="1" ht="15.75" customHeight="1">
      <c r="B33" s="36" t="s">
        <v>101</v>
      </c>
      <c r="G33" s="49">
        <f>SUM(G29:G32)</f>
        <v>73488</v>
      </c>
      <c r="H33" s="49"/>
      <c r="I33" s="49">
        <f>SUM(I29:I32)</f>
        <v>850962</v>
      </c>
    </row>
    <row r="34" spans="7:9" s="37" customFormat="1" ht="12.75">
      <c r="G34" s="49"/>
      <c r="I34" s="49"/>
    </row>
    <row r="35" spans="2:9" s="37" customFormat="1" ht="15.75" customHeight="1">
      <c r="B35" s="36" t="s">
        <v>4</v>
      </c>
      <c r="G35" s="47">
        <v>-792</v>
      </c>
      <c r="I35" s="47">
        <v>-196</v>
      </c>
    </row>
    <row r="36" spans="2:9" s="36" customFormat="1" ht="12.75">
      <c r="B36" s="36" t="s">
        <v>93</v>
      </c>
      <c r="G36" s="122">
        <v>-193</v>
      </c>
      <c r="I36" s="50">
        <v>252</v>
      </c>
    </row>
    <row r="37" s="36" customFormat="1" ht="9.75" customHeight="1">
      <c r="H37" s="71"/>
    </row>
    <row r="38" spans="2:9" s="37" customFormat="1" ht="15.75" customHeight="1">
      <c r="B38" s="36" t="s">
        <v>100</v>
      </c>
      <c r="G38" s="51">
        <f>SUM(G33:G36)</f>
        <v>72503</v>
      </c>
      <c r="H38" s="72"/>
      <c r="I38" s="51">
        <f>SUM(I33:I36)</f>
        <v>851018</v>
      </c>
    </row>
    <row r="39" spans="2:9" s="52" customFormat="1" ht="15.75" customHeight="1">
      <c r="B39" s="37"/>
      <c r="C39" s="41"/>
      <c r="D39" s="41"/>
      <c r="E39" s="41"/>
      <c r="F39" s="37"/>
      <c r="G39" s="39"/>
      <c r="H39" s="73"/>
      <c r="I39" s="39"/>
    </row>
    <row r="40" spans="2:9" s="37" customFormat="1" ht="15.75" customHeight="1">
      <c r="B40" s="40" t="s">
        <v>60</v>
      </c>
      <c r="G40" s="39"/>
      <c r="I40" s="39"/>
    </row>
    <row r="41" spans="2:9" s="37" customFormat="1" ht="15.75" customHeight="1">
      <c r="B41" s="36"/>
      <c r="G41" s="46"/>
      <c r="I41" s="46"/>
    </row>
    <row r="42" spans="2:9" s="37" customFormat="1" ht="15.75" customHeight="1">
      <c r="B42" s="36" t="s">
        <v>5</v>
      </c>
      <c r="G42" s="53">
        <v>-12586</v>
      </c>
      <c r="I42" s="53">
        <v>-146</v>
      </c>
    </row>
    <row r="43" spans="2:9" s="37" customFormat="1" ht="15.75" customHeight="1">
      <c r="B43" s="36" t="s">
        <v>136</v>
      </c>
      <c r="G43" s="53">
        <v>443</v>
      </c>
      <c r="I43" s="53">
        <v>69</v>
      </c>
    </row>
    <row r="44" spans="2:9" s="37" customFormat="1" ht="15.75" customHeight="1">
      <c r="B44" s="36" t="s">
        <v>31</v>
      </c>
      <c r="G44" s="129">
        <f>1169</f>
        <v>1169</v>
      </c>
      <c r="I44" s="53">
        <v>2652</v>
      </c>
    </row>
    <row r="45" spans="2:9" s="37" customFormat="1" ht="15.75" customHeight="1">
      <c r="B45" s="36"/>
      <c r="G45" s="54"/>
      <c r="I45" s="54"/>
    </row>
    <row r="46" spans="2:9" s="37" customFormat="1" ht="15.75" customHeight="1">
      <c r="B46" s="36" t="s">
        <v>99</v>
      </c>
      <c r="C46" s="36"/>
      <c r="D46" s="36"/>
      <c r="E46" s="36"/>
      <c r="F46" s="36"/>
      <c r="G46" s="54">
        <f>SUM(G42:G44)</f>
        <v>-10974</v>
      </c>
      <c r="H46" s="54"/>
      <c r="I46" s="54">
        <f>SUM(I42:I44)</f>
        <v>2575</v>
      </c>
    </row>
    <row r="47" s="37" customFormat="1" ht="15.75" customHeight="1">
      <c r="B47" s="36"/>
    </row>
    <row r="48" spans="2:9" s="37" customFormat="1" ht="15.75" customHeight="1">
      <c r="B48" s="40" t="s">
        <v>61</v>
      </c>
      <c r="C48" s="41"/>
      <c r="D48" s="41"/>
      <c r="E48" s="41"/>
      <c r="G48" s="47"/>
      <c r="I48" s="47"/>
    </row>
    <row r="49" spans="2:9" s="37" customFormat="1" ht="15.75" customHeight="1">
      <c r="B49" s="40"/>
      <c r="C49" s="55"/>
      <c r="G49" s="50"/>
      <c r="I49" s="50"/>
    </row>
    <row r="50" spans="2:9" s="37" customFormat="1" ht="15.75" customHeight="1">
      <c r="B50" s="56" t="s">
        <v>80</v>
      </c>
      <c r="C50" s="55"/>
      <c r="G50" s="57">
        <v>2600</v>
      </c>
      <c r="I50" s="57">
        <v>189500</v>
      </c>
    </row>
    <row r="51" spans="2:9" s="37" customFormat="1" ht="15.75" customHeight="1">
      <c r="B51" s="56" t="s">
        <v>76</v>
      </c>
      <c r="C51" s="55"/>
      <c r="G51" s="58">
        <v>-117250</v>
      </c>
      <c r="I51" s="58">
        <v>-71900</v>
      </c>
    </row>
    <row r="52" spans="2:9" s="37" customFormat="1" ht="15.75" customHeight="1">
      <c r="B52" s="56" t="s">
        <v>84</v>
      </c>
      <c r="C52" s="55"/>
      <c r="G52" s="59">
        <v>48982</v>
      </c>
      <c r="I52" s="59">
        <v>64513</v>
      </c>
    </row>
    <row r="53" spans="2:9" s="37" customFormat="1" ht="15.75" customHeight="1">
      <c r="B53" s="56" t="s">
        <v>85</v>
      </c>
      <c r="C53" s="55"/>
      <c r="G53" s="60">
        <v>-160</v>
      </c>
      <c r="I53" s="60">
        <v>-76</v>
      </c>
    </row>
    <row r="54" spans="2:9" s="36" customFormat="1" ht="8.25" customHeight="1">
      <c r="B54" s="56"/>
      <c r="C54" s="37"/>
      <c r="D54" s="37"/>
      <c r="E54" s="37"/>
      <c r="F54" s="37"/>
      <c r="G54" s="61"/>
      <c r="H54" s="71"/>
      <c r="I54" s="61"/>
    </row>
    <row r="55" spans="2:9" s="37" customFormat="1" ht="15.75" customHeight="1">
      <c r="B55" s="36" t="s">
        <v>86</v>
      </c>
      <c r="G55" s="62">
        <f>SUM(G50:G53)</f>
        <v>-65828</v>
      </c>
      <c r="H55" s="74"/>
      <c r="I55" s="62">
        <f>SUM(I50:I53)</f>
        <v>182037</v>
      </c>
    </row>
    <row r="56" spans="2:9" s="37" customFormat="1" ht="10.5" customHeight="1">
      <c r="B56" s="36"/>
      <c r="G56" s="43"/>
      <c r="H56" s="75"/>
      <c r="I56" s="43"/>
    </row>
    <row r="57" spans="2:9" s="37" customFormat="1" ht="15.75" customHeight="1">
      <c r="B57" s="40" t="s">
        <v>102</v>
      </c>
      <c r="G57" s="152">
        <f>G55+G46+G38</f>
        <v>-4299</v>
      </c>
      <c r="H57" s="44"/>
      <c r="I57" s="44">
        <f>I55+I46+I38</f>
        <v>1035630</v>
      </c>
    </row>
    <row r="58" spans="2:7" s="37" customFormat="1" ht="11.25" customHeight="1">
      <c r="B58" s="36"/>
      <c r="C58" s="36"/>
      <c r="D58" s="36"/>
      <c r="E58" s="36"/>
      <c r="F58" s="36"/>
      <c r="G58" s="41"/>
    </row>
    <row r="59" spans="2:9" s="37" customFormat="1" ht="15.75" customHeight="1">
      <c r="B59" s="40" t="s">
        <v>87</v>
      </c>
      <c r="G59" s="153">
        <v>12410</v>
      </c>
      <c r="I59" s="46">
        <v>107</v>
      </c>
    </row>
    <row r="60" spans="2:7" s="37" customFormat="1" ht="11.25" customHeight="1">
      <c r="B60" s="36"/>
      <c r="G60" s="41"/>
    </row>
    <row r="61" spans="2:9" s="37" customFormat="1" ht="15.75" customHeight="1" thickBot="1">
      <c r="B61" s="40" t="s">
        <v>88</v>
      </c>
      <c r="G61" s="154">
        <f>G59+G57</f>
        <v>8111</v>
      </c>
      <c r="H61" s="47"/>
      <c r="I61" s="63">
        <f>I59+I57</f>
        <v>1035737</v>
      </c>
    </row>
    <row r="62" spans="2:9" s="65" customFormat="1" ht="9.75" customHeight="1" thickTop="1">
      <c r="B62" s="64"/>
      <c r="G62" s="66"/>
      <c r="I62" s="66"/>
    </row>
    <row r="63" spans="2:9" s="65" customFormat="1" ht="15.75" customHeight="1">
      <c r="B63" s="45" t="s">
        <v>94</v>
      </c>
      <c r="C63" s="37"/>
      <c r="D63" s="37"/>
      <c r="E63" s="37"/>
      <c r="F63" s="37"/>
      <c r="G63" s="45"/>
      <c r="I63" s="67"/>
    </row>
    <row r="64" spans="2:9" s="65" customFormat="1" ht="15.75" customHeight="1">
      <c r="B64" s="45"/>
      <c r="C64" s="45"/>
      <c r="D64" s="130"/>
      <c r="E64" s="99"/>
      <c r="F64" s="45"/>
      <c r="G64" s="131"/>
      <c r="I64" s="67"/>
    </row>
    <row r="65" spans="2:9" s="65" customFormat="1" ht="12.75" customHeight="1">
      <c r="B65" s="45"/>
      <c r="C65" s="45"/>
      <c r="D65" s="132"/>
      <c r="E65" s="45"/>
      <c r="F65" s="45"/>
      <c r="G65" s="99" t="s">
        <v>1</v>
      </c>
      <c r="I65" s="67"/>
    </row>
    <row r="66" spans="2:9" s="65" customFormat="1" ht="12.75" customHeight="1">
      <c r="B66" s="45" t="s">
        <v>95</v>
      </c>
      <c r="C66" s="45"/>
      <c r="D66" s="133"/>
      <c r="E66" s="134"/>
      <c r="F66" s="45"/>
      <c r="G66" s="134">
        <v>58554</v>
      </c>
      <c r="I66" s="67"/>
    </row>
    <row r="67" spans="2:9" s="65" customFormat="1" ht="12.75" customHeight="1">
      <c r="B67" s="45" t="s">
        <v>74</v>
      </c>
      <c r="C67" s="45"/>
      <c r="D67" s="133"/>
      <c r="E67" s="134"/>
      <c r="F67" s="45"/>
      <c r="G67" s="135">
        <v>3111</v>
      </c>
      <c r="I67" s="68"/>
    </row>
    <row r="68" spans="2:7" s="65" customFormat="1" ht="12.75" customHeight="1">
      <c r="B68" s="45"/>
      <c r="C68" s="45"/>
      <c r="D68" s="133"/>
      <c r="E68" s="134"/>
      <c r="F68" s="45"/>
      <c r="G68" s="80">
        <f>G66+G67</f>
        <v>61665</v>
      </c>
    </row>
    <row r="69" spans="2:7" s="65" customFormat="1" ht="12.75" customHeight="1">
      <c r="B69" s="45" t="s">
        <v>109</v>
      </c>
      <c r="C69" s="45"/>
      <c r="D69" s="133"/>
      <c r="E69" s="134"/>
      <c r="F69" s="45"/>
      <c r="G69" s="133">
        <v>-53054</v>
      </c>
    </row>
    <row r="70" spans="2:7" s="65" customFormat="1" ht="12.75" customHeight="1">
      <c r="B70" s="45" t="s">
        <v>119</v>
      </c>
      <c r="C70" s="45"/>
      <c r="D70" s="133"/>
      <c r="E70" s="134"/>
      <c r="F70" s="45"/>
      <c r="G70" s="133">
        <v>-500</v>
      </c>
    </row>
    <row r="71" spans="2:7" s="65" customFormat="1" ht="12.75" customHeight="1" thickBot="1">
      <c r="B71" s="40" t="s">
        <v>88</v>
      </c>
      <c r="C71" s="45"/>
      <c r="D71" s="136"/>
      <c r="E71" s="45"/>
      <c r="F71" s="45"/>
      <c r="G71" s="137">
        <f>SUM(G68:G70)</f>
        <v>8111</v>
      </c>
    </row>
    <row r="72" spans="2:9" s="65" customFormat="1" ht="12.75" customHeight="1">
      <c r="B72" s="36"/>
      <c r="C72" s="37"/>
      <c r="D72" s="37"/>
      <c r="E72" s="37"/>
      <c r="F72" s="37"/>
      <c r="G72" s="138"/>
      <c r="I72" s="67"/>
    </row>
    <row r="73" spans="3:9" s="65" customFormat="1" ht="12.75" customHeight="1">
      <c r="C73" s="139"/>
      <c r="G73" s="69"/>
      <c r="I73" s="69"/>
    </row>
    <row r="74" s="69" customFormat="1" ht="12.75"/>
    <row r="75" spans="2:3" s="69" customFormat="1" ht="12.75">
      <c r="B75" s="139"/>
      <c r="C75" s="139"/>
    </row>
    <row r="76" spans="2:3" s="69" customFormat="1" ht="12.75">
      <c r="B76" s="139"/>
      <c r="C76" s="139"/>
    </row>
    <row r="77" spans="2:3" s="69" customFormat="1" ht="12.75">
      <c r="B77" s="139"/>
      <c r="C77" s="139"/>
    </row>
    <row r="78" spans="2:3" s="69" customFormat="1" ht="12.75">
      <c r="B78" s="139"/>
      <c r="C78" s="139"/>
    </row>
    <row r="79" spans="2:3" s="69" customFormat="1" ht="12.75">
      <c r="B79" s="139"/>
      <c r="C79" s="139"/>
    </row>
    <row r="80" spans="2:3" s="69" customFormat="1" ht="12.75">
      <c r="B80" s="45" t="s">
        <v>122</v>
      </c>
      <c r="C80" s="139"/>
    </row>
    <row r="81" spans="2:3" s="69" customFormat="1" ht="12.75">
      <c r="B81" s="45" t="s">
        <v>96</v>
      </c>
      <c r="C81" s="139"/>
    </row>
    <row r="82" spans="2:3" s="69" customFormat="1" ht="12.75">
      <c r="B82" s="45"/>
      <c r="C82" s="139"/>
    </row>
    <row r="83" spans="2:3" s="69" customFormat="1" ht="12.75">
      <c r="B83" s="45" t="s">
        <v>137</v>
      </c>
      <c r="C83" s="139"/>
    </row>
    <row r="84" spans="2:3" s="69" customFormat="1" ht="12.75">
      <c r="B84" s="45" t="s">
        <v>138</v>
      </c>
      <c r="C84" s="139"/>
    </row>
    <row r="85" spans="2:3" s="69" customFormat="1" ht="12.75">
      <c r="B85" s="45" t="s">
        <v>139</v>
      </c>
      <c r="C85" s="139"/>
    </row>
    <row r="86" s="69" customFormat="1" ht="12.75"/>
    <row r="87" s="69" customFormat="1" ht="12.75"/>
    <row r="88" s="69" customFormat="1" ht="13.5" customHeight="1"/>
    <row r="89" s="69" customFormat="1" ht="12.75"/>
    <row r="90" s="69" customFormat="1" ht="12.75"/>
    <row r="91" s="69" customFormat="1" ht="12.75"/>
    <row r="92" s="69" customFormat="1" ht="12.75"/>
    <row r="93" s="69" customFormat="1" ht="12.75"/>
    <row r="94" s="69" customFormat="1" ht="12.75"/>
    <row r="95" s="69" customFormat="1" ht="12.75"/>
    <row r="96" s="69" customFormat="1" ht="12.75"/>
    <row r="97" s="69" customFormat="1" ht="12.75"/>
    <row r="98" s="69" customFormat="1" ht="12.75"/>
    <row r="99" s="69" customFormat="1" ht="12.75"/>
    <row r="100" s="69" customFormat="1" ht="12.75"/>
    <row r="101" s="69" customFormat="1" ht="12.75"/>
    <row r="102" s="69" customFormat="1" ht="12.75"/>
    <row r="103" s="69" customFormat="1" ht="12.75"/>
    <row r="104" s="69" customFormat="1" ht="12.75"/>
    <row r="105" s="69" customFormat="1" ht="12.75"/>
    <row r="106" s="69" customFormat="1" ht="12.75"/>
    <row r="107" s="69" customFormat="1" ht="12.75"/>
    <row r="108" s="69" customFormat="1" ht="12.75"/>
    <row r="109" s="69" customFormat="1" ht="12.75"/>
    <row r="110" s="69" customFormat="1" ht="12.75"/>
    <row r="111" s="69" customFormat="1" ht="12.75"/>
    <row r="112" s="69" customFormat="1" ht="12.75"/>
    <row r="113" s="69" customFormat="1" ht="12.75"/>
    <row r="114" s="69" customFormat="1" ht="12.75"/>
    <row r="115" s="69" customFormat="1" ht="12.75"/>
    <row r="116" s="69" customFormat="1" ht="12.75"/>
    <row r="117" s="69" customFormat="1" ht="12.75"/>
    <row r="118" s="69" customFormat="1" ht="12.75"/>
    <row r="119" s="69" customFormat="1" ht="12.75"/>
    <row r="120" s="69" customFormat="1" ht="12.75"/>
    <row r="121" s="69" customFormat="1" ht="12.75"/>
    <row r="122" s="69" customFormat="1" ht="12.75"/>
    <row r="123" s="69" customFormat="1" ht="12.75"/>
    <row r="124" s="69" customFormat="1" ht="12.75"/>
    <row r="125" s="69" customFormat="1" ht="12.75"/>
    <row r="126" s="69" customFormat="1" ht="12.75"/>
    <row r="127" s="69" customFormat="1" ht="12.75"/>
    <row r="128" s="69" customFormat="1" ht="12.75"/>
    <row r="129" s="69" customFormat="1" ht="12.75"/>
    <row r="130" s="69" customFormat="1" ht="12.75"/>
    <row r="131" s="69" customFormat="1" ht="12.75"/>
    <row r="132" s="69" customFormat="1" ht="12.75"/>
    <row r="133" s="69" customFormat="1" ht="12.75"/>
    <row r="134" s="69" customFormat="1" ht="12.75"/>
    <row r="135" s="69" customFormat="1" ht="12.75"/>
    <row r="136" s="69" customFormat="1" ht="12.75"/>
    <row r="137" s="69" customFormat="1" ht="12.75"/>
    <row r="138" s="69" customFormat="1" ht="12.75"/>
    <row r="139" s="69" customFormat="1" ht="12.75"/>
    <row r="140" s="69" customFormat="1" ht="12.75"/>
    <row r="141" s="69" customFormat="1" ht="12.75"/>
    <row r="142" s="69" customFormat="1" ht="12.75"/>
    <row r="143" s="69" customFormat="1" ht="12.75"/>
    <row r="144" s="69" customFormat="1" ht="12.75"/>
    <row r="145" s="69" customFormat="1" ht="12.75"/>
    <row r="146" s="69" customFormat="1" ht="12.75"/>
    <row r="147" s="69" customFormat="1" ht="12.75"/>
    <row r="148" s="69" customFormat="1" ht="12.75"/>
    <row r="149" s="69" customFormat="1" ht="12.75"/>
    <row r="150" s="69" customFormat="1" ht="12.75"/>
    <row r="151" s="69" customFormat="1" ht="12.75"/>
    <row r="152" s="69" customFormat="1" ht="12.75"/>
    <row r="153" s="69" customFormat="1" ht="12.75"/>
    <row r="154" s="69" customFormat="1" ht="12.75"/>
    <row r="155" s="69" customFormat="1" ht="12.75"/>
    <row r="156" s="69" customFormat="1" ht="12.75"/>
    <row r="157" s="69" customFormat="1" ht="12.75"/>
    <row r="158" s="69" customFormat="1" ht="12.75"/>
    <row r="159" s="69" customFormat="1" ht="12.75"/>
    <row r="160" s="69" customFormat="1" ht="12.75"/>
    <row r="161" s="69" customFormat="1" ht="12.75"/>
    <row r="162" s="69" customFormat="1" ht="12.75"/>
    <row r="163" s="69" customFormat="1" ht="12.75"/>
    <row r="164" s="69" customFormat="1" ht="12.75"/>
    <row r="165" s="69" customFormat="1" ht="12.75"/>
    <row r="166" s="69" customFormat="1" ht="12.75"/>
    <row r="167" s="69" customFormat="1" ht="12.75"/>
    <row r="168" s="69" customFormat="1" ht="12.75"/>
  </sheetData>
  <mergeCells count="2">
    <mergeCell ref="I9:I11"/>
    <mergeCell ref="G9:G10"/>
  </mergeCells>
  <printOptions/>
  <pageMargins left="0.73" right="0.34" top="0.49" bottom="0.51" header="0.33" footer="0.5"/>
  <pageSetup horizontalDpi="600" verticalDpi="600" orientation="portrait" scale="95"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Box Pak </dc:creator>
  <cp:keywords/>
  <dc:description/>
  <cp:lastModifiedBy>glsim</cp:lastModifiedBy>
  <cp:lastPrinted>2003-11-01T05:58:18Z</cp:lastPrinted>
  <dcterms:created xsi:type="dcterms:W3CDTF">2002-11-29T01:28:36Z</dcterms:created>
  <dcterms:modified xsi:type="dcterms:W3CDTF">2003-11-18T07:40:27Z</dcterms:modified>
  <cp:category/>
  <cp:version/>
  <cp:contentType/>
  <cp:contentStatus/>
</cp:coreProperties>
</file>