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2" yWindow="65524" windowWidth="4800" windowHeight="4812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'Sheet1'!$A$420:$D$426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<sst xmlns="http://schemas.openxmlformats.org/spreadsheetml/2006/main" count="273" uniqueCount="132">
  <si>
    <t xml:space="preserve"> </t>
  </si>
  <si>
    <t>GROUP</t>
  </si>
  <si>
    <t>RM'000</t>
  </si>
  <si>
    <t>TURNOVER</t>
  </si>
  <si>
    <t>COMPANY</t>
  </si>
  <si>
    <t>+/(-)</t>
  </si>
  <si>
    <t>%</t>
  </si>
  <si>
    <t>FARLIM GROUP (MALAYSIA) BHD (82275 A)</t>
  </si>
  <si>
    <t>(Incorporated In Malaysia)</t>
  </si>
  <si>
    <t>1.</t>
  </si>
  <si>
    <t xml:space="preserve">INVESTMENT AND OTHER INCOME </t>
  </si>
  <si>
    <t xml:space="preserve">2. </t>
  </si>
  <si>
    <t>COMPANIES</t>
  </si>
  <si>
    <t>CONSOLIDATED OPERATING PROFIT/</t>
  </si>
  <si>
    <t>(LOSS) BEFORE DEDUCTING MINORITY</t>
  </si>
  <si>
    <t>INTERESTS</t>
  </si>
  <si>
    <t>LESS : MINORITY INTERESTS</t>
  </si>
  <si>
    <t>(LOSS) ATTRIBUTABLE TO MEMBERS</t>
  </si>
  <si>
    <t>OF THE COMPANY</t>
  </si>
  <si>
    <t>PROFIT BEFORE EXTRAORDINARY ITEMS</t>
  </si>
  <si>
    <t>LESS : EXTRAORDINARY ITEMS</t>
  </si>
  <si>
    <t>*(Based on weighted average number of 107,589,040</t>
  </si>
  <si>
    <t xml:space="preserve">   ordinary shares of RM1 in issue during the year 1995)</t>
  </si>
  <si>
    <t>EXTRAORDINARY ITEMS</t>
  </si>
  <si>
    <t>SHARE CAPITAL</t>
  </si>
  <si>
    <t>PROFOMA PRELIMINARY FINAL STATEMENT AND DIDVIDEND ANNOUNCEMENT</t>
  </si>
  <si>
    <t>EXCLUDING EXTRAORDINARY ITEMS</t>
  </si>
  <si>
    <t>(LOSS) BEFORE TAXATION, MINORITY</t>
  </si>
  <si>
    <t>INTEREST AND EXTRAORDINARY ITEMS</t>
  </si>
  <si>
    <t>AND AFTER INTEREST ON BORROWING,</t>
  </si>
  <si>
    <t>DEPRECIATION AND AMORTISATION</t>
  </si>
  <si>
    <t xml:space="preserve">INCOME DERIVED FROM ASSOCIATED </t>
  </si>
  <si>
    <t>LESS : INCOME TAX</t>
  </si>
  <si>
    <t xml:space="preserve">            MINORITY INTEREST</t>
  </si>
  <si>
    <t>ATTRIBUTABLE TO MEMBERS</t>
  </si>
  <si>
    <t>(LOSS) AND EXTRAORDINARY ITEMS</t>
  </si>
  <si>
    <t xml:space="preserve">ATTRIBUTABLE TO MEMBERS OF </t>
  </si>
  <si>
    <t>THE COMPANY</t>
  </si>
  <si>
    <t>LESS :  EXTRAORDINARY ITEMS</t>
  </si>
  <si>
    <t>a) TURNOVER</t>
  </si>
  <si>
    <t xml:space="preserve">b) INVESTMENT INCOME </t>
  </si>
  <si>
    <t xml:space="preserve">c) OTHER INCOME INCLUDING INTEREST INCOME </t>
  </si>
  <si>
    <t xml:space="preserve">    BORROWINGS, DEPRECIATION AND AMORTISATION,</t>
  </si>
  <si>
    <t xml:space="preserve">    EXCEPTIONAL ITEMS, INCOME TAX, MINORITY</t>
  </si>
  <si>
    <t xml:space="preserve">    INTERESTS AND EXTRAORDINARY ITEMS</t>
  </si>
  <si>
    <t>b) INTEREST ON BORROWINGS</t>
  </si>
  <si>
    <t>c)  DEPRECIATION AND AMORTISATION</t>
  </si>
  <si>
    <t>h) TAXATION</t>
  </si>
  <si>
    <t xml:space="preserve">   (ii) MINORITY INTEREST</t>
  </si>
  <si>
    <t>k) EXTRAORDINARY ITEMS</t>
  </si>
  <si>
    <t xml:space="preserve">    ITEMS ATTRIBUTABLE TO MEMBERS OF THE COMPANY</t>
  </si>
  <si>
    <t xml:space="preserve">      AND MINORITY INTEREST (SEN) :</t>
  </si>
  <si>
    <t>INDIVIDUAL QUARTER</t>
  </si>
  <si>
    <t>CUMULATIVE QUARTER</t>
  </si>
  <si>
    <t>CURRENT</t>
  </si>
  <si>
    <t xml:space="preserve">YEAR </t>
  </si>
  <si>
    <t>QUARTER</t>
  </si>
  <si>
    <t>CORRESPONDING</t>
  </si>
  <si>
    <t>TO DATE</t>
  </si>
  <si>
    <t>PERIOD</t>
  </si>
  <si>
    <t>CONSOLIDATED INCOME STATEMENT</t>
  </si>
  <si>
    <t>CONSOLIDATED BALANCE SHEET</t>
  </si>
  <si>
    <t xml:space="preserve">AS AT </t>
  </si>
  <si>
    <t xml:space="preserve">END OF </t>
  </si>
  <si>
    <t>AS AT</t>
  </si>
  <si>
    <t>FINANCIAL</t>
  </si>
  <si>
    <t>YEAR ENDED</t>
  </si>
  <si>
    <t>FIXED ASSETS</t>
  </si>
  <si>
    <t>LONG TERM INVESTMENTS</t>
  </si>
  <si>
    <t xml:space="preserve">              STOCK</t>
  </si>
  <si>
    <t xml:space="preserve">              TRADE DEBTORS</t>
  </si>
  <si>
    <t xml:space="preserve">              OTHER DEBTORS, DEPOSITS AND PREPAYMENT</t>
  </si>
  <si>
    <t xml:space="preserve">              CASH AND BANK BALANCES</t>
  </si>
  <si>
    <t>CURRENT LIABILITIES</t>
  </si>
  <si>
    <t xml:space="preserve">              TRADE CREDITORS</t>
  </si>
  <si>
    <t xml:space="preserve">              OTHER CREDITORS</t>
  </si>
  <si>
    <t xml:space="preserve">              PROVISION FOR TAXATION</t>
  </si>
  <si>
    <t>NET CURRENT ASSETS</t>
  </si>
  <si>
    <t xml:space="preserve">              SHARE PREMIUM</t>
  </si>
  <si>
    <t xml:space="preserve">              RETAINED PROFIT</t>
  </si>
  <si>
    <t>SHAREHOLDERS' FUNDS</t>
  </si>
  <si>
    <t>MINORITY INTERESTS</t>
  </si>
  <si>
    <t>LONG TERM BORROWINGS</t>
  </si>
  <si>
    <t>GOODWILL ON CONSOLIDATION</t>
  </si>
  <si>
    <t xml:space="preserve">              PROPERTY DEVELOPMENT EXPENDITURE</t>
  </si>
  <si>
    <t xml:space="preserve">              REVALUATION RESERVE</t>
  </si>
  <si>
    <t>RESERVES :</t>
  </si>
  <si>
    <t xml:space="preserve">              OTHER RESERVE</t>
  </si>
  <si>
    <t xml:space="preserve">              EXCHANGE RESERVE</t>
  </si>
  <si>
    <t>DEFERRED TAXATION</t>
  </si>
  <si>
    <t>d)  EXCEPTIONAL ITEMS</t>
  </si>
  <si>
    <t>f) SHARE OF RESULTS OF ASSOCIATED COMPANIES</t>
  </si>
  <si>
    <t xml:space="preserve">    AND EXTRAORDINARY ITEMS</t>
  </si>
  <si>
    <t xml:space="preserve">        MINORITY INTERESTS</t>
  </si>
  <si>
    <t xml:space="preserve">    MEMBERS OF THE COMPANY</t>
  </si>
  <si>
    <t>PRECEDING</t>
  </si>
  <si>
    <t xml:space="preserve">              SHORT TERM BORROWINGS</t>
  </si>
  <si>
    <t xml:space="preserve">     (I) BASIC (BASED ON 120,000,000 ORDINARY SHARES) (SEN)</t>
  </si>
  <si>
    <t xml:space="preserve">     (I) FULLY DILUTED </t>
  </si>
  <si>
    <t>CURRENT ASSETS</t>
  </si>
  <si>
    <t xml:space="preserve">    MINORITY INTERESTS AND EXTRAORDINARY ITEMS</t>
  </si>
  <si>
    <t xml:space="preserve">    EXCEPTIONAL ITEMS BUT BEFORE INCOME TAX,</t>
  </si>
  <si>
    <t>NET TANGIBLE ASSETS PER SHARE (RM)</t>
  </si>
  <si>
    <t>EXPENDITURE CARRIED FORWARD</t>
  </si>
  <si>
    <t>PROPERTY DEVELOPMENT EXPENDITURE</t>
  </si>
  <si>
    <t>- NON CURRENT PORTION</t>
  </si>
  <si>
    <t>31 DECEMBER</t>
  </si>
  <si>
    <t xml:space="preserve">         (THE FULLY DILUTED IS NOT CUMPUTED AS IT IS ANTI-DILUTIVE)</t>
  </si>
  <si>
    <t>31 MAR</t>
  </si>
  <si>
    <t>31 MARCH</t>
  </si>
  <si>
    <t xml:space="preserve">              TAX RECOVERABLE</t>
  </si>
  <si>
    <t xml:space="preserve">              AMOUNT OWING BY HOLDING COMPANY</t>
  </si>
  <si>
    <t xml:space="preserve">               DEPOSIT</t>
  </si>
  <si>
    <t xml:space="preserve">              AMOUNT OWING TO A DIRECTOR</t>
  </si>
  <si>
    <t>a) OPERATING (LOSS) BEFORE INTEREST ON</t>
  </si>
  <si>
    <t>e) OPERATING (LOSS) AFTER  INTEREST ON</t>
  </si>
  <si>
    <t>g) (LOSS) BEFORE TAXATION, MINORITY INTEREST</t>
  </si>
  <si>
    <t>j) (LOSS) AFTER TAXATION ATTRIBUTABLE TO</t>
  </si>
  <si>
    <t>l)  (LOSS) AFTER TAXATION AND EXTRAORDINARY</t>
  </si>
  <si>
    <t>(a) (LOSS) PER SHARE AFTER TAX</t>
  </si>
  <si>
    <t xml:space="preserve">i) (i) (LOSS) AFTER TAXATION BEFORE DEDUCTING </t>
  </si>
  <si>
    <t xml:space="preserve">  </t>
  </si>
  <si>
    <t>UNAUDITED RESULTS OF THE GROUP FOR THE FIRST QUARTER ENDED 31 MARCH 2002</t>
  </si>
  <si>
    <t xml:space="preserve">                   NIL</t>
  </si>
  <si>
    <t xml:space="preserve">                       NIL</t>
  </si>
  <si>
    <t xml:space="preserve">                        NIL</t>
  </si>
  <si>
    <t xml:space="preserve">         NIL</t>
  </si>
  <si>
    <t>INVESTMENT IN SUBSIDIARIES COMPANIES</t>
  </si>
  <si>
    <t>INVESTMENT IN ASSOCIATED COMPANIES</t>
  </si>
  <si>
    <t xml:space="preserve">              AMOUNT OWING BY SUBSIDIARIES COMPANY</t>
  </si>
  <si>
    <t xml:space="preserve">              AMOUNT OWING BY ASSOCIATED COMPANY</t>
  </si>
  <si>
    <t xml:space="preserve">              HIRE PURCHASE CREDITORS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</si>
</sst>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0.0%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.0000000"/>
    <numFmt numFmtId="191" formatCode="0.0"/>
    <numFmt numFmtId="192" formatCode="_(* #,##0.0_);_(* \(#,##0.0\);_(* &quot;-&quot;?_);_(@_)"/>
    <numFmt numFmtId="193" formatCode="_(* #,##0.00000_);_(* \(#,##0.00000\);_(* &quot;-&quot;??_);_(@_)"/>
    <numFmt numFmtId="194" formatCode="_(* #,##0.000000_);_(* \(#,##0.00000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0"/>
    </font>
    <font>
      <sz val="14"/>
      <name val="Arial"/>
      <family val="0"/>
    </font>
    <font>
      <sz val="14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Border="1" applyAlignment="1">
      <alignment/>
    </xf>
    <xf numFmtId="181" fontId="4" fillId="0" borderId="1" xfId="0" applyNumberFormat="1" applyFont="1" applyBorder="1" applyAlignment="1">
      <alignment/>
    </xf>
    <xf numFmtId="181" fontId="4" fillId="0" borderId="0" xfId="0" applyNumberFormat="1" applyFont="1" applyAlignment="1">
      <alignment/>
    </xf>
    <xf numFmtId="181" fontId="4" fillId="0" borderId="4" xfId="0" applyNumberFormat="1" applyFont="1" applyBorder="1" applyAlignment="1">
      <alignment/>
    </xf>
    <xf numFmtId="181" fontId="4" fillId="0" borderId="3" xfId="0" applyNumberFormat="1" applyFont="1" applyBorder="1" applyAlignment="1">
      <alignment/>
    </xf>
    <xf numFmtId="181" fontId="4" fillId="0" borderId="2" xfId="0" applyNumberFormat="1" applyFont="1" applyBorder="1" applyAlignment="1">
      <alignment/>
    </xf>
    <xf numFmtId="181" fontId="4" fillId="0" borderId="1" xfId="15" applyNumberFormat="1" applyFont="1" applyBorder="1" applyAlignment="1">
      <alignment/>
    </xf>
    <xf numFmtId="43" fontId="4" fillId="0" borderId="0" xfId="15" applyFont="1" applyAlignment="1">
      <alignment/>
    </xf>
    <xf numFmtId="181" fontId="4" fillId="0" borderId="0" xfId="15" applyNumberFormat="1" applyFont="1" applyAlignment="1">
      <alignment/>
    </xf>
    <xf numFmtId="181" fontId="4" fillId="0" borderId="2" xfId="15" applyNumberFormat="1" applyFont="1" applyBorder="1" applyAlignment="1">
      <alignment/>
    </xf>
    <xf numFmtId="10" fontId="4" fillId="0" borderId="0" xfId="19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181" fontId="4" fillId="0" borderId="3" xfId="15" applyNumberFormat="1" applyFont="1" applyBorder="1" applyAlignment="1">
      <alignment/>
    </xf>
    <xf numFmtId="181" fontId="8" fillId="0" borderId="0" xfId="15" applyNumberFormat="1" applyFont="1" applyAlignment="1">
      <alignment/>
    </xf>
    <xf numFmtId="0" fontId="4" fillId="0" borderId="0" xfId="0" applyFont="1" applyAlignment="1">
      <alignment/>
    </xf>
    <xf numFmtId="181" fontId="4" fillId="0" borderId="0" xfId="15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181" fontId="4" fillId="0" borderId="0" xfId="0" applyNumberFormat="1" applyFont="1" applyBorder="1" applyAlignment="1">
      <alignment/>
    </xf>
    <xf numFmtId="184" fontId="4" fillId="0" borderId="0" xfId="19" applyNumberFormat="1" applyFont="1" applyAlignment="1">
      <alignment horizontal="center"/>
    </xf>
    <xf numFmtId="0" fontId="8" fillId="0" borderId="0" xfId="0" applyFont="1" applyBorder="1" applyAlignment="1">
      <alignment/>
    </xf>
    <xf numFmtId="181" fontId="0" fillId="0" borderId="0" xfId="0" applyNumberFormat="1" applyAlignment="1">
      <alignment/>
    </xf>
    <xf numFmtId="181" fontId="4" fillId="0" borderId="5" xfId="15" applyNumberFormat="1" applyFont="1" applyBorder="1" applyAlignment="1">
      <alignment/>
    </xf>
    <xf numFmtId="181" fontId="4" fillId="0" borderId="6" xfId="15" applyNumberFormat="1" applyFont="1" applyBorder="1" applyAlignment="1">
      <alignment/>
    </xf>
    <xf numFmtId="181" fontId="4" fillId="0" borderId="7" xfId="15" applyNumberFormat="1" applyFont="1" applyBorder="1" applyAlignment="1">
      <alignment/>
    </xf>
    <xf numFmtId="0" fontId="0" fillId="0" borderId="0" xfId="0" applyAlignment="1">
      <alignment horizontal="center"/>
    </xf>
    <xf numFmtId="181" fontId="9" fillId="0" borderId="0" xfId="0" applyNumberFormat="1" applyFont="1" applyAlignment="1">
      <alignment/>
    </xf>
    <xf numFmtId="181" fontId="4" fillId="0" borderId="1" xfId="0" applyNumberFormat="1" applyFont="1" applyBorder="1" applyAlignment="1">
      <alignment horizontal="center"/>
    </xf>
    <xf numFmtId="181" fontId="4" fillId="0" borderId="0" xfId="0" applyNumberFormat="1" applyFont="1" applyAlignment="1">
      <alignment horizontal="center"/>
    </xf>
    <xf numFmtId="181" fontId="4" fillId="0" borderId="3" xfId="0" applyNumberFormat="1" applyFont="1" applyBorder="1" applyAlignment="1">
      <alignment horizontal="center"/>
    </xf>
    <xf numFmtId="181" fontId="4" fillId="0" borderId="0" xfId="15" applyNumberFormat="1" applyFont="1" applyAlignment="1">
      <alignment horizontal="center"/>
    </xf>
    <xf numFmtId="43" fontId="4" fillId="0" borderId="0" xfId="15" applyFont="1" applyAlignment="1">
      <alignment horizontal="center"/>
    </xf>
    <xf numFmtId="0" fontId="5" fillId="0" borderId="0" xfId="0" applyFont="1" applyAlignment="1" quotePrefix="1">
      <alignment/>
    </xf>
    <xf numFmtId="43" fontId="4" fillId="0" borderId="0" xfId="15" applyNumberFormat="1" applyFont="1" applyAlignment="1">
      <alignment/>
    </xf>
    <xf numFmtId="16" fontId="5" fillId="0" borderId="0" xfId="0" applyNumberFormat="1" applyFont="1" applyAlignment="1" quotePrefix="1">
      <alignment horizontal="center"/>
    </xf>
    <xf numFmtId="43" fontId="4" fillId="0" borderId="0" xfId="15" applyFont="1" applyAlignment="1">
      <alignment horizontal="right"/>
    </xf>
    <xf numFmtId="194" fontId="4" fillId="0" borderId="0" xfId="15" applyNumberFormat="1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5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67.140625" style="0" customWidth="1"/>
    <col min="3" max="3" width="3.28125" style="0" customWidth="1"/>
    <col min="4" max="4" width="14.140625" style="0" customWidth="1"/>
    <col min="5" max="5" width="2.7109375" style="0" customWidth="1"/>
    <col min="6" max="6" width="21.140625" style="0" customWidth="1"/>
    <col min="7" max="7" width="10.57421875" style="0" hidden="1" customWidth="1"/>
    <col min="8" max="8" width="4.7109375" style="0" customWidth="1"/>
    <col min="9" max="9" width="17.00390625" style="0" customWidth="1"/>
    <col min="10" max="10" width="2.7109375" style="0" customWidth="1"/>
    <col min="11" max="11" width="21.28125" style="0" customWidth="1"/>
    <col min="12" max="12" width="10.8515625" style="0" hidden="1" customWidth="1"/>
    <col min="13" max="13" width="4.421875" style="0" customWidth="1"/>
    <col min="14" max="14" width="13.140625" style="0" customWidth="1"/>
    <col min="15" max="15" width="14.140625" style="0" customWidth="1"/>
  </cols>
  <sheetData>
    <row r="1" spans="2:12" ht="15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ht="15.75" customHeight="1">
      <c r="A2" s="30"/>
      <c r="B2" s="5" t="s">
        <v>7</v>
      </c>
      <c r="C2" s="33"/>
      <c r="D2" s="33"/>
      <c r="E2" s="33"/>
      <c r="F2" s="33"/>
      <c r="G2" s="33"/>
      <c r="H2" s="33"/>
      <c r="I2" s="33"/>
      <c r="J2" s="33"/>
      <c r="K2" s="12"/>
      <c r="L2" s="12"/>
      <c r="M2" s="34"/>
      <c r="N2" s="34"/>
      <c r="O2" s="34"/>
    </row>
    <row r="3" spans="1:15" ht="15.75" customHeight="1">
      <c r="A3" s="30"/>
      <c r="B3" s="5" t="s">
        <v>8</v>
      </c>
      <c r="C3" s="33"/>
      <c r="D3" s="33"/>
      <c r="E3" s="33"/>
      <c r="F3" s="33"/>
      <c r="G3" s="33"/>
      <c r="H3" s="33"/>
      <c r="I3" s="33"/>
      <c r="J3" s="33"/>
      <c r="K3" s="5"/>
      <c r="L3" s="5"/>
      <c r="M3" s="34"/>
      <c r="N3" s="34"/>
      <c r="O3" s="34"/>
    </row>
    <row r="4" spans="1:15" ht="15.75" customHeight="1">
      <c r="A4" s="30"/>
      <c r="B4" s="5" t="s">
        <v>0</v>
      </c>
      <c r="C4" s="33"/>
      <c r="D4" s="33"/>
      <c r="E4" s="33"/>
      <c r="F4" s="33"/>
      <c r="G4" s="33"/>
      <c r="H4" s="33"/>
      <c r="I4" s="33" t="s">
        <v>0</v>
      </c>
      <c r="J4" s="33"/>
      <c r="K4" s="35"/>
      <c r="L4" s="35"/>
      <c r="M4" s="34"/>
      <c r="N4" s="34"/>
      <c r="O4" s="34"/>
    </row>
    <row r="5" spans="1:15" ht="15.75" customHeight="1">
      <c r="A5" s="30"/>
      <c r="B5" s="5" t="s">
        <v>122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4"/>
      <c r="N5" s="34"/>
      <c r="O5" s="34"/>
    </row>
    <row r="6" spans="1:15" ht="15.75" customHeight="1">
      <c r="A6" s="30"/>
      <c r="B6" s="5" t="s">
        <v>60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4"/>
      <c r="N6" s="34"/>
      <c r="O6" s="34"/>
    </row>
    <row r="7" spans="1:15" ht="15.75" customHeight="1">
      <c r="A7" s="30"/>
      <c r="B7" s="5"/>
      <c r="C7" s="33"/>
      <c r="D7" s="33"/>
      <c r="E7" s="33"/>
      <c r="F7" s="33"/>
      <c r="G7" s="33"/>
      <c r="H7" s="33"/>
      <c r="I7" s="33"/>
      <c r="J7" s="33"/>
      <c r="K7" s="33"/>
      <c r="L7" s="33"/>
      <c r="M7" s="34"/>
      <c r="N7" s="34"/>
      <c r="O7" s="34"/>
    </row>
    <row r="8" spans="1:15" ht="15.75" customHeight="1">
      <c r="A8" s="30"/>
      <c r="B8" s="5"/>
      <c r="C8" s="33"/>
      <c r="D8" s="6" t="s">
        <v>52</v>
      </c>
      <c r="E8" s="6"/>
      <c r="F8" s="6"/>
      <c r="G8" s="6"/>
      <c r="H8" s="2"/>
      <c r="I8" s="6" t="s">
        <v>53</v>
      </c>
      <c r="J8" s="6"/>
      <c r="K8" s="6"/>
      <c r="L8" s="6"/>
      <c r="M8" s="34"/>
      <c r="N8" s="34"/>
      <c r="O8" s="34"/>
    </row>
    <row r="9" spans="1:13" ht="15.75" customHeight="1">
      <c r="A9" s="30"/>
      <c r="B9" s="5"/>
      <c r="C9" s="33"/>
      <c r="D9" s="33"/>
      <c r="E9" s="33"/>
      <c r="F9" s="33"/>
      <c r="G9" s="33"/>
      <c r="H9" s="33"/>
      <c r="I9" s="33"/>
      <c r="J9" s="33"/>
      <c r="K9" s="33"/>
      <c r="L9" s="33"/>
      <c r="M9" s="34"/>
    </row>
    <row r="10" spans="1:13" ht="15.75" customHeight="1">
      <c r="A10" s="30"/>
      <c r="B10" s="5"/>
      <c r="C10" s="33"/>
      <c r="D10" s="33"/>
      <c r="E10" s="33"/>
      <c r="F10" s="8" t="s">
        <v>95</v>
      </c>
      <c r="G10" s="33"/>
      <c r="H10" s="33"/>
      <c r="I10" s="33"/>
      <c r="J10" s="33"/>
      <c r="K10" s="8" t="s">
        <v>95</v>
      </c>
      <c r="L10" s="33"/>
      <c r="M10" s="34"/>
    </row>
    <row r="11" spans="1:13" ht="15.75" customHeight="1">
      <c r="A11" s="30"/>
      <c r="B11" s="5" t="s">
        <v>0</v>
      </c>
      <c r="C11" s="33"/>
      <c r="D11" s="8" t="s">
        <v>54</v>
      </c>
      <c r="E11" s="8"/>
      <c r="F11" s="8" t="s">
        <v>55</v>
      </c>
      <c r="G11" s="33"/>
      <c r="H11" s="33"/>
      <c r="I11" s="8" t="s">
        <v>54</v>
      </c>
      <c r="J11" s="8"/>
      <c r="K11" s="8" t="s">
        <v>55</v>
      </c>
      <c r="L11" s="33"/>
      <c r="M11" s="34"/>
    </row>
    <row r="12" spans="1:13" ht="15.75" customHeight="1">
      <c r="A12" s="30"/>
      <c r="B12" s="1"/>
      <c r="C12" s="1"/>
      <c r="D12" s="8" t="s">
        <v>55</v>
      </c>
      <c r="E12" s="8"/>
      <c r="F12" s="8" t="s">
        <v>57</v>
      </c>
      <c r="G12" s="34"/>
      <c r="H12" s="34"/>
      <c r="I12" s="8" t="s">
        <v>55</v>
      </c>
      <c r="J12" s="8"/>
      <c r="K12" s="8" t="s">
        <v>57</v>
      </c>
      <c r="L12" s="34"/>
      <c r="M12" s="34"/>
    </row>
    <row r="13" spans="1:13" ht="15.75" customHeight="1">
      <c r="A13" s="30"/>
      <c r="B13" s="1"/>
      <c r="C13" s="1"/>
      <c r="D13" s="8" t="s">
        <v>56</v>
      </c>
      <c r="E13" s="8"/>
      <c r="F13" s="8" t="s">
        <v>56</v>
      </c>
      <c r="I13" s="8" t="s">
        <v>58</v>
      </c>
      <c r="J13" s="8"/>
      <c r="K13" s="8" t="s">
        <v>59</v>
      </c>
      <c r="M13" s="34"/>
    </row>
    <row r="14" spans="1:13" ht="15.75" customHeight="1">
      <c r="A14" s="30"/>
      <c r="B14" s="1"/>
      <c r="C14" s="1"/>
      <c r="D14" s="65" t="s">
        <v>108</v>
      </c>
      <c r="E14" s="8"/>
      <c r="F14" s="65" t="s">
        <v>108</v>
      </c>
      <c r="G14" s="2"/>
      <c r="H14" s="2"/>
      <c r="I14" s="65" t="s">
        <v>108</v>
      </c>
      <c r="J14" s="8"/>
      <c r="K14" s="65" t="s">
        <v>108</v>
      </c>
      <c r="L14" s="2"/>
      <c r="M14" s="34"/>
    </row>
    <row r="15" spans="1:13" ht="15.75" customHeight="1">
      <c r="A15" s="30"/>
      <c r="B15" s="1"/>
      <c r="C15" s="1"/>
      <c r="D15" s="3">
        <v>2002</v>
      </c>
      <c r="E15" s="3"/>
      <c r="F15" s="3">
        <v>2001</v>
      </c>
      <c r="G15" s="7" t="s">
        <v>5</v>
      </c>
      <c r="H15" s="3"/>
      <c r="I15" s="3">
        <v>2002</v>
      </c>
      <c r="J15" s="3"/>
      <c r="K15" s="3">
        <v>2001</v>
      </c>
      <c r="L15" s="7" t="s">
        <v>5</v>
      </c>
      <c r="M15" s="34"/>
    </row>
    <row r="16" spans="1:13" ht="15.75" customHeight="1">
      <c r="A16" s="30"/>
      <c r="B16" s="1"/>
      <c r="C16" s="1"/>
      <c r="D16" s="3" t="s">
        <v>2</v>
      </c>
      <c r="E16" s="3"/>
      <c r="F16" s="3" t="s">
        <v>2</v>
      </c>
      <c r="G16" s="8" t="s">
        <v>6</v>
      </c>
      <c r="H16" s="3"/>
      <c r="I16" s="3" t="s">
        <v>2</v>
      </c>
      <c r="J16" s="3"/>
      <c r="K16" s="3" t="s">
        <v>2</v>
      </c>
      <c r="L16" s="8" t="s">
        <v>6</v>
      </c>
      <c r="M16" s="34"/>
    </row>
    <row r="17" spans="1:13" ht="15.75" customHeight="1">
      <c r="A17" s="30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34"/>
    </row>
    <row r="18" spans="1:13" ht="15.75" customHeight="1">
      <c r="A18" s="30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34"/>
    </row>
    <row r="19" spans="1:13" ht="15.75" customHeight="1" thickBot="1">
      <c r="A19" s="32" t="s">
        <v>9</v>
      </c>
      <c r="B19" s="1" t="s">
        <v>39</v>
      </c>
      <c r="C19" s="1"/>
      <c r="D19" s="20">
        <f>30581-0</f>
        <v>30581</v>
      </c>
      <c r="E19" s="49"/>
      <c r="F19" s="58">
        <v>25892</v>
      </c>
      <c r="G19" s="29">
        <f>(D19-F19)/F19</f>
        <v>0.18109840877491118</v>
      </c>
      <c r="H19" s="1"/>
      <c r="I19" s="20">
        <v>30581.069000000003</v>
      </c>
      <c r="J19" s="49"/>
      <c r="K19" s="58">
        <v>25892</v>
      </c>
      <c r="L19" s="29">
        <f>(I19-K19)/K19</f>
        <v>0.1811010736907154</v>
      </c>
      <c r="M19" s="34"/>
    </row>
    <row r="20" spans="1:13" ht="15.75" customHeight="1" thickTop="1">
      <c r="A20" s="31"/>
      <c r="B20" s="1"/>
      <c r="C20" s="1"/>
      <c r="D20" s="17"/>
      <c r="E20" s="17"/>
      <c r="F20" s="17"/>
      <c r="G20" s="1"/>
      <c r="H20" s="1"/>
      <c r="I20" s="1"/>
      <c r="J20" s="17"/>
      <c r="K20" s="17" t="s">
        <v>0</v>
      </c>
      <c r="L20" s="1"/>
      <c r="M20" s="34"/>
    </row>
    <row r="21" spans="1:13" ht="15.75" customHeight="1" thickBot="1">
      <c r="A21" s="30"/>
      <c r="B21" s="1" t="s">
        <v>40</v>
      </c>
      <c r="C21" s="1"/>
      <c r="D21" s="25">
        <f>317-0</f>
        <v>317</v>
      </c>
      <c r="E21" s="49"/>
      <c r="F21" s="58">
        <v>309</v>
      </c>
      <c r="G21" s="29">
        <f>(D21-F21)/F21</f>
        <v>0.025889967637540454</v>
      </c>
      <c r="H21" s="1"/>
      <c r="I21" s="20">
        <v>317.32155</v>
      </c>
      <c r="J21" s="49"/>
      <c r="K21" s="58">
        <v>309</v>
      </c>
      <c r="L21" s="29">
        <f>(I21-K21)/K21</f>
        <v>0.02693058252427185</v>
      </c>
      <c r="M21" s="34"/>
    </row>
    <row r="22" spans="1:13" ht="15.75" customHeight="1" thickTop="1">
      <c r="A22" s="30"/>
      <c r="B22" s="34"/>
      <c r="C22" s="1"/>
      <c r="D22" s="17"/>
      <c r="E22" s="17"/>
      <c r="F22" s="17"/>
      <c r="G22" s="1"/>
      <c r="H22" s="1"/>
      <c r="I22" s="1"/>
      <c r="J22" s="17"/>
      <c r="K22" s="17" t="s">
        <v>0</v>
      </c>
      <c r="L22" s="1"/>
      <c r="M22" s="34"/>
    </row>
    <row r="23" spans="1:13" ht="15.75" customHeight="1" thickBot="1">
      <c r="A23" s="31" t="s">
        <v>0</v>
      </c>
      <c r="B23" s="1" t="s">
        <v>41</v>
      </c>
      <c r="C23" s="1"/>
      <c r="D23" s="20">
        <f>3412-0</f>
        <v>3412</v>
      </c>
      <c r="E23" s="49"/>
      <c r="F23" s="58">
        <v>3587</v>
      </c>
      <c r="G23" s="29">
        <f>(D23-F23)/F23</f>
        <v>-0.04878728742681907</v>
      </c>
      <c r="H23" s="1"/>
      <c r="I23" s="20">
        <v>3411.7142390832005</v>
      </c>
      <c r="J23" s="49"/>
      <c r="K23" s="58">
        <v>3587</v>
      </c>
      <c r="L23" s="29">
        <f>(I23-K23)/K23</f>
        <v>-0.04886695314100906</v>
      </c>
      <c r="M23" s="34"/>
    </row>
    <row r="24" spans="1:13" ht="15.75" customHeight="1" thickTop="1">
      <c r="A24" s="31"/>
      <c r="B24" s="1"/>
      <c r="C24" s="1"/>
      <c r="D24" s="1"/>
      <c r="E24" s="17"/>
      <c r="F24" s="1"/>
      <c r="G24" s="1"/>
      <c r="H24" s="1"/>
      <c r="I24" s="1"/>
      <c r="J24" s="1"/>
      <c r="K24" s="1"/>
      <c r="L24" s="1"/>
      <c r="M24" s="34"/>
    </row>
    <row r="25" spans="1:13" ht="15.75" customHeight="1">
      <c r="A25" s="30"/>
      <c r="B25" s="34"/>
      <c r="C25" s="1"/>
      <c r="D25" s="1" t="s">
        <v>0</v>
      </c>
      <c r="E25" s="1"/>
      <c r="F25" s="1"/>
      <c r="G25" s="1"/>
      <c r="H25" s="1"/>
      <c r="I25" s="1"/>
      <c r="J25" s="1"/>
      <c r="K25" s="1" t="s">
        <v>0</v>
      </c>
      <c r="L25" s="1"/>
      <c r="M25" s="34"/>
    </row>
    <row r="26" spans="1:13" ht="15.75" customHeight="1">
      <c r="A26" s="32" t="s">
        <v>11</v>
      </c>
      <c r="B26" s="37" t="s">
        <v>114</v>
      </c>
      <c r="C26" s="1"/>
      <c r="D26" s="21">
        <f>-1499-0</f>
        <v>-1499</v>
      </c>
      <c r="E26" s="21"/>
      <c r="F26" s="59">
        <v>-2621</v>
      </c>
      <c r="G26" s="29">
        <f>(D26-F26)/F26</f>
        <v>-0.42808088515833653</v>
      </c>
      <c r="H26" s="1"/>
      <c r="I26" s="21">
        <v>-1499.0816589815008</v>
      </c>
      <c r="J26" s="21"/>
      <c r="K26" s="21">
        <v>-2621</v>
      </c>
      <c r="L26" s="29">
        <f>(I26-K26)/K26</f>
        <v>-0.42804972949961817</v>
      </c>
      <c r="M26" s="34"/>
    </row>
    <row r="27" spans="1:13" ht="15.75" customHeight="1">
      <c r="A27" s="31"/>
      <c r="B27" s="1" t="s">
        <v>42</v>
      </c>
      <c r="C27" s="34"/>
      <c r="D27" s="21" t="s">
        <v>0</v>
      </c>
      <c r="E27" s="21"/>
      <c r="F27" s="34"/>
      <c r="G27" s="34"/>
      <c r="H27" s="34"/>
      <c r="I27" s="21" t="s">
        <v>0</v>
      </c>
      <c r="J27" s="21"/>
      <c r="K27" s="34"/>
      <c r="L27" s="34" t="s">
        <v>0</v>
      </c>
      <c r="M27" s="34"/>
    </row>
    <row r="28" spans="1:13" ht="15.75" customHeight="1">
      <c r="A28" s="31"/>
      <c r="B28" s="1" t="s">
        <v>43</v>
      </c>
      <c r="C28" s="34"/>
      <c r="D28" s="21"/>
      <c r="E28" s="21"/>
      <c r="F28" s="34"/>
      <c r="G28" s="34"/>
      <c r="H28" s="34"/>
      <c r="I28" s="21"/>
      <c r="J28" s="21"/>
      <c r="K28" s="34"/>
      <c r="L28" s="34"/>
      <c r="M28" s="34"/>
    </row>
    <row r="29" spans="1:13" ht="15.75" customHeight="1">
      <c r="A29" s="31"/>
      <c r="B29" s="1" t="s">
        <v>44</v>
      </c>
      <c r="C29" s="34"/>
      <c r="D29" s="21"/>
      <c r="E29" s="21"/>
      <c r="F29" s="34"/>
      <c r="G29" s="34"/>
      <c r="H29" s="34"/>
      <c r="I29" s="21"/>
      <c r="J29" s="21"/>
      <c r="K29" s="34"/>
      <c r="L29" s="34"/>
      <c r="M29" s="34"/>
    </row>
    <row r="30" spans="1:13" ht="15.75" customHeight="1">
      <c r="A30" s="31"/>
      <c r="B30" s="1"/>
      <c r="C30" s="34"/>
      <c r="D30" s="21"/>
      <c r="E30" s="21"/>
      <c r="F30" s="34"/>
      <c r="G30" s="34"/>
      <c r="H30" s="34"/>
      <c r="I30" s="21"/>
      <c r="J30" s="21"/>
      <c r="K30" s="34"/>
      <c r="L30" s="34"/>
      <c r="M30" s="34"/>
    </row>
    <row r="31" spans="1:13" ht="15.75" customHeight="1">
      <c r="A31" s="31"/>
      <c r="B31" s="1" t="s">
        <v>45</v>
      </c>
      <c r="C31" s="34"/>
      <c r="D31" s="21">
        <f>-3279+0</f>
        <v>-3279</v>
      </c>
      <c r="E31" s="21"/>
      <c r="F31" s="59">
        <v>-3780</v>
      </c>
      <c r="G31" s="29">
        <f>(D31-F31)/F31</f>
        <v>-0.13253968253968254</v>
      </c>
      <c r="H31" s="34"/>
      <c r="I31" s="21">
        <v>-3279.04780566</v>
      </c>
      <c r="J31" s="21"/>
      <c r="K31" s="59">
        <v>-3780</v>
      </c>
      <c r="L31" s="29">
        <f>(I31-K31)/K31</f>
        <v>-0.13252703553968254</v>
      </c>
      <c r="M31" s="34"/>
    </row>
    <row r="32" spans="1:13" ht="15.75" customHeight="1">
      <c r="A32" s="31"/>
      <c r="B32" s="1"/>
      <c r="C32" s="34"/>
      <c r="D32" s="21"/>
      <c r="E32" s="21"/>
      <c r="F32" s="34"/>
      <c r="G32" s="34"/>
      <c r="H32" s="34"/>
      <c r="I32" s="21"/>
      <c r="J32" s="21"/>
      <c r="K32" s="34"/>
      <c r="L32" s="34"/>
      <c r="M32" s="34"/>
    </row>
    <row r="33" spans="1:13" ht="15.75" customHeight="1">
      <c r="A33" s="31"/>
      <c r="B33" s="1" t="s">
        <v>46</v>
      </c>
      <c r="C33" s="34"/>
      <c r="D33" s="21">
        <f>-2664+0</f>
        <v>-2664</v>
      </c>
      <c r="E33" s="21"/>
      <c r="F33" s="59">
        <v>-2680</v>
      </c>
      <c r="G33" s="29">
        <f>(D33-F33)/F33</f>
        <v>-0.005970149253731343</v>
      </c>
      <c r="H33" s="34"/>
      <c r="I33" s="21">
        <v>-2664.3422140585</v>
      </c>
      <c r="J33" s="21"/>
      <c r="K33" s="59">
        <v>-2680</v>
      </c>
      <c r="L33" s="29">
        <f>(I33-K33)/K33</f>
        <v>-0.005842457440858265</v>
      </c>
      <c r="M33" s="34"/>
    </row>
    <row r="34" spans="1:13" ht="15.75" customHeight="1">
      <c r="A34" s="31"/>
      <c r="B34" s="1"/>
      <c r="C34" s="34"/>
      <c r="D34" s="21"/>
      <c r="E34" s="21"/>
      <c r="F34" s="34"/>
      <c r="G34" s="34"/>
      <c r="H34" s="34"/>
      <c r="I34" s="21"/>
      <c r="J34" s="21"/>
      <c r="K34" s="34"/>
      <c r="L34" s="34"/>
      <c r="M34" s="34"/>
    </row>
    <row r="35" spans="1:13" ht="15.75" customHeight="1">
      <c r="A35" s="31"/>
      <c r="B35" s="1" t="s">
        <v>90</v>
      </c>
      <c r="C35" s="34"/>
      <c r="D35" s="59">
        <f>0+0</f>
        <v>0</v>
      </c>
      <c r="E35" s="21"/>
      <c r="F35" s="59">
        <v>-381</v>
      </c>
      <c r="G35" s="29">
        <f>(D35-F35)/F35</f>
        <v>-1</v>
      </c>
      <c r="H35" s="34"/>
      <c r="I35" s="59">
        <v>0</v>
      </c>
      <c r="J35" s="21"/>
      <c r="K35" s="59">
        <v>-381</v>
      </c>
      <c r="L35" s="29">
        <f>(I35-K35)/K35</f>
        <v>-1</v>
      </c>
      <c r="M35" s="34"/>
    </row>
    <row r="36" spans="1:13" ht="15.75" customHeight="1">
      <c r="A36" s="31"/>
      <c r="B36" s="1"/>
      <c r="C36" s="34"/>
      <c r="D36" s="24"/>
      <c r="E36" s="24"/>
      <c r="F36" s="36"/>
      <c r="G36" s="34"/>
      <c r="H36" s="34"/>
      <c r="I36" s="24"/>
      <c r="J36" s="24"/>
      <c r="K36" s="36"/>
      <c r="L36" s="34"/>
      <c r="M36" s="34"/>
    </row>
    <row r="37" spans="1:13" ht="15.75" customHeight="1">
      <c r="A37" s="31"/>
      <c r="B37" s="37" t="s">
        <v>115</v>
      </c>
      <c r="C37" s="34"/>
      <c r="D37" s="21">
        <f>SUM(D26:D36)</f>
        <v>-7442</v>
      </c>
      <c r="E37" s="21"/>
      <c r="F37" s="21">
        <f>SUM(F26:F36)</f>
        <v>-9462</v>
      </c>
      <c r="G37" s="29">
        <f>(D37-F37)/F37</f>
        <v>-0.2134855210314944</v>
      </c>
      <c r="H37" s="34"/>
      <c r="I37" s="21">
        <f>SUM(I26:I36)</f>
        <v>-7442.471678700001</v>
      </c>
      <c r="J37" s="21"/>
      <c r="K37" s="21">
        <f>SUM(K26:K36)</f>
        <v>-9462</v>
      </c>
      <c r="L37" s="29">
        <f>(I37-K37)/K37</f>
        <v>-0.21343567124286614</v>
      </c>
      <c r="M37" s="34"/>
    </row>
    <row r="38" spans="1:13" ht="15.75" customHeight="1">
      <c r="A38" s="31"/>
      <c r="B38" s="1" t="s">
        <v>42</v>
      </c>
      <c r="C38" s="34"/>
      <c r="D38" s="21" t="s">
        <v>0</v>
      </c>
      <c r="E38" s="21"/>
      <c r="F38" s="34"/>
      <c r="G38" s="34"/>
      <c r="H38" s="34"/>
      <c r="I38" s="21" t="s">
        <v>0</v>
      </c>
      <c r="J38" s="21"/>
      <c r="K38" s="34"/>
      <c r="L38" s="34"/>
      <c r="M38" s="34"/>
    </row>
    <row r="39" spans="1:13" ht="15.75" customHeight="1">
      <c r="A39" s="31"/>
      <c r="B39" s="1" t="s">
        <v>101</v>
      </c>
      <c r="C39" s="34"/>
      <c r="D39" s="21"/>
      <c r="E39" s="21"/>
      <c r="F39" s="34"/>
      <c r="G39" s="34"/>
      <c r="H39" s="34"/>
      <c r="I39" s="21"/>
      <c r="J39" s="21"/>
      <c r="K39" s="34"/>
      <c r="L39" s="34"/>
      <c r="M39" s="34"/>
    </row>
    <row r="40" spans="1:13" ht="15.75" customHeight="1">
      <c r="A40" s="31"/>
      <c r="B40" s="1" t="s">
        <v>100</v>
      </c>
      <c r="C40" s="34"/>
      <c r="D40" s="21"/>
      <c r="E40" s="21"/>
      <c r="F40" s="34"/>
      <c r="G40" s="34"/>
      <c r="H40" s="34"/>
      <c r="I40" s="21"/>
      <c r="J40" s="21"/>
      <c r="K40" s="34"/>
      <c r="L40" s="34"/>
      <c r="M40" s="34"/>
    </row>
    <row r="41" spans="1:13" ht="15.75" customHeight="1">
      <c r="A41" s="31"/>
      <c r="B41" s="1"/>
      <c r="C41" s="34"/>
      <c r="D41" s="21"/>
      <c r="E41" s="21"/>
      <c r="F41" s="34"/>
      <c r="G41" s="34"/>
      <c r="H41" s="34"/>
      <c r="I41" s="21"/>
      <c r="J41" s="21"/>
      <c r="K41" s="34"/>
      <c r="L41" s="34"/>
      <c r="M41" s="34"/>
    </row>
    <row r="42" spans="1:13" ht="15.75" customHeight="1">
      <c r="A42" s="31" t="s">
        <v>0</v>
      </c>
      <c r="B42" s="37" t="s">
        <v>91</v>
      </c>
      <c r="C42" s="1"/>
      <c r="D42" s="21">
        <f>-134-0</f>
        <v>-134</v>
      </c>
      <c r="E42" s="21"/>
      <c r="F42" s="59">
        <v>159</v>
      </c>
      <c r="G42" s="29">
        <f>(D42-F42)/F42</f>
        <v>-1.8427672955974843</v>
      </c>
      <c r="H42" s="1"/>
      <c r="I42" s="21">
        <v>-134.13186000000002</v>
      </c>
      <c r="J42" s="21"/>
      <c r="K42" s="59">
        <v>159</v>
      </c>
      <c r="L42" s="29">
        <f>(I42-K42)/K42</f>
        <v>-1.843596603773585</v>
      </c>
      <c r="M42" s="34"/>
    </row>
    <row r="43" spans="1:13" ht="15.75" customHeight="1">
      <c r="A43" s="31"/>
      <c r="B43" s="1" t="s">
        <v>0</v>
      </c>
      <c r="C43" s="1"/>
      <c r="D43" s="21"/>
      <c r="E43" s="21"/>
      <c r="F43" s="27"/>
      <c r="G43" s="29"/>
      <c r="H43" s="1"/>
      <c r="I43" s="27"/>
      <c r="J43" s="27"/>
      <c r="K43" s="42"/>
      <c r="L43" s="34"/>
      <c r="M43" s="34"/>
    </row>
    <row r="44" spans="1:13" ht="15.75" customHeight="1">
      <c r="A44" s="31"/>
      <c r="B44" s="1" t="s">
        <v>0</v>
      </c>
      <c r="C44" s="1"/>
      <c r="D44" s="10"/>
      <c r="E44" s="10"/>
      <c r="F44" s="10"/>
      <c r="G44" s="1"/>
      <c r="H44" s="1"/>
      <c r="I44" s="10"/>
      <c r="J44" s="10"/>
      <c r="K44" s="10"/>
      <c r="L44" s="34"/>
      <c r="M44" s="34"/>
    </row>
    <row r="45" spans="1:13" ht="15.75" customHeight="1">
      <c r="A45" s="31"/>
      <c r="B45" s="37" t="s">
        <v>116</v>
      </c>
      <c r="C45" s="1"/>
      <c r="D45" s="49">
        <f>SUM(D37:D44)</f>
        <v>-7576</v>
      </c>
      <c r="E45" s="49"/>
      <c r="F45" s="49">
        <f>SUM(F37:F44)</f>
        <v>-9303</v>
      </c>
      <c r="G45" s="29">
        <f>(D45-F45)/F45</f>
        <v>-0.1856390411695152</v>
      </c>
      <c r="H45" s="1"/>
      <c r="I45" s="49">
        <f>SUM(I37:I44)+1</f>
        <v>-7575.603538700001</v>
      </c>
      <c r="J45" s="49"/>
      <c r="K45" s="49">
        <f>SUM(K37:K44)</f>
        <v>-9303</v>
      </c>
      <c r="L45" s="29">
        <f>(I45-K45)/K45</f>
        <v>-0.18568165766956884</v>
      </c>
      <c r="M45" s="34"/>
    </row>
    <row r="46" spans="1:13" ht="15.75" customHeight="1">
      <c r="A46" s="31"/>
      <c r="B46" s="1" t="s">
        <v>92</v>
      </c>
      <c r="C46" s="1"/>
      <c r="D46" s="17" t="s">
        <v>0</v>
      </c>
      <c r="E46" s="17"/>
      <c r="F46" s="17"/>
      <c r="G46" s="1" t="s">
        <v>0</v>
      </c>
      <c r="H46" s="1"/>
      <c r="I46" s="17" t="s">
        <v>0</v>
      </c>
      <c r="J46" s="17"/>
      <c r="K46" s="51"/>
      <c r="L46" s="34"/>
      <c r="M46" s="34"/>
    </row>
    <row r="47" spans="1:13" ht="15.75" customHeight="1">
      <c r="A47" s="31"/>
      <c r="B47" s="1" t="s">
        <v>0</v>
      </c>
      <c r="C47" s="1"/>
      <c r="D47" s="17"/>
      <c r="E47" s="17"/>
      <c r="F47" s="17"/>
      <c r="G47" s="1"/>
      <c r="H47" s="1"/>
      <c r="I47" s="17"/>
      <c r="J47" s="17"/>
      <c r="K47" s="51"/>
      <c r="L47" s="34"/>
      <c r="M47" s="34"/>
    </row>
    <row r="48" spans="1:13" ht="15.75" customHeight="1">
      <c r="A48" s="31"/>
      <c r="B48" s="1" t="s">
        <v>47</v>
      </c>
      <c r="C48" s="1"/>
      <c r="D48" s="49">
        <f>-27-0</f>
        <v>-27</v>
      </c>
      <c r="E48" s="49"/>
      <c r="F48" s="59">
        <v>0</v>
      </c>
      <c r="G48" s="29" t="e">
        <f>(D48-F48)/F48</f>
        <v>#DIV/0!</v>
      </c>
      <c r="H48" s="1"/>
      <c r="I48" s="49">
        <v>-27.213011299999998</v>
      </c>
      <c r="J48" s="49"/>
      <c r="K48" s="59">
        <v>0</v>
      </c>
      <c r="L48" s="29" t="e">
        <f>(I48-K48)/K48</f>
        <v>#DIV/0!</v>
      </c>
      <c r="M48" s="34"/>
    </row>
    <row r="49" spans="1:13" ht="15.75" customHeight="1">
      <c r="A49" s="31" t="s">
        <v>0</v>
      </c>
      <c r="B49" s="1" t="s">
        <v>0</v>
      </c>
      <c r="C49" s="1"/>
      <c r="D49" s="24" t="s">
        <v>0</v>
      </c>
      <c r="E49" s="24"/>
      <c r="F49" s="24" t="s">
        <v>0</v>
      </c>
      <c r="G49" s="29" t="s">
        <v>0</v>
      </c>
      <c r="H49" s="1"/>
      <c r="I49" s="24" t="s">
        <v>0</v>
      </c>
      <c r="J49" s="24"/>
      <c r="K49" s="24" t="s">
        <v>0</v>
      </c>
      <c r="L49" s="29" t="s">
        <v>0</v>
      </c>
      <c r="M49" s="34"/>
    </row>
    <row r="50" spans="1:13" ht="15.75" customHeight="1">
      <c r="A50" s="31"/>
      <c r="B50" s="37" t="s">
        <v>120</v>
      </c>
      <c r="C50" s="1"/>
      <c r="D50" s="21">
        <f>SUM(D45:D49)</f>
        <v>-7603</v>
      </c>
      <c r="E50" s="21"/>
      <c r="F50" s="21">
        <f>SUM(F45:F49)</f>
        <v>-9303</v>
      </c>
      <c r="G50" s="29">
        <f>(D50-F50)/F50</f>
        <v>-0.18273675158551006</v>
      </c>
      <c r="H50" s="1"/>
      <c r="I50" s="21">
        <f>SUM(I45:I49)</f>
        <v>-7602.816550000001</v>
      </c>
      <c r="J50" s="21"/>
      <c r="K50" s="21">
        <f>SUM(K45:K49)</f>
        <v>-9303</v>
      </c>
      <c r="L50" s="29">
        <f>(I50-K50)/K50</f>
        <v>-0.1827564710308501</v>
      </c>
      <c r="M50" s="34"/>
    </row>
    <row r="51" spans="1:13" ht="15.75" customHeight="1">
      <c r="A51" s="31" t="s">
        <v>0</v>
      </c>
      <c r="B51" s="1" t="s">
        <v>93</v>
      </c>
      <c r="C51" s="34"/>
      <c r="D51" s="49" t="s">
        <v>0</v>
      </c>
      <c r="E51" s="49"/>
      <c r="F51" s="49" t="s">
        <v>0</v>
      </c>
      <c r="G51" s="29" t="s">
        <v>0</v>
      </c>
      <c r="H51" s="34"/>
      <c r="I51" s="49" t="s">
        <v>0</v>
      </c>
      <c r="J51" s="49"/>
      <c r="K51" s="44" t="s">
        <v>0</v>
      </c>
      <c r="L51" s="29" t="s">
        <v>0</v>
      </c>
      <c r="M51" s="34"/>
    </row>
    <row r="52" spans="1:13" ht="15.75" customHeight="1">
      <c r="A52" s="31" t="s">
        <v>0</v>
      </c>
      <c r="B52" s="1" t="s">
        <v>0</v>
      </c>
      <c r="C52" s="34"/>
      <c r="D52" s="21" t="s">
        <v>0</v>
      </c>
      <c r="E52" s="21"/>
      <c r="F52" s="21" t="s">
        <v>0</v>
      </c>
      <c r="G52" s="29" t="s">
        <v>0</v>
      </c>
      <c r="H52" s="34"/>
      <c r="I52" s="21" t="s">
        <v>0</v>
      </c>
      <c r="J52" s="21"/>
      <c r="K52" s="21" t="s">
        <v>0</v>
      </c>
      <c r="L52" s="29" t="s">
        <v>0</v>
      </c>
      <c r="M52" s="34"/>
    </row>
    <row r="53" spans="1:13" ht="15.75" customHeight="1">
      <c r="A53" s="30" t="s">
        <v>0</v>
      </c>
      <c r="B53" s="34"/>
      <c r="C53" s="34"/>
      <c r="D53" s="1"/>
      <c r="E53" s="1"/>
      <c r="F53" s="1"/>
      <c r="G53" s="34"/>
      <c r="H53" s="34"/>
      <c r="I53" s="1"/>
      <c r="J53" s="1"/>
      <c r="K53" s="1"/>
      <c r="L53" s="34"/>
      <c r="M53" s="34"/>
    </row>
    <row r="54" spans="1:13" ht="15.75" customHeight="1">
      <c r="A54" s="31" t="s">
        <v>0</v>
      </c>
      <c r="B54" s="1" t="s">
        <v>48</v>
      </c>
      <c r="C54" s="34"/>
      <c r="D54" s="21">
        <f>1652-0</f>
        <v>1652</v>
      </c>
      <c r="E54" s="21"/>
      <c r="F54" s="59">
        <v>1626</v>
      </c>
      <c r="G54" s="29">
        <f>(D54-F54)/F54</f>
        <v>0.015990159901599015</v>
      </c>
      <c r="H54" s="34"/>
      <c r="I54" s="21">
        <v>1651.51675</v>
      </c>
      <c r="J54" s="21"/>
      <c r="K54" s="59">
        <v>1626</v>
      </c>
      <c r="L54" s="29">
        <f>(I54-K54)/K54</f>
        <v>0.015692958179581797</v>
      </c>
      <c r="M54" s="34"/>
    </row>
    <row r="55" spans="1:13" ht="15.75" customHeight="1">
      <c r="A55" s="31"/>
      <c r="B55" s="1"/>
      <c r="C55" s="1"/>
      <c r="D55" s="10"/>
      <c r="E55" s="10"/>
      <c r="F55" s="10"/>
      <c r="G55" s="1"/>
      <c r="H55" s="1"/>
      <c r="I55" s="10"/>
      <c r="J55" s="10"/>
      <c r="K55" s="10"/>
      <c r="L55" s="34"/>
      <c r="M55" s="34"/>
    </row>
    <row r="56" spans="1:13" ht="15.75" customHeight="1">
      <c r="A56" s="31"/>
      <c r="B56" s="1" t="s">
        <v>117</v>
      </c>
      <c r="C56" s="1"/>
      <c r="D56" s="21">
        <f>SUM(D50:D55)</f>
        <v>-5951</v>
      </c>
      <c r="E56" s="21"/>
      <c r="F56" s="21">
        <f>SUM(F50:F55)</f>
        <v>-7677</v>
      </c>
      <c r="G56" s="29">
        <f>(D56-F56)/F56</f>
        <v>-0.22482740653901265</v>
      </c>
      <c r="H56" s="1"/>
      <c r="I56" s="21">
        <f>SUM(I50:I55)</f>
        <v>-5951.299800000002</v>
      </c>
      <c r="J56" s="21"/>
      <c r="K56" s="21">
        <f>SUM(K50:K55)</f>
        <v>-7677</v>
      </c>
      <c r="L56" s="29">
        <f>(I56-K56)/K56</f>
        <v>-0.22478835482610374</v>
      </c>
      <c r="M56" s="34"/>
    </row>
    <row r="57" spans="1:13" ht="15.75" customHeight="1">
      <c r="A57" s="31"/>
      <c r="B57" s="1" t="s">
        <v>94</v>
      </c>
      <c r="C57" s="1"/>
      <c r="D57" s="1" t="s">
        <v>0</v>
      </c>
      <c r="E57" s="1"/>
      <c r="F57" s="1"/>
      <c r="G57" s="1"/>
      <c r="H57" s="1"/>
      <c r="I57" s="1" t="s">
        <v>0</v>
      </c>
      <c r="J57" s="1"/>
      <c r="K57" s="1"/>
      <c r="L57" s="34"/>
      <c r="M57" s="34"/>
    </row>
    <row r="58" spans="1:13" ht="15.75" customHeight="1" hidden="1">
      <c r="A58" s="31"/>
      <c r="B58" s="1" t="s">
        <v>0</v>
      </c>
      <c r="C58" s="1"/>
      <c r="D58" s="21" t="s">
        <v>0</v>
      </c>
      <c r="E58" s="21"/>
      <c r="F58" s="1"/>
      <c r="G58" s="1"/>
      <c r="H58" s="1"/>
      <c r="I58" s="1"/>
      <c r="J58" s="1"/>
      <c r="K58" s="1"/>
      <c r="L58" s="34"/>
      <c r="M58" s="34"/>
    </row>
    <row r="59" spans="1:13" ht="15.75" customHeight="1" hidden="1">
      <c r="A59" s="31"/>
      <c r="B59" s="1"/>
      <c r="C59" s="1"/>
      <c r="D59" s="1"/>
      <c r="E59" s="1"/>
      <c r="F59" s="1"/>
      <c r="G59" s="1"/>
      <c r="H59" s="1"/>
      <c r="I59" s="1"/>
      <c r="J59" s="1"/>
      <c r="K59" s="1"/>
      <c r="L59" s="34"/>
      <c r="M59" s="34"/>
    </row>
    <row r="60" spans="1:13" ht="15.75" customHeight="1" hidden="1">
      <c r="A60" s="31"/>
      <c r="B60" s="14" t="s">
        <v>38</v>
      </c>
      <c r="C60" s="1"/>
      <c r="D60" s="21" t="e">
        <f>#REF!</f>
        <v>#REF!</v>
      </c>
      <c r="E60" s="21"/>
      <c r="F60" s="1"/>
      <c r="G60" s="1"/>
      <c r="H60" s="1"/>
      <c r="I60" s="1">
        <v>0</v>
      </c>
      <c r="J60" s="1"/>
      <c r="K60" s="1"/>
      <c r="L60" s="34"/>
      <c r="M60" s="34"/>
    </row>
    <row r="61" spans="1:13" ht="15.75" customHeight="1" hidden="1">
      <c r="A61" s="31"/>
      <c r="B61" s="1"/>
      <c r="C61" s="1"/>
      <c r="D61" s="1"/>
      <c r="E61" s="1"/>
      <c r="F61" s="1"/>
      <c r="G61" s="1"/>
      <c r="H61" s="1"/>
      <c r="I61" s="1"/>
      <c r="J61" s="1"/>
      <c r="K61" s="1"/>
      <c r="L61" s="34"/>
      <c r="M61" s="34"/>
    </row>
    <row r="62" spans="1:13" ht="15.75" customHeight="1" hidden="1">
      <c r="A62" s="31"/>
      <c r="B62" s="1"/>
      <c r="C62" s="1"/>
      <c r="D62" s="1"/>
      <c r="E62" s="1"/>
      <c r="F62" s="1"/>
      <c r="G62" s="1"/>
      <c r="H62" s="1"/>
      <c r="I62" s="1"/>
      <c r="J62" s="1"/>
      <c r="K62" s="1"/>
      <c r="L62" s="34"/>
      <c r="M62" s="34"/>
    </row>
    <row r="63" spans="1:13" ht="15.75" customHeight="1" hidden="1">
      <c r="A63" s="31"/>
      <c r="B63" s="1" t="s">
        <v>13</v>
      </c>
      <c r="C63" s="1"/>
      <c r="D63" s="1"/>
      <c r="E63" s="1"/>
      <c r="F63" s="1"/>
      <c r="G63" s="1"/>
      <c r="H63" s="1"/>
      <c r="I63" s="1"/>
      <c r="J63" s="1"/>
      <c r="K63" s="1"/>
      <c r="L63" s="34"/>
      <c r="M63" s="34"/>
    </row>
    <row r="64" spans="1:13" ht="15.75" customHeight="1" hidden="1">
      <c r="A64" s="31"/>
      <c r="B64" s="1" t="s">
        <v>17</v>
      </c>
      <c r="C64" s="1"/>
      <c r="D64" s="22" t="e">
        <f>SUM(D56:D62)</f>
        <v>#REF!</v>
      </c>
      <c r="E64" s="22"/>
      <c r="F64" s="18"/>
      <c r="G64" s="17"/>
      <c r="H64" s="17"/>
      <c r="I64" s="22">
        <f>SUM(I56:I62)</f>
        <v>-5951.299800000002</v>
      </c>
      <c r="J64" s="22"/>
      <c r="K64" s="18"/>
      <c r="L64" s="34"/>
      <c r="M64" s="34"/>
    </row>
    <row r="65" spans="1:13" ht="15.75" customHeight="1" hidden="1">
      <c r="A65" s="31"/>
      <c r="B65" s="1" t="s">
        <v>18</v>
      </c>
      <c r="C65" s="1"/>
      <c r="D65" s="1"/>
      <c r="E65" s="1"/>
      <c r="F65" s="1"/>
      <c r="G65" s="1"/>
      <c r="H65" s="1"/>
      <c r="I65" s="1"/>
      <c r="J65" s="1"/>
      <c r="K65" s="1"/>
      <c r="L65" s="34"/>
      <c r="M65" s="34"/>
    </row>
    <row r="66" spans="1:13" ht="15.75" customHeight="1" hidden="1">
      <c r="A66" s="31" t="s">
        <v>0</v>
      </c>
      <c r="B66" s="1" t="s">
        <v>19</v>
      </c>
      <c r="C66" s="1"/>
      <c r="D66" s="21" t="e">
        <f>D52+D54</f>
        <v>#VALUE!</v>
      </c>
      <c r="E66" s="21"/>
      <c r="F66" s="21">
        <f>SUM(F52:F55)</f>
        <v>1626</v>
      </c>
      <c r="G66" s="29" t="e">
        <f>(D66-F66)/F66</f>
        <v>#VALUE!</v>
      </c>
      <c r="H66" s="1"/>
      <c r="I66" s="21">
        <f>SUM(I52:I55)</f>
        <v>1651.51675</v>
      </c>
      <c r="J66" s="21"/>
      <c r="K66" s="21">
        <f>SUM(K52:K55)</f>
        <v>1626</v>
      </c>
      <c r="L66" s="29">
        <f>(I66-K66)/K66</f>
        <v>0.015692958179581797</v>
      </c>
      <c r="M66" s="34"/>
    </row>
    <row r="67" spans="1:13" ht="15.75" customHeight="1">
      <c r="A67" s="30"/>
      <c r="B67" s="1" t="s">
        <v>0</v>
      </c>
      <c r="C67" s="1"/>
      <c r="D67" s="1"/>
      <c r="E67" s="1"/>
      <c r="F67" s="1"/>
      <c r="G67" s="1"/>
      <c r="H67" s="1"/>
      <c r="I67" s="27" t="s">
        <v>0</v>
      </c>
      <c r="J67" s="27"/>
      <c r="K67" s="27" t="s">
        <v>0</v>
      </c>
      <c r="L67" s="34"/>
      <c r="M67" s="34"/>
    </row>
    <row r="68" spans="1:13" ht="15.75" customHeight="1">
      <c r="A68" s="31" t="s">
        <v>0</v>
      </c>
      <c r="B68" s="1" t="s">
        <v>49</v>
      </c>
      <c r="C68" s="1"/>
      <c r="D68" s="59" t="s">
        <v>126</v>
      </c>
      <c r="E68" s="21"/>
      <c r="F68" s="59" t="s">
        <v>125</v>
      </c>
      <c r="G68" s="29" t="e">
        <f>(D68-F68)/F68</f>
        <v>#VALUE!</v>
      </c>
      <c r="H68" s="1"/>
      <c r="I68" s="61" t="s">
        <v>123</v>
      </c>
      <c r="J68" s="27"/>
      <c r="K68" s="61" t="s">
        <v>124</v>
      </c>
      <c r="L68" s="29" t="e">
        <f>(I68-K68)/K68</f>
        <v>#VALUE!</v>
      </c>
      <c r="M68" s="34"/>
    </row>
    <row r="69" spans="1:13" ht="15.75" customHeight="1">
      <c r="A69" s="31"/>
      <c r="B69" s="1" t="s">
        <v>0</v>
      </c>
      <c r="C69" s="1"/>
      <c r="D69" s="1" t="s">
        <v>0</v>
      </c>
      <c r="E69" s="1"/>
      <c r="F69" s="1"/>
      <c r="G69" s="1"/>
      <c r="H69" s="1"/>
      <c r="I69" s="27" t="s">
        <v>0</v>
      </c>
      <c r="J69" s="27"/>
      <c r="K69" s="27" t="s">
        <v>0</v>
      </c>
      <c r="L69" s="34"/>
      <c r="M69" s="34"/>
    </row>
    <row r="70" spans="1:13" ht="15.75" customHeight="1" thickBot="1">
      <c r="A70" s="31" t="s">
        <v>0</v>
      </c>
      <c r="B70" s="37" t="s">
        <v>118</v>
      </c>
      <c r="C70" s="1"/>
      <c r="D70" s="23">
        <f>D56</f>
        <v>-5951</v>
      </c>
      <c r="E70" s="23"/>
      <c r="F70" s="23">
        <f>F56</f>
        <v>-7677</v>
      </c>
      <c r="G70" s="29">
        <f>(D70-F70)/F70</f>
        <v>-0.22482740653901265</v>
      </c>
      <c r="H70" s="1"/>
      <c r="I70" s="23">
        <f>I56</f>
        <v>-5951.299800000002</v>
      </c>
      <c r="J70" s="23"/>
      <c r="K70" s="60">
        <f>K56</f>
        <v>-7677</v>
      </c>
      <c r="L70" s="29">
        <f>(I70-K70)/K70</f>
        <v>-0.22478835482610374</v>
      </c>
      <c r="M70" s="34"/>
    </row>
    <row r="71" spans="1:13" ht="15.75" customHeight="1" thickTop="1">
      <c r="A71" s="31"/>
      <c r="B71" s="1" t="s">
        <v>50</v>
      </c>
      <c r="C71" s="1"/>
      <c r="D71" s="1" t="s">
        <v>0</v>
      </c>
      <c r="E71" s="1"/>
      <c r="F71" s="1"/>
      <c r="G71" s="1"/>
      <c r="H71" s="1"/>
      <c r="I71" s="1"/>
      <c r="J71" s="1"/>
      <c r="K71" s="1"/>
      <c r="L71" s="34"/>
      <c r="M71" s="34"/>
    </row>
    <row r="72" spans="4:13" ht="15.75" customHeight="1">
      <c r="D72" s="52" t="s">
        <v>0</v>
      </c>
      <c r="E72" s="52"/>
      <c r="F72" s="21" t="s">
        <v>0</v>
      </c>
      <c r="G72" s="1"/>
      <c r="H72" s="1"/>
      <c r="I72" s="21" t="s">
        <v>0</v>
      </c>
      <c r="J72" s="21"/>
      <c r="K72" s="27"/>
      <c r="L72" s="1"/>
      <c r="M72" s="34"/>
    </row>
    <row r="73" spans="1:15" ht="15.75" customHeight="1">
      <c r="A73" s="1"/>
      <c r="B73" s="40"/>
      <c r="C73" s="1"/>
      <c r="D73" s="1" t="s">
        <v>0</v>
      </c>
      <c r="E73" s="1"/>
      <c r="F73" s="1"/>
      <c r="G73" s="1"/>
      <c r="H73" s="1"/>
      <c r="I73" s="57" t="s">
        <v>0</v>
      </c>
      <c r="J73" s="45"/>
      <c r="K73" s="1"/>
      <c r="L73" s="1"/>
      <c r="M73" s="34"/>
      <c r="N73" s="34"/>
      <c r="O73" s="34"/>
    </row>
    <row r="74" spans="1:15" ht="15.75" customHeight="1">
      <c r="A74" s="46">
        <v>3</v>
      </c>
      <c r="B74" s="2" t="s">
        <v>119</v>
      </c>
      <c r="C74" s="1"/>
      <c r="D74" s="1" t="s">
        <v>0</v>
      </c>
      <c r="E74" s="1"/>
      <c r="F74" s="1"/>
      <c r="G74" s="1"/>
      <c r="H74" s="1"/>
      <c r="I74" s="45"/>
      <c r="J74" s="45"/>
      <c r="K74" s="1"/>
      <c r="L74" s="1"/>
      <c r="M74" s="34"/>
      <c r="N74" s="34"/>
      <c r="O74" s="34"/>
    </row>
    <row r="75" spans="1:15" ht="15.75" customHeight="1">
      <c r="A75" s="32"/>
      <c r="B75" s="40" t="s">
        <v>51</v>
      </c>
      <c r="C75" s="1" t="s">
        <v>0</v>
      </c>
      <c r="D75" s="26" t="s">
        <v>0</v>
      </c>
      <c r="E75" s="26"/>
      <c r="F75" s="26" t="s">
        <v>0</v>
      </c>
      <c r="G75" s="1" t="s">
        <v>0</v>
      </c>
      <c r="H75" s="1"/>
      <c r="I75" s="45"/>
      <c r="J75" s="45"/>
      <c r="K75" s="1"/>
      <c r="L75" s="1"/>
      <c r="M75" s="34"/>
      <c r="N75" s="34"/>
      <c r="O75" s="34"/>
    </row>
    <row r="76" spans="1:15" ht="15.75" customHeight="1" hidden="1">
      <c r="A76" s="31"/>
      <c r="B76" s="43" t="s">
        <v>21</v>
      </c>
      <c r="C76" s="1"/>
      <c r="D76" s="26"/>
      <c r="E76" s="26"/>
      <c r="F76" s="26"/>
      <c r="G76" s="1"/>
      <c r="H76" s="1"/>
      <c r="I76" s="1"/>
      <c r="J76" s="1"/>
      <c r="K76" s="26"/>
      <c r="L76" s="1"/>
      <c r="M76" s="34"/>
      <c r="N76" s="34"/>
      <c r="O76" s="34"/>
    </row>
    <row r="77" spans="1:15" ht="15.75" customHeight="1" hidden="1">
      <c r="A77" s="45"/>
      <c r="B77" s="1" t="s">
        <v>22</v>
      </c>
      <c r="C77" s="45"/>
      <c r="D77" s="45"/>
      <c r="E77" s="45"/>
      <c r="F77" s="45"/>
      <c r="G77" s="1"/>
      <c r="H77" s="1"/>
      <c r="I77" s="26"/>
      <c r="J77" s="26"/>
      <c r="K77" s="26"/>
      <c r="L77" s="1"/>
      <c r="M77" s="34"/>
      <c r="N77" s="34"/>
      <c r="O77" s="34"/>
    </row>
    <row r="78" spans="1:15" ht="15.75" customHeight="1">
      <c r="A78" s="45"/>
      <c r="B78" s="1"/>
      <c r="C78" s="45"/>
      <c r="D78" s="1"/>
      <c r="E78" s="1"/>
      <c r="F78" s="1"/>
      <c r="G78" s="1"/>
      <c r="H78" s="1"/>
      <c r="I78" s="1"/>
      <c r="J78" s="1"/>
      <c r="K78" s="1"/>
      <c r="L78" s="1"/>
      <c r="M78" s="34"/>
      <c r="N78" s="34"/>
      <c r="O78" s="34"/>
    </row>
    <row r="79" spans="1:15" ht="15.75" customHeight="1">
      <c r="A79" s="45"/>
      <c r="B79" s="1" t="s">
        <v>97</v>
      </c>
      <c r="C79" s="45"/>
      <c r="D79" s="26">
        <f>D56/120000*100</f>
        <v>-4.9591666666666665</v>
      </c>
      <c r="E79" s="26"/>
      <c r="F79" s="62">
        <v>-6.4</v>
      </c>
      <c r="G79" s="1"/>
      <c r="H79" s="1"/>
      <c r="I79" s="26">
        <f>I56/120000*100</f>
        <v>-4.9594165000000014</v>
      </c>
      <c r="J79" s="26"/>
      <c r="K79" s="62">
        <v>-6.4</v>
      </c>
      <c r="L79" s="1"/>
      <c r="M79" s="34"/>
      <c r="N79" s="34"/>
      <c r="O79" s="34"/>
    </row>
    <row r="80" spans="1:15" ht="15.75" customHeight="1">
      <c r="A80" s="45"/>
      <c r="B80" s="1" t="s">
        <v>98</v>
      </c>
      <c r="C80" s="45"/>
      <c r="D80" s="26">
        <v>0</v>
      </c>
      <c r="E80" s="1"/>
      <c r="F80" s="62">
        <v>0</v>
      </c>
      <c r="G80" s="1"/>
      <c r="H80" s="1"/>
      <c r="I80" s="26">
        <v>0</v>
      </c>
      <c r="J80" s="1"/>
      <c r="K80" s="66">
        <v>0</v>
      </c>
      <c r="L80" s="1"/>
      <c r="M80" s="34"/>
      <c r="N80" s="34"/>
      <c r="O80" s="34"/>
    </row>
    <row r="81" spans="1:15" ht="15.75" customHeight="1">
      <c r="A81" s="45"/>
      <c r="B81" s="1" t="s">
        <v>107</v>
      </c>
      <c r="C81" s="45"/>
      <c r="D81" s="1"/>
      <c r="E81" s="1"/>
      <c r="F81" s="1"/>
      <c r="G81" s="1"/>
      <c r="H81" s="1"/>
      <c r="I81" s="1"/>
      <c r="J81" s="1"/>
      <c r="K81" s="1"/>
      <c r="L81" s="1"/>
      <c r="M81" s="34"/>
      <c r="N81" s="34"/>
      <c r="O81" s="34"/>
    </row>
    <row r="82" spans="3:15" ht="15.75" customHeight="1">
      <c r="C82" s="45"/>
      <c r="D82" s="1"/>
      <c r="E82" s="1"/>
      <c r="F82" s="1"/>
      <c r="G82" s="1"/>
      <c r="H82" s="1"/>
      <c r="I82" s="1"/>
      <c r="J82" s="1"/>
      <c r="K82" s="1"/>
      <c r="L82" s="1"/>
      <c r="M82" s="34"/>
      <c r="N82" s="34"/>
      <c r="O82" s="34"/>
    </row>
    <row r="83" spans="3:15" ht="15.75" customHeight="1">
      <c r="C83" s="45"/>
      <c r="D83" s="1"/>
      <c r="E83" s="1"/>
      <c r="F83" s="1"/>
      <c r="G83" s="1"/>
      <c r="H83" s="1"/>
      <c r="I83" s="1"/>
      <c r="J83" s="1"/>
      <c r="K83" s="1"/>
      <c r="L83" s="1"/>
      <c r="M83" s="34"/>
      <c r="N83" s="34"/>
      <c r="O83" s="34"/>
    </row>
    <row r="84" spans="3:15" ht="15.75" customHeight="1">
      <c r="C84" s="45"/>
      <c r="D84" s="1"/>
      <c r="E84" s="1"/>
      <c r="F84" s="1"/>
      <c r="G84" s="1"/>
      <c r="H84" s="1"/>
      <c r="I84" s="1"/>
      <c r="J84" s="1"/>
      <c r="K84" s="1"/>
      <c r="L84" s="1"/>
      <c r="M84" s="34"/>
      <c r="N84" s="34"/>
      <c r="O84" s="34"/>
    </row>
    <row r="85" spans="3:15" ht="15.75" customHeight="1">
      <c r="C85" s="45"/>
      <c r="D85" s="1"/>
      <c r="E85" s="1"/>
      <c r="F85" s="1"/>
      <c r="G85" s="1"/>
      <c r="H85" s="1"/>
      <c r="I85" s="1"/>
      <c r="J85" s="1"/>
      <c r="K85" s="1"/>
      <c r="L85" s="1"/>
      <c r="M85" s="34"/>
      <c r="N85" s="34"/>
      <c r="O85" s="34"/>
    </row>
    <row r="86" spans="1:15" ht="15.75" customHeight="1">
      <c r="A86" s="31"/>
      <c r="B86" s="40"/>
      <c r="C86" s="45"/>
      <c r="D86" s="1"/>
      <c r="E86" s="1"/>
      <c r="F86" s="1"/>
      <c r="G86" s="1"/>
      <c r="H86" s="1"/>
      <c r="I86" s="1"/>
      <c r="J86" s="1"/>
      <c r="K86" s="1"/>
      <c r="L86" s="1"/>
      <c r="M86" s="34"/>
      <c r="N86" s="34"/>
      <c r="O86" s="34"/>
    </row>
    <row r="87" spans="1:15" ht="15.75" customHeight="1">
      <c r="A87" s="68" t="s">
        <v>7</v>
      </c>
      <c r="B87" s="69"/>
      <c r="C87" s="69"/>
      <c r="D87" s="69"/>
      <c r="E87" s="69"/>
      <c r="F87" s="69"/>
      <c r="G87" s="69"/>
      <c r="H87" s="69"/>
      <c r="I87" s="69"/>
      <c r="J87" s="56"/>
      <c r="K87" s="12"/>
      <c r="L87" s="12"/>
      <c r="M87" s="34"/>
      <c r="N87" s="34"/>
      <c r="O87" s="34"/>
    </row>
    <row r="88" spans="1:15" ht="15.75" customHeight="1">
      <c r="A88" s="68" t="s">
        <v>8</v>
      </c>
      <c r="B88" s="69"/>
      <c r="C88" s="69"/>
      <c r="D88" s="69"/>
      <c r="E88" s="69"/>
      <c r="F88" s="69"/>
      <c r="G88" s="69"/>
      <c r="H88" s="69"/>
      <c r="I88" s="69"/>
      <c r="J88" s="56"/>
      <c r="K88" s="5"/>
      <c r="L88" s="5"/>
      <c r="M88" s="34"/>
      <c r="N88" s="34"/>
      <c r="O88" s="34"/>
    </row>
    <row r="89" spans="1:15" ht="15.75" customHeight="1">
      <c r="A89" s="47" t="s">
        <v>0</v>
      </c>
      <c r="C89" s="33"/>
      <c r="D89" s="33"/>
      <c r="E89" s="33"/>
      <c r="F89" s="33"/>
      <c r="G89" s="33"/>
      <c r="H89" s="33"/>
      <c r="I89" s="33" t="s">
        <v>0</v>
      </c>
      <c r="J89" s="33"/>
      <c r="K89" s="35"/>
      <c r="L89" s="35"/>
      <c r="M89" s="34"/>
      <c r="N89" s="34"/>
      <c r="O89" s="34"/>
    </row>
    <row r="90" spans="1:15" ht="15.75" customHeight="1">
      <c r="A90" s="68" t="s">
        <v>122</v>
      </c>
      <c r="B90" s="69"/>
      <c r="C90" s="69"/>
      <c r="D90" s="69"/>
      <c r="E90" s="69"/>
      <c r="F90" s="69"/>
      <c r="G90" s="69"/>
      <c r="H90" s="69"/>
      <c r="I90" s="69"/>
      <c r="J90" s="56"/>
      <c r="K90" s="33"/>
      <c r="L90" s="33"/>
      <c r="M90" s="34"/>
      <c r="N90" s="34"/>
      <c r="O90" s="34"/>
    </row>
    <row r="91" spans="1:15" ht="15.75" customHeight="1">
      <c r="A91" s="68" t="s">
        <v>61</v>
      </c>
      <c r="B91" s="69"/>
      <c r="C91" s="69"/>
      <c r="D91" s="69"/>
      <c r="E91" s="69"/>
      <c r="F91" s="69"/>
      <c r="G91" s="69"/>
      <c r="H91" s="69"/>
      <c r="I91" s="69"/>
      <c r="J91" s="56"/>
      <c r="K91" s="33"/>
      <c r="L91" s="33"/>
      <c r="M91" s="34"/>
      <c r="N91" s="34"/>
      <c r="O91" s="34"/>
    </row>
    <row r="92" spans="1:15" ht="15.75" customHeight="1">
      <c r="A92" s="31"/>
      <c r="B92" s="40"/>
      <c r="C92" s="45"/>
      <c r="D92" s="1"/>
      <c r="E92" s="1"/>
      <c r="F92" s="1"/>
      <c r="G92" s="1"/>
      <c r="H92" s="1"/>
      <c r="I92" s="1"/>
      <c r="J92" s="1"/>
      <c r="K92" s="1"/>
      <c r="L92" s="1"/>
      <c r="M92" s="34"/>
      <c r="N92" s="34"/>
      <c r="O92" s="34"/>
    </row>
    <row r="93" spans="1:15" ht="15.75" customHeight="1">
      <c r="A93" s="31"/>
      <c r="B93" s="40"/>
      <c r="C93" s="45"/>
      <c r="D93" s="1"/>
      <c r="E93" s="1"/>
      <c r="F93" s="1"/>
      <c r="G93" s="1"/>
      <c r="H93" s="1"/>
      <c r="I93" s="1"/>
      <c r="J93" s="1"/>
      <c r="K93" s="1"/>
      <c r="L93" s="1"/>
      <c r="M93" s="34"/>
      <c r="N93" s="34"/>
      <c r="O93" s="34"/>
    </row>
    <row r="94" spans="1:15" ht="15.75" customHeight="1">
      <c r="A94" s="31"/>
      <c r="B94" s="40"/>
      <c r="C94" s="45"/>
      <c r="D94" s="1"/>
      <c r="E94" s="1"/>
      <c r="F94" s="1"/>
      <c r="G94" s="1"/>
      <c r="H94" s="1"/>
      <c r="I94" s="1"/>
      <c r="J94" s="1"/>
      <c r="K94" s="1"/>
      <c r="L94" s="1"/>
      <c r="M94" s="34"/>
      <c r="N94" s="34"/>
      <c r="O94" s="34"/>
    </row>
    <row r="95" spans="1:15" ht="15.75" customHeight="1">
      <c r="A95" s="31"/>
      <c r="B95" s="40"/>
      <c r="C95" s="45"/>
      <c r="D95" s="1"/>
      <c r="E95" s="1"/>
      <c r="F95" s="8" t="s">
        <v>62</v>
      </c>
      <c r="G95" s="1"/>
      <c r="H95" s="1"/>
      <c r="I95" s="8" t="s">
        <v>64</v>
      </c>
      <c r="J95" s="8"/>
      <c r="K95" s="8" t="s">
        <v>0</v>
      </c>
      <c r="L95" s="1"/>
      <c r="M95" s="34"/>
      <c r="N95" s="34"/>
      <c r="O95" s="34"/>
    </row>
    <row r="96" spans="1:15" ht="15.75" customHeight="1">
      <c r="A96" s="31"/>
      <c r="B96" s="40"/>
      <c r="C96" s="45"/>
      <c r="D96" s="1"/>
      <c r="E96" s="1"/>
      <c r="F96" s="8" t="s">
        <v>63</v>
      </c>
      <c r="G96" s="1"/>
      <c r="H96" s="1"/>
      <c r="I96" s="8" t="s">
        <v>95</v>
      </c>
      <c r="J96" s="8"/>
      <c r="K96" s="8" t="s">
        <v>0</v>
      </c>
      <c r="L96" s="1"/>
      <c r="M96" s="34"/>
      <c r="N96" s="34"/>
      <c r="O96" s="34"/>
    </row>
    <row r="97" spans="1:15" ht="15.75" customHeight="1">
      <c r="A97" s="31"/>
      <c r="B97" s="40"/>
      <c r="C97" s="45"/>
      <c r="D97" s="1"/>
      <c r="E97" s="1"/>
      <c r="F97" s="8" t="s">
        <v>54</v>
      </c>
      <c r="G97" s="1"/>
      <c r="H97" s="1"/>
      <c r="I97" s="8" t="s">
        <v>65</v>
      </c>
      <c r="J97" s="8"/>
      <c r="K97" s="8" t="s">
        <v>0</v>
      </c>
      <c r="L97" s="1"/>
      <c r="M97" s="34"/>
      <c r="N97" s="34"/>
      <c r="O97" s="34"/>
    </row>
    <row r="98" spans="1:15" ht="15.75" customHeight="1">
      <c r="A98" s="31"/>
      <c r="B98" s="40"/>
      <c r="C98" s="45"/>
      <c r="D98" s="1"/>
      <c r="E98" s="1"/>
      <c r="F98" s="8" t="s">
        <v>56</v>
      </c>
      <c r="G98" s="1"/>
      <c r="H98" s="1"/>
      <c r="I98" s="8" t="s">
        <v>66</v>
      </c>
      <c r="J98" s="8"/>
      <c r="K98" s="8" t="s">
        <v>0</v>
      </c>
      <c r="L98" s="1"/>
      <c r="M98" s="34"/>
      <c r="N98" s="34"/>
      <c r="O98" s="34"/>
    </row>
    <row r="99" spans="1:15" ht="15.75" customHeight="1">
      <c r="A99" s="31"/>
      <c r="B99" s="40"/>
      <c r="C99" s="45"/>
      <c r="D99" s="1"/>
      <c r="E99" s="1"/>
      <c r="F99" s="65" t="s">
        <v>109</v>
      </c>
      <c r="G99" s="1"/>
      <c r="H99" s="1"/>
      <c r="I99" s="65" t="s">
        <v>106</v>
      </c>
      <c r="J99" s="8"/>
      <c r="K99" s="8" t="s">
        <v>0</v>
      </c>
      <c r="L99" s="1"/>
      <c r="M99" s="34"/>
      <c r="N99" s="34"/>
      <c r="O99" s="34"/>
    </row>
    <row r="100" spans="1:15" ht="15.75" customHeight="1">
      <c r="A100" s="31"/>
      <c r="B100" s="40"/>
      <c r="C100" s="45"/>
      <c r="D100" s="1"/>
      <c r="E100" s="1"/>
      <c r="F100" s="3">
        <v>2002</v>
      </c>
      <c r="G100" s="1"/>
      <c r="H100" s="1"/>
      <c r="I100" s="3">
        <v>2001</v>
      </c>
      <c r="J100" s="3"/>
      <c r="K100" s="3" t="s">
        <v>0</v>
      </c>
      <c r="L100" s="1"/>
      <c r="M100" s="34"/>
      <c r="N100" s="34"/>
      <c r="O100" s="34"/>
    </row>
    <row r="101" spans="1:15" ht="15.75" customHeight="1">
      <c r="A101" s="31"/>
      <c r="B101" s="40"/>
      <c r="C101" s="45"/>
      <c r="D101" s="1"/>
      <c r="E101" s="1"/>
      <c r="F101" s="3" t="s">
        <v>2</v>
      </c>
      <c r="G101" s="1"/>
      <c r="H101" s="1"/>
      <c r="I101" s="3" t="s">
        <v>2</v>
      </c>
      <c r="J101" s="3"/>
      <c r="K101" s="3" t="s">
        <v>0</v>
      </c>
      <c r="L101" s="1"/>
      <c r="M101" s="34"/>
      <c r="N101" s="34"/>
      <c r="O101" s="34"/>
    </row>
    <row r="102" spans="1:15" ht="15.75" customHeight="1">
      <c r="A102" s="31"/>
      <c r="B102" s="40"/>
      <c r="C102" s="45"/>
      <c r="D102" s="1"/>
      <c r="E102" s="1"/>
      <c r="F102" s="1"/>
      <c r="G102" s="1"/>
      <c r="H102" s="1"/>
      <c r="I102" s="1"/>
      <c r="J102" s="1"/>
      <c r="K102" s="1"/>
      <c r="L102" s="1"/>
      <c r="M102" s="34"/>
      <c r="N102" s="34"/>
      <c r="O102" s="34"/>
    </row>
    <row r="103" spans="1:15" ht="15.75" customHeight="1">
      <c r="A103" s="38">
        <v>1</v>
      </c>
      <c r="B103" s="40" t="s">
        <v>67</v>
      </c>
      <c r="C103" s="45"/>
      <c r="D103" s="1"/>
      <c r="E103" s="1"/>
      <c r="F103" s="27">
        <f>111936.703+11298.791+0.5</f>
        <v>123235.99399999999</v>
      </c>
      <c r="G103" s="27"/>
      <c r="H103" s="27"/>
      <c r="I103" s="27">
        <v>122651.341</v>
      </c>
      <c r="J103" s="27"/>
      <c r="K103" s="1" t="s">
        <v>0</v>
      </c>
      <c r="L103" s="1"/>
      <c r="M103" s="34"/>
      <c r="N103" s="34"/>
      <c r="O103" s="34"/>
    </row>
    <row r="104" spans="1:15" ht="15.75" customHeight="1">
      <c r="A104" s="38"/>
      <c r="B104" s="40"/>
      <c r="C104" s="45"/>
      <c r="D104" s="1"/>
      <c r="E104" s="1"/>
      <c r="F104" s="27"/>
      <c r="G104" s="27"/>
      <c r="H104" s="27"/>
      <c r="I104" s="27"/>
      <c r="J104" s="27"/>
      <c r="K104" s="1"/>
      <c r="L104" s="1"/>
      <c r="M104" s="34"/>
      <c r="N104" s="34"/>
      <c r="O104" s="34"/>
    </row>
    <row r="105" spans="1:15" ht="15.75" customHeight="1" hidden="1">
      <c r="A105" s="38">
        <v>2</v>
      </c>
      <c r="B105" s="40" t="s">
        <v>127</v>
      </c>
      <c r="C105" s="45"/>
      <c r="D105" s="1"/>
      <c r="E105" s="1"/>
      <c r="F105" s="27">
        <v>0</v>
      </c>
      <c r="G105" s="27"/>
      <c r="H105" s="27"/>
      <c r="I105" s="27">
        <v>0</v>
      </c>
      <c r="J105" s="27"/>
      <c r="K105" s="1"/>
      <c r="L105" s="1"/>
      <c r="M105" s="34"/>
      <c r="N105" s="34"/>
      <c r="O105" s="34"/>
    </row>
    <row r="106" spans="1:15" ht="15.75" customHeight="1" hidden="1">
      <c r="A106" s="38"/>
      <c r="B106" s="40"/>
      <c r="C106" s="45"/>
      <c r="D106" s="1"/>
      <c r="E106" s="1"/>
      <c r="F106" s="27"/>
      <c r="G106" s="27"/>
      <c r="H106" s="27"/>
      <c r="I106" s="27"/>
      <c r="J106" s="27"/>
      <c r="K106" s="1"/>
      <c r="L106" s="1"/>
      <c r="M106" s="34"/>
      <c r="N106" s="34"/>
      <c r="O106" s="34"/>
    </row>
    <row r="107" spans="1:15" ht="15.75" customHeight="1">
      <c r="A107" s="38">
        <v>2</v>
      </c>
      <c r="B107" s="40" t="s">
        <v>128</v>
      </c>
      <c r="C107" s="45"/>
      <c r="D107" s="1"/>
      <c r="E107" s="1"/>
      <c r="F107" s="27">
        <f>40117.091+0.4</f>
        <v>40117.491</v>
      </c>
      <c r="G107" s="27"/>
      <c r="H107" s="27"/>
      <c r="I107" s="27">
        <v>41762.899</v>
      </c>
      <c r="J107" s="27"/>
      <c r="K107" s="1"/>
      <c r="L107" s="1"/>
      <c r="M107" s="34"/>
      <c r="N107" s="34"/>
      <c r="O107" s="34"/>
    </row>
    <row r="108" spans="1:15" ht="15.75" customHeight="1">
      <c r="A108" s="38"/>
      <c r="B108" s="40"/>
      <c r="C108" s="45"/>
      <c r="D108" s="1"/>
      <c r="E108" s="1"/>
      <c r="F108" s="27"/>
      <c r="G108" s="27"/>
      <c r="H108" s="27"/>
      <c r="I108" s="27"/>
      <c r="J108" s="27"/>
      <c r="K108" s="1"/>
      <c r="L108" s="1"/>
      <c r="M108" s="34"/>
      <c r="N108" s="34"/>
      <c r="O108" s="34"/>
    </row>
    <row r="109" spans="1:15" ht="15.75" customHeight="1">
      <c r="A109" s="38">
        <v>3</v>
      </c>
      <c r="B109" s="40" t="s">
        <v>68</v>
      </c>
      <c r="C109" s="45"/>
      <c r="D109" s="1"/>
      <c r="E109" s="1"/>
      <c r="F109" s="27">
        <f>4354.963+8903.601+2505.405+35</f>
        <v>15798.969000000001</v>
      </c>
      <c r="G109" s="27"/>
      <c r="H109" s="27"/>
      <c r="I109" s="27">
        <v>16315.468</v>
      </c>
      <c r="J109" s="27"/>
      <c r="K109" s="1"/>
      <c r="L109" s="1"/>
      <c r="M109" s="34"/>
      <c r="N109" s="34"/>
      <c r="O109" s="34"/>
    </row>
    <row r="110" spans="1:15" ht="15.75" customHeight="1">
      <c r="A110" s="38"/>
      <c r="B110" s="40"/>
      <c r="C110" s="45"/>
      <c r="D110" s="1"/>
      <c r="E110" s="1"/>
      <c r="F110" s="27"/>
      <c r="G110" s="27"/>
      <c r="H110" s="27"/>
      <c r="I110" s="27"/>
      <c r="J110" s="27"/>
      <c r="K110" s="1"/>
      <c r="L110" s="1"/>
      <c r="M110" s="34"/>
      <c r="N110" s="34"/>
      <c r="O110" s="34"/>
    </row>
    <row r="111" spans="1:15" ht="15.75" customHeight="1">
      <c r="A111" s="38"/>
      <c r="B111" s="40" t="s">
        <v>104</v>
      </c>
      <c r="C111" s="45"/>
      <c r="D111" s="1"/>
      <c r="E111" s="1"/>
      <c r="F111" s="27"/>
      <c r="G111" s="27"/>
      <c r="H111" s="27"/>
      <c r="I111" s="27"/>
      <c r="J111" s="27"/>
      <c r="K111" s="1"/>
      <c r="L111" s="1"/>
      <c r="M111" s="34"/>
      <c r="N111" s="34"/>
      <c r="O111" s="34"/>
    </row>
    <row r="112" spans="1:15" ht="15.75" customHeight="1">
      <c r="A112" s="38">
        <v>4</v>
      </c>
      <c r="B112" s="63" t="s">
        <v>105</v>
      </c>
      <c r="C112" s="45"/>
      <c r="D112" s="1"/>
      <c r="E112" s="1"/>
      <c r="F112" s="27">
        <v>67272.802</v>
      </c>
      <c r="G112" s="27"/>
      <c r="H112" s="27"/>
      <c r="I112" s="27">
        <v>67229.105</v>
      </c>
      <c r="J112" s="27"/>
      <c r="K112" s="1"/>
      <c r="L112" s="1"/>
      <c r="M112" s="34"/>
      <c r="N112" s="34"/>
      <c r="O112" s="34"/>
    </row>
    <row r="113" spans="1:15" ht="15.75" customHeight="1">
      <c r="A113" s="38"/>
      <c r="B113" s="40"/>
      <c r="C113" s="45"/>
      <c r="D113" s="1"/>
      <c r="E113" s="1"/>
      <c r="F113" s="27"/>
      <c r="G113" s="27"/>
      <c r="H113" s="27"/>
      <c r="I113" s="27"/>
      <c r="J113" s="27"/>
      <c r="K113" s="1"/>
      <c r="L113" s="1"/>
      <c r="M113" s="34"/>
      <c r="N113" s="34"/>
      <c r="O113" s="34"/>
    </row>
    <row r="114" spans="1:15" ht="15.75" customHeight="1">
      <c r="A114" s="38">
        <v>5</v>
      </c>
      <c r="B114" s="40" t="s">
        <v>83</v>
      </c>
      <c r="C114" s="45"/>
      <c r="D114" s="1"/>
      <c r="E114" s="1"/>
      <c r="F114" s="27">
        <v>33611.41</v>
      </c>
      <c r="G114" s="27"/>
      <c r="H114" s="27"/>
      <c r="I114" s="27">
        <v>34105.397</v>
      </c>
      <c r="J114" s="27"/>
      <c r="K114" s="1"/>
      <c r="L114" s="1"/>
      <c r="M114" s="34"/>
      <c r="N114" s="34"/>
      <c r="O114" s="34"/>
    </row>
    <row r="115" spans="1:15" ht="15.75" customHeight="1">
      <c r="A115" s="38"/>
      <c r="B115" s="40"/>
      <c r="C115" s="45"/>
      <c r="D115" s="1"/>
      <c r="E115" s="1"/>
      <c r="F115" s="27"/>
      <c r="G115" s="27"/>
      <c r="H115" s="27"/>
      <c r="I115" s="27" t="s">
        <v>0</v>
      </c>
      <c r="J115" s="27"/>
      <c r="K115" s="1"/>
      <c r="L115" s="1"/>
      <c r="M115" s="34"/>
      <c r="N115" s="34"/>
      <c r="O115" s="34"/>
    </row>
    <row r="116" spans="1:15" ht="15.75" customHeight="1" hidden="1">
      <c r="A116" s="38">
        <v>7</v>
      </c>
      <c r="B116" s="40" t="s">
        <v>103</v>
      </c>
      <c r="C116" s="45"/>
      <c r="D116" s="1"/>
      <c r="E116" s="1"/>
      <c r="F116" s="27">
        <v>0</v>
      </c>
      <c r="G116" s="27"/>
      <c r="H116" s="27"/>
      <c r="I116" s="27">
        <v>0</v>
      </c>
      <c r="J116" s="27"/>
      <c r="K116" s="1"/>
      <c r="L116" s="1"/>
      <c r="M116" s="34"/>
      <c r="N116" s="34"/>
      <c r="O116" s="34"/>
    </row>
    <row r="117" spans="1:15" ht="15.75" customHeight="1" hidden="1">
      <c r="A117" s="38"/>
      <c r="B117" s="40"/>
      <c r="C117" s="45"/>
      <c r="D117" s="1"/>
      <c r="E117" s="1"/>
      <c r="F117" s="67" t="s">
        <v>121</v>
      </c>
      <c r="G117" s="27"/>
      <c r="H117" s="27"/>
      <c r="I117" s="27" t="s">
        <v>0</v>
      </c>
      <c r="J117" s="27"/>
      <c r="K117" s="1" t="s">
        <v>0</v>
      </c>
      <c r="L117" s="1"/>
      <c r="M117" s="34"/>
      <c r="N117" s="34"/>
      <c r="O117" s="34"/>
    </row>
    <row r="118" spans="1:15" ht="15.75" customHeight="1">
      <c r="A118" s="38">
        <v>6</v>
      </c>
      <c r="B118" s="40" t="s">
        <v>99</v>
      </c>
      <c r="C118" s="45"/>
      <c r="D118" s="1"/>
      <c r="E118" s="1"/>
      <c r="F118" s="64" t="s">
        <v>0</v>
      </c>
      <c r="G118" s="27"/>
      <c r="H118" s="27"/>
      <c r="I118" s="27"/>
      <c r="J118" s="27"/>
      <c r="K118" s="1"/>
      <c r="L118" s="1"/>
      <c r="M118" s="34"/>
      <c r="N118" s="34"/>
      <c r="O118" s="34"/>
    </row>
    <row r="119" spans="1:15" ht="15.75" customHeight="1">
      <c r="A119" s="38"/>
      <c r="B119" s="40" t="s">
        <v>69</v>
      </c>
      <c r="C119" s="45"/>
      <c r="D119" s="1"/>
      <c r="E119" s="1"/>
      <c r="F119" s="53">
        <v>68210.912</v>
      </c>
      <c r="G119" s="27"/>
      <c r="H119" s="27"/>
      <c r="I119" s="53">
        <v>64655.599</v>
      </c>
      <c r="J119" s="44"/>
      <c r="K119" s="1"/>
      <c r="L119" s="1"/>
      <c r="M119" s="34"/>
      <c r="N119" s="34"/>
      <c r="O119" s="34"/>
    </row>
    <row r="120" spans="1:15" ht="15.75" customHeight="1">
      <c r="A120" s="38"/>
      <c r="B120" s="40" t="s">
        <v>70</v>
      </c>
      <c r="C120" s="45"/>
      <c r="D120" s="1"/>
      <c r="E120" s="1"/>
      <c r="F120" s="54">
        <v>44588.664</v>
      </c>
      <c r="G120" s="27"/>
      <c r="H120" s="27"/>
      <c r="I120" s="54">
        <v>39130.778</v>
      </c>
      <c r="J120" s="44"/>
      <c r="K120" s="1"/>
      <c r="L120" s="1"/>
      <c r="M120" s="34"/>
      <c r="N120" s="34"/>
      <c r="O120" s="34"/>
    </row>
    <row r="121" spans="1:15" ht="15.75" customHeight="1">
      <c r="A121" s="38"/>
      <c r="B121" s="40" t="s">
        <v>84</v>
      </c>
      <c r="C121" s="45"/>
      <c r="D121" s="1"/>
      <c r="E121" s="1"/>
      <c r="F121" s="54">
        <v>41255.625</v>
      </c>
      <c r="G121" s="27"/>
      <c r="H121" s="27"/>
      <c r="I121" s="54">
        <v>32590.658</v>
      </c>
      <c r="J121" s="44"/>
      <c r="K121" s="1"/>
      <c r="L121" s="1"/>
      <c r="M121" s="34"/>
      <c r="N121" s="34"/>
      <c r="O121" s="34"/>
    </row>
    <row r="122" spans="1:15" ht="15.75" customHeight="1">
      <c r="A122" s="38"/>
      <c r="B122" s="40" t="s">
        <v>71</v>
      </c>
      <c r="C122" s="45"/>
      <c r="D122" s="1"/>
      <c r="E122" s="1"/>
      <c r="F122" s="54">
        <f>24886.015+2.8</f>
        <v>24888.815</v>
      </c>
      <c r="G122" s="27"/>
      <c r="H122" s="27"/>
      <c r="I122" s="54">
        <v>24957.726</v>
      </c>
      <c r="J122" s="44"/>
      <c r="K122" s="1"/>
      <c r="L122" s="1"/>
      <c r="M122" s="34"/>
      <c r="N122" s="34"/>
      <c r="O122" s="34"/>
    </row>
    <row r="123" spans="1:15" ht="15.75" customHeight="1">
      <c r="A123" s="38"/>
      <c r="B123" s="40" t="s">
        <v>110</v>
      </c>
      <c r="C123" s="45"/>
      <c r="D123" s="1"/>
      <c r="E123" s="1"/>
      <c r="F123" s="54">
        <v>152.73</v>
      </c>
      <c r="G123" s="27"/>
      <c r="H123" s="27"/>
      <c r="I123" s="54">
        <v>103.851</v>
      </c>
      <c r="J123" s="44"/>
      <c r="K123" s="1"/>
      <c r="L123" s="1"/>
      <c r="M123" s="34"/>
      <c r="N123" s="34"/>
      <c r="O123" s="34"/>
    </row>
    <row r="124" spans="1:15" ht="15.75" customHeight="1">
      <c r="A124" s="38"/>
      <c r="B124" s="40" t="s">
        <v>111</v>
      </c>
      <c r="C124" s="45"/>
      <c r="D124" s="1"/>
      <c r="E124" s="1"/>
      <c r="F124" s="54">
        <f>53225.627+0.3</f>
        <v>53225.927</v>
      </c>
      <c r="G124" s="27"/>
      <c r="H124" s="27"/>
      <c r="I124" s="54">
        <f>52604.028+0.4</f>
        <v>52604.428</v>
      </c>
      <c r="J124" s="44"/>
      <c r="K124" s="1"/>
      <c r="L124" s="1"/>
      <c r="M124" s="34"/>
      <c r="N124" s="34"/>
      <c r="O124" s="34"/>
    </row>
    <row r="125" spans="1:15" ht="15.75" customHeight="1">
      <c r="A125" s="38"/>
      <c r="B125" s="40" t="s">
        <v>129</v>
      </c>
      <c r="C125" s="45"/>
      <c r="D125" s="1"/>
      <c r="E125" s="1"/>
      <c r="F125" s="54">
        <f>624.74-153.43</f>
        <v>471.31</v>
      </c>
      <c r="G125" s="27"/>
      <c r="H125" s="27"/>
      <c r="I125" s="54">
        <f>476.297+0.2</f>
        <v>476.497</v>
      </c>
      <c r="J125" s="44"/>
      <c r="K125" s="1"/>
      <c r="L125" s="1"/>
      <c r="M125" s="34"/>
      <c r="N125" s="34"/>
      <c r="O125" s="34"/>
    </row>
    <row r="126" spans="1:15" ht="15.75" customHeight="1">
      <c r="A126" s="38"/>
      <c r="B126" s="40" t="s">
        <v>130</v>
      </c>
      <c r="C126" s="45"/>
      <c r="D126" s="1"/>
      <c r="E126" s="1"/>
      <c r="F126" s="54">
        <v>4392.305</v>
      </c>
      <c r="G126" s="27"/>
      <c r="H126" s="27"/>
      <c r="I126" s="54">
        <f>4438.785+0.2</f>
        <v>4438.985</v>
      </c>
      <c r="J126" s="44"/>
      <c r="K126" s="1"/>
      <c r="L126" s="1"/>
      <c r="M126" s="34"/>
      <c r="N126" s="34"/>
      <c r="O126" s="34"/>
    </row>
    <row r="127" spans="1:15" ht="15.75" customHeight="1">
      <c r="A127" s="38"/>
      <c r="B127" s="40" t="s">
        <v>112</v>
      </c>
      <c r="C127" s="45"/>
      <c r="D127" s="1"/>
      <c r="E127" s="1"/>
      <c r="F127" s="54">
        <f>20352.087+0.4</f>
        <v>20352.487</v>
      </c>
      <c r="G127" s="27"/>
      <c r="H127" s="27"/>
      <c r="I127" s="54">
        <f>21147.172+0.03</f>
        <v>21147.201999999997</v>
      </c>
      <c r="J127" s="44"/>
      <c r="K127" s="1"/>
      <c r="L127" s="1"/>
      <c r="M127" s="34"/>
      <c r="N127" s="34"/>
      <c r="O127" s="34"/>
    </row>
    <row r="128" spans="1:15" ht="15.75" customHeight="1">
      <c r="A128" s="38"/>
      <c r="B128" s="40" t="s">
        <v>72</v>
      </c>
      <c r="C128" s="45"/>
      <c r="D128" s="1"/>
      <c r="E128" s="1"/>
      <c r="F128" s="54">
        <v>12573.803</v>
      </c>
      <c r="G128" s="27"/>
      <c r="H128" s="27"/>
      <c r="I128" s="54">
        <f>14889.658+0.3</f>
        <v>14889.957999999999</v>
      </c>
      <c r="J128" s="44"/>
      <c r="K128" s="1"/>
      <c r="L128" s="1"/>
      <c r="M128" s="34"/>
      <c r="N128" s="34"/>
      <c r="O128" s="34"/>
    </row>
    <row r="129" spans="1:15" ht="15.75" customHeight="1">
      <c r="A129" s="38"/>
      <c r="B129" s="40"/>
      <c r="C129" s="45"/>
      <c r="D129" s="1"/>
      <c r="E129" s="1"/>
      <c r="F129" s="55">
        <f>SUM(F119:F128)</f>
        <v>270112.578</v>
      </c>
      <c r="G129" s="27"/>
      <c r="H129" s="27"/>
      <c r="I129" s="55">
        <f>SUM(I119:I128)</f>
        <v>254995.68199999997</v>
      </c>
      <c r="J129" s="44"/>
      <c r="K129" s="1" t="s">
        <v>0</v>
      </c>
      <c r="L129" s="1"/>
      <c r="M129" s="34"/>
      <c r="N129" s="34"/>
      <c r="O129" s="34"/>
    </row>
    <row r="130" spans="1:15" ht="15.75" customHeight="1">
      <c r="A130" s="38"/>
      <c r="B130" s="40"/>
      <c r="C130" s="45"/>
      <c r="D130" s="1"/>
      <c r="E130" s="1"/>
      <c r="F130" s="27" t="s">
        <v>0</v>
      </c>
      <c r="G130" s="27"/>
      <c r="H130" s="27"/>
      <c r="I130" s="27" t="s">
        <v>0</v>
      </c>
      <c r="J130" s="27"/>
      <c r="K130" s="1"/>
      <c r="L130" s="1"/>
      <c r="M130" s="34"/>
      <c r="N130" s="34"/>
      <c r="O130" s="34"/>
    </row>
    <row r="131" spans="1:15" ht="15.75" customHeight="1">
      <c r="A131" s="38">
        <v>7</v>
      </c>
      <c r="B131" s="40" t="s">
        <v>73</v>
      </c>
      <c r="C131" s="45"/>
      <c r="D131" s="1"/>
      <c r="E131" s="1"/>
      <c r="F131" s="27"/>
      <c r="G131" s="27"/>
      <c r="H131" s="27"/>
      <c r="I131" s="27"/>
      <c r="J131" s="27"/>
      <c r="K131" s="1"/>
      <c r="L131" s="1"/>
      <c r="M131" s="34"/>
      <c r="N131" s="34"/>
      <c r="O131" s="34"/>
    </row>
    <row r="132" spans="1:15" ht="15.75" customHeight="1">
      <c r="A132" s="38"/>
      <c r="B132" s="40" t="s">
        <v>96</v>
      </c>
      <c r="C132" s="45"/>
      <c r="D132" s="1"/>
      <c r="E132" s="1"/>
      <c r="F132" s="53">
        <f>76006.478+1164.404</f>
        <v>77170.882</v>
      </c>
      <c r="G132" s="27"/>
      <c r="H132" s="27"/>
      <c r="I132" s="53">
        <v>74080.662</v>
      </c>
      <c r="J132" s="44"/>
      <c r="K132" s="1"/>
      <c r="L132" s="1"/>
      <c r="M132" s="34"/>
      <c r="N132" s="34"/>
      <c r="O132" s="34"/>
    </row>
    <row r="133" spans="1:15" ht="15.75" customHeight="1">
      <c r="A133" s="38"/>
      <c r="B133" s="40" t="s">
        <v>74</v>
      </c>
      <c r="C133" s="45"/>
      <c r="D133" s="1"/>
      <c r="E133" s="1"/>
      <c r="F133" s="54">
        <f>30834.144+6284.386+0.3</f>
        <v>37118.83</v>
      </c>
      <c r="G133" s="27"/>
      <c r="H133" s="27"/>
      <c r="I133" s="54">
        <v>21439.631</v>
      </c>
      <c r="J133" s="44"/>
      <c r="K133" s="1"/>
      <c r="L133" s="1"/>
      <c r="M133" s="34"/>
      <c r="N133" s="34"/>
      <c r="O133" s="34"/>
    </row>
    <row r="134" spans="1:15" ht="15.75" customHeight="1">
      <c r="A134" s="38"/>
      <c r="B134" s="40" t="s">
        <v>75</v>
      </c>
      <c r="C134" s="45"/>
      <c r="D134" s="1"/>
      <c r="E134" s="1"/>
      <c r="F134" s="54">
        <f>51941.301+121.701+0.3</f>
        <v>52063.302</v>
      </c>
      <c r="G134" s="27"/>
      <c r="H134" s="27"/>
      <c r="I134" s="54">
        <v>47851.824</v>
      </c>
      <c r="J134" s="44"/>
      <c r="K134" s="1"/>
      <c r="L134" s="1"/>
      <c r="M134" s="34"/>
      <c r="N134" s="34"/>
      <c r="O134" s="34"/>
    </row>
    <row r="135" spans="1:15" ht="15.75" customHeight="1">
      <c r="A135" s="38"/>
      <c r="B135" s="40" t="s">
        <v>113</v>
      </c>
      <c r="C135" s="45"/>
      <c r="D135" s="1"/>
      <c r="E135" s="1"/>
      <c r="F135" s="54">
        <f>24.233+0.2</f>
        <v>24.433</v>
      </c>
      <c r="G135" s="27"/>
      <c r="H135" s="27"/>
      <c r="I135" s="54">
        <v>24.233</v>
      </c>
      <c r="J135" s="44"/>
      <c r="K135" s="1"/>
      <c r="L135" s="1"/>
      <c r="M135" s="34"/>
      <c r="N135" s="34"/>
      <c r="O135" s="34"/>
    </row>
    <row r="136" spans="1:15" ht="15.75" customHeight="1">
      <c r="A136" s="38"/>
      <c r="B136" s="40" t="s">
        <v>131</v>
      </c>
      <c r="C136" s="45"/>
      <c r="D136" s="1"/>
      <c r="E136" s="1"/>
      <c r="F136" s="54">
        <v>135.771</v>
      </c>
      <c r="G136" s="27"/>
      <c r="H136" s="27"/>
      <c r="I136" s="54">
        <v>188.334</v>
      </c>
      <c r="J136" s="44"/>
      <c r="K136" s="1"/>
      <c r="L136" s="1"/>
      <c r="M136" s="34"/>
      <c r="N136" s="34"/>
      <c r="O136" s="34"/>
    </row>
    <row r="137" spans="1:15" ht="15.75" customHeight="1">
      <c r="A137" s="38"/>
      <c r="B137" s="40" t="s">
        <v>76</v>
      </c>
      <c r="C137" s="45"/>
      <c r="D137" s="1"/>
      <c r="E137" s="1"/>
      <c r="F137" s="54">
        <v>9636.574</v>
      </c>
      <c r="G137" s="27"/>
      <c r="H137" s="27"/>
      <c r="I137" s="54">
        <f>9903.571+0.4</f>
        <v>9903.971</v>
      </c>
      <c r="J137" s="44"/>
      <c r="K137" s="1"/>
      <c r="L137" s="1"/>
      <c r="M137" s="34"/>
      <c r="N137" s="34"/>
      <c r="O137" s="34"/>
    </row>
    <row r="138" spans="1:15" ht="15.75" customHeight="1">
      <c r="A138" s="38"/>
      <c r="B138" s="40"/>
      <c r="C138" s="45"/>
      <c r="D138" s="1"/>
      <c r="E138" s="1"/>
      <c r="F138" s="55">
        <f>SUM(F132:F137)</f>
        <v>176149.792</v>
      </c>
      <c r="G138" s="27"/>
      <c r="H138" s="27"/>
      <c r="I138" s="55">
        <f>SUM(I132:I137)</f>
        <v>153488.655</v>
      </c>
      <c r="J138" s="44"/>
      <c r="K138" s="1" t="s">
        <v>0</v>
      </c>
      <c r="L138" s="1"/>
      <c r="M138" s="34"/>
      <c r="N138" s="34"/>
      <c r="O138" s="34"/>
    </row>
    <row r="139" spans="1:15" ht="15.75" customHeight="1">
      <c r="A139" s="38"/>
      <c r="B139" s="40"/>
      <c r="C139" s="45"/>
      <c r="D139" s="1"/>
      <c r="E139" s="1"/>
      <c r="F139" s="27" t="s">
        <v>0</v>
      </c>
      <c r="G139" s="27"/>
      <c r="H139" s="27"/>
      <c r="I139" s="27"/>
      <c r="J139" s="27"/>
      <c r="K139" s="1"/>
      <c r="L139" s="1"/>
      <c r="M139" s="34"/>
      <c r="N139" s="34"/>
      <c r="O139" s="34"/>
    </row>
    <row r="140" spans="1:15" ht="15.75" customHeight="1">
      <c r="A140" s="38">
        <v>8</v>
      </c>
      <c r="B140" s="40" t="s">
        <v>77</v>
      </c>
      <c r="C140" s="45"/>
      <c r="D140" s="1"/>
      <c r="E140" s="1"/>
      <c r="F140" s="27">
        <f>F129-F138</f>
        <v>93962.786</v>
      </c>
      <c r="G140" s="27"/>
      <c r="H140" s="27"/>
      <c r="I140" s="27">
        <f>I129-I138</f>
        <v>101507.02699999997</v>
      </c>
      <c r="J140" s="27"/>
      <c r="K140" s="1" t="s">
        <v>0</v>
      </c>
      <c r="L140" s="1"/>
      <c r="M140" s="34"/>
      <c r="N140" s="34"/>
      <c r="O140" s="34"/>
    </row>
    <row r="141" spans="1:15" ht="15.75" customHeight="1">
      <c r="A141" s="38"/>
      <c r="B141" s="40"/>
      <c r="C141" s="45"/>
      <c r="D141" s="1"/>
      <c r="E141" s="1"/>
      <c r="F141" s="27" t="s">
        <v>0</v>
      </c>
      <c r="G141" s="27"/>
      <c r="H141" s="27"/>
      <c r="I141" s="27"/>
      <c r="J141" s="27"/>
      <c r="K141" s="1"/>
      <c r="L141" s="1"/>
      <c r="M141" s="34"/>
      <c r="N141" s="34"/>
      <c r="O141" s="34"/>
    </row>
    <row r="142" spans="1:15" ht="15.75" customHeight="1">
      <c r="A142" s="38"/>
      <c r="B142" s="40"/>
      <c r="C142" s="45"/>
      <c r="D142" s="1"/>
      <c r="E142" s="1"/>
      <c r="F142" s="27"/>
      <c r="G142" s="27"/>
      <c r="H142" s="27"/>
      <c r="I142" s="27"/>
      <c r="J142" s="27"/>
      <c r="K142" s="1"/>
      <c r="L142" s="1"/>
      <c r="M142" s="34"/>
      <c r="N142" s="34"/>
      <c r="O142" s="34"/>
    </row>
    <row r="143" spans="1:15" ht="15.75" customHeight="1">
      <c r="A143" s="38"/>
      <c r="B143" s="40"/>
      <c r="C143" s="45"/>
      <c r="D143" s="1"/>
      <c r="E143" s="1"/>
      <c r="F143" s="27"/>
      <c r="G143" s="27"/>
      <c r="H143" s="27"/>
      <c r="I143" s="27"/>
      <c r="J143" s="27"/>
      <c r="K143" s="1"/>
      <c r="L143" s="1"/>
      <c r="M143" s="34"/>
      <c r="N143" s="34"/>
      <c r="O143" s="34"/>
    </row>
    <row r="144" spans="1:15" ht="15.75" customHeight="1" thickBot="1">
      <c r="A144" s="38"/>
      <c r="B144" s="40"/>
      <c r="C144" s="45"/>
      <c r="D144" s="1"/>
      <c r="E144" s="1"/>
      <c r="F144" s="41">
        <f>SUM(F103:F116)+F140</f>
        <v>373999.45199999993</v>
      </c>
      <c r="G144" s="27"/>
      <c r="H144" s="27"/>
      <c r="I144" s="41">
        <f>SUM(I103:I116)+I140-1</f>
        <v>383570.23699999996</v>
      </c>
      <c r="J144" s="44"/>
      <c r="K144" s="1"/>
      <c r="L144" s="1"/>
      <c r="M144" s="34"/>
      <c r="N144" s="34"/>
      <c r="O144" s="34"/>
    </row>
    <row r="145" spans="1:15" ht="15.75" customHeight="1" thickTop="1">
      <c r="A145" s="38"/>
      <c r="B145" s="40"/>
      <c r="C145" s="45"/>
      <c r="D145" s="1"/>
      <c r="E145" s="1"/>
      <c r="F145" s="27" t="s">
        <v>0</v>
      </c>
      <c r="G145" s="27"/>
      <c r="H145" s="27"/>
      <c r="I145" s="27" t="s">
        <v>0</v>
      </c>
      <c r="J145" s="27"/>
      <c r="K145" s="1"/>
      <c r="L145" s="1"/>
      <c r="M145" s="34"/>
      <c r="N145" s="34"/>
      <c r="O145" s="34"/>
    </row>
    <row r="146" spans="1:15" ht="15.75" customHeight="1">
      <c r="A146" s="38">
        <v>9</v>
      </c>
      <c r="B146" s="40" t="s">
        <v>24</v>
      </c>
      <c r="C146" s="45"/>
      <c r="D146" s="1"/>
      <c r="E146" s="1"/>
      <c r="F146" s="27">
        <v>120000</v>
      </c>
      <c r="G146" s="27"/>
      <c r="H146" s="27"/>
      <c r="I146" s="27">
        <v>120000</v>
      </c>
      <c r="J146" s="27"/>
      <c r="K146" s="1"/>
      <c r="L146" s="1"/>
      <c r="M146" s="34"/>
      <c r="N146" s="34"/>
      <c r="O146" s="34"/>
    </row>
    <row r="147" spans="1:15" ht="15.75" customHeight="1">
      <c r="A147" s="38"/>
      <c r="B147" s="40" t="s">
        <v>86</v>
      </c>
      <c r="C147" s="45"/>
      <c r="D147" s="1"/>
      <c r="E147" s="1"/>
      <c r="F147" s="27" t="s">
        <v>0</v>
      </c>
      <c r="G147" s="27"/>
      <c r="H147" s="27"/>
      <c r="I147" s="27"/>
      <c r="J147" s="27"/>
      <c r="K147" s="1"/>
      <c r="L147" s="1"/>
      <c r="M147" s="34"/>
      <c r="N147" s="34"/>
      <c r="O147" s="34"/>
    </row>
    <row r="148" spans="1:15" ht="15.75" customHeight="1">
      <c r="A148" s="38"/>
      <c r="B148" s="40" t="s">
        <v>78</v>
      </c>
      <c r="C148" s="45"/>
      <c r="D148" s="1"/>
      <c r="E148" s="1"/>
      <c r="F148" s="27">
        <f>29578.426+0.5</f>
        <v>29578.926</v>
      </c>
      <c r="G148" s="27"/>
      <c r="H148" s="27"/>
      <c r="I148" s="27">
        <f>29578</f>
        <v>29578</v>
      </c>
      <c r="J148" s="27"/>
      <c r="K148" s="1"/>
      <c r="L148" s="1"/>
      <c r="M148" s="34"/>
      <c r="N148" s="34"/>
      <c r="O148" s="34"/>
    </row>
    <row r="149" spans="1:15" ht="15.75" customHeight="1">
      <c r="A149" s="38"/>
      <c r="B149" s="40" t="s">
        <v>85</v>
      </c>
      <c r="C149" s="45"/>
      <c r="D149" s="1"/>
      <c r="E149" s="1"/>
      <c r="F149" s="27">
        <v>9400.976</v>
      </c>
      <c r="G149" s="27"/>
      <c r="H149" s="27"/>
      <c r="I149" s="27">
        <f>9400.976</f>
        <v>9400.976</v>
      </c>
      <c r="J149" s="27"/>
      <c r="K149" s="1"/>
      <c r="L149" s="1"/>
      <c r="M149" s="34"/>
      <c r="N149" s="34"/>
      <c r="O149" s="34"/>
    </row>
    <row r="150" spans="1:15" ht="15.75" customHeight="1">
      <c r="A150" s="38"/>
      <c r="B150" s="40" t="s">
        <v>88</v>
      </c>
      <c r="C150" s="45"/>
      <c r="D150" s="1"/>
      <c r="E150" s="1"/>
      <c r="F150" s="27">
        <v>20733.784</v>
      </c>
      <c r="G150" s="27"/>
      <c r="H150" s="27"/>
      <c r="I150" s="27">
        <f>21424.444-0.4</f>
        <v>21424.043999999998</v>
      </c>
      <c r="J150" s="27"/>
      <c r="K150" s="1"/>
      <c r="L150" s="1"/>
      <c r="M150" s="34"/>
      <c r="N150" s="34"/>
      <c r="O150" s="34"/>
    </row>
    <row r="151" spans="1:15" ht="15.75" customHeight="1">
      <c r="A151" s="38"/>
      <c r="B151" s="40" t="s">
        <v>87</v>
      </c>
      <c r="C151" s="45"/>
      <c r="D151" s="1"/>
      <c r="E151" s="1"/>
      <c r="F151" s="27">
        <v>234.073</v>
      </c>
      <c r="G151" s="27"/>
      <c r="H151" s="27"/>
      <c r="I151" s="27">
        <v>234.073</v>
      </c>
      <c r="J151" s="27"/>
      <c r="K151" s="1"/>
      <c r="L151" s="1"/>
      <c r="M151" s="34"/>
      <c r="N151" s="34"/>
      <c r="O151" s="34"/>
    </row>
    <row r="152" spans="1:15" ht="15.75" customHeight="1">
      <c r="A152" s="38"/>
      <c r="B152" s="40" t="s">
        <v>79</v>
      </c>
      <c r="C152" s="45"/>
      <c r="D152" s="1"/>
      <c r="E152" s="1"/>
      <c r="F152" s="27">
        <v>-3363.161</v>
      </c>
      <c r="G152" s="27"/>
      <c r="H152" s="27"/>
      <c r="I152" s="27">
        <v>2588.238</v>
      </c>
      <c r="J152" s="27"/>
      <c r="K152" s="1"/>
      <c r="L152" s="1"/>
      <c r="M152" s="34"/>
      <c r="N152" s="34"/>
      <c r="O152" s="34"/>
    </row>
    <row r="153" spans="1:15" ht="15.75" customHeight="1">
      <c r="A153" s="38"/>
      <c r="B153" s="40"/>
      <c r="C153" s="45"/>
      <c r="D153" s="1"/>
      <c r="E153" s="1"/>
      <c r="F153" s="28"/>
      <c r="G153" s="27"/>
      <c r="H153" s="27"/>
      <c r="I153" s="28"/>
      <c r="J153" s="44"/>
      <c r="K153" s="1"/>
      <c r="L153" s="1"/>
      <c r="M153" s="34"/>
      <c r="N153" s="34"/>
      <c r="O153" s="34"/>
    </row>
    <row r="154" spans="1:15" ht="15.75" customHeight="1">
      <c r="A154" s="38"/>
      <c r="B154" s="40" t="s">
        <v>80</v>
      </c>
      <c r="C154" s="45"/>
      <c r="D154" s="1"/>
      <c r="E154" s="1"/>
      <c r="F154" s="27">
        <f>SUM(F146:F153)</f>
        <v>176584.598</v>
      </c>
      <c r="G154" s="27"/>
      <c r="H154" s="27"/>
      <c r="I154" s="27">
        <f>SUM(I146:I153)</f>
        <v>183225.331</v>
      </c>
      <c r="J154" s="27"/>
      <c r="K154" s="1" t="s">
        <v>0</v>
      </c>
      <c r="L154" s="1"/>
      <c r="M154" s="34"/>
      <c r="N154" s="34"/>
      <c r="O154" s="34"/>
    </row>
    <row r="155" spans="1:15" ht="15.75" customHeight="1">
      <c r="A155" s="38"/>
      <c r="B155" s="40"/>
      <c r="C155" s="45"/>
      <c r="D155" s="1"/>
      <c r="E155" s="1"/>
      <c r="F155" s="27" t="s">
        <v>0</v>
      </c>
      <c r="G155" s="27"/>
      <c r="H155" s="27"/>
      <c r="I155" s="27"/>
      <c r="J155" s="27"/>
      <c r="K155" s="1"/>
      <c r="L155" s="1"/>
      <c r="M155" s="34"/>
      <c r="N155" s="34"/>
      <c r="O155" s="34"/>
    </row>
    <row r="156" spans="1:15" ht="15.75" customHeight="1">
      <c r="A156" s="38">
        <v>10</v>
      </c>
      <c r="B156" s="40" t="s">
        <v>81</v>
      </c>
      <c r="C156" s="45"/>
      <c r="D156" s="1"/>
      <c r="E156" s="1"/>
      <c r="F156" s="27">
        <v>62594.272</v>
      </c>
      <c r="G156" s="27"/>
      <c r="H156" s="27"/>
      <c r="I156" s="27">
        <v>64900.303</v>
      </c>
      <c r="J156" s="27"/>
      <c r="K156" s="1"/>
      <c r="L156" s="1"/>
      <c r="M156" s="34"/>
      <c r="N156" s="34"/>
      <c r="O156" s="34"/>
    </row>
    <row r="157" spans="1:15" ht="15.75" customHeight="1">
      <c r="A157" s="38"/>
      <c r="B157" s="40"/>
      <c r="C157" s="45"/>
      <c r="D157" s="1"/>
      <c r="E157" s="1"/>
      <c r="F157" s="27"/>
      <c r="G157" s="27"/>
      <c r="H157" s="27"/>
      <c r="I157" s="27"/>
      <c r="J157" s="27"/>
      <c r="K157" s="1"/>
      <c r="L157" s="1"/>
      <c r="M157" s="34"/>
      <c r="N157" s="34"/>
      <c r="O157" s="34"/>
    </row>
    <row r="158" spans="1:15" ht="15.75" customHeight="1">
      <c r="A158" s="38">
        <v>11</v>
      </c>
      <c r="B158" s="40" t="s">
        <v>82</v>
      </c>
      <c r="C158" s="45"/>
      <c r="D158" s="1"/>
      <c r="E158" s="1"/>
      <c r="F158" s="27">
        <f>134057.874+694.913-0.5</f>
        <v>134752.287</v>
      </c>
      <c r="G158" s="27"/>
      <c r="H158" s="27"/>
      <c r="I158" s="27">
        <v>135376.547</v>
      </c>
      <c r="J158" s="27"/>
      <c r="K158" s="1"/>
      <c r="L158" s="1"/>
      <c r="M158" s="34"/>
      <c r="N158" s="34"/>
      <c r="O158" s="34"/>
    </row>
    <row r="159" spans="1:15" ht="15.75" customHeight="1">
      <c r="A159" s="38"/>
      <c r="B159" s="40"/>
      <c r="C159" s="45"/>
      <c r="D159" s="1"/>
      <c r="E159" s="1"/>
      <c r="F159" s="27"/>
      <c r="G159" s="27"/>
      <c r="H159" s="27"/>
      <c r="I159" s="27"/>
      <c r="J159" s="27"/>
      <c r="K159" s="21" t="s">
        <v>0</v>
      </c>
      <c r="L159" s="1"/>
      <c r="M159" s="34"/>
      <c r="N159" s="34"/>
      <c r="O159" s="34"/>
    </row>
    <row r="160" spans="1:15" ht="15.75" customHeight="1">
      <c r="A160" s="38">
        <v>12</v>
      </c>
      <c r="B160" s="40" t="s">
        <v>89</v>
      </c>
      <c r="C160" s="45"/>
      <c r="D160" s="1"/>
      <c r="E160" s="1"/>
      <c r="F160" s="27">
        <v>67.5</v>
      </c>
      <c r="G160" s="27"/>
      <c r="H160" s="27"/>
      <c r="I160" s="27">
        <v>67.5</v>
      </c>
      <c r="J160" s="27"/>
      <c r="K160" s="1"/>
      <c r="L160" s="1"/>
      <c r="M160" s="34"/>
      <c r="N160" s="34"/>
      <c r="O160" s="34"/>
    </row>
    <row r="161" spans="1:15" ht="15.75" customHeight="1">
      <c r="A161" s="31"/>
      <c r="B161" s="40"/>
      <c r="C161" s="45"/>
      <c r="D161" s="1"/>
      <c r="E161" s="1"/>
      <c r="F161" s="27"/>
      <c r="G161" s="27"/>
      <c r="H161" s="27"/>
      <c r="I161" s="27"/>
      <c r="J161" s="27"/>
      <c r="K161" s="1"/>
      <c r="L161" s="1"/>
      <c r="M161" s="34"/>
      <c r="N161" s="34"/>
      <c r="O161" s="34"/>
    </row>
    <row r="162" spans="1:15" ht="15.75" customHeight="1" thickBot="1">
      <c r="A162" s="31"/>
      <c r="B162" s="40"/>
      <c r="C162" s="45"/>
      <c r="D162" s="1"/>
      <c r="E162" s="1"/>
      <c r="F162" s="41">
        <f>SUM(F154:F161)</f>
        <v>373998.657</v>
      </c>
      <c r="G162" s="27"/>
      <c r="H162" s="27"/>
      <c r="I162" s="41">
        <f>SUM(I154:I161)</f>
        <v>383569.681</v>
      </c>
      <c r="J162" s="44"/>
      <c r="K162" s="1" t="s">
        <v>0</v>
      </c>
      <c r="L162" s="1"/>
      <c r="M162" s="34"/>
      <c r="N162" s="34"/>
      <c r="O162" s="34"/>
    </row>
    <row r="163" spans="1:15" ht="15.75" customHeight="1" thickTop="1">
      <c r="A163" s="31"/>
      <c r="B163" s="40"/>
      <c r="C163" s="45"/>
      <c r="D163" s="1"/>
      <c r="E163" s="1"/>
      <c r="F163" s="49" t="s">
        <v>0</v>
      </c>
      <c r="G163" s="1"/>
      <c r="H163" s="1"/>
      <c r="I163" s="17"/>
      <c r="J163" s="17"/>
      <c r="K163" s="1"/>
      <c r="L163" s="1"/>
      <c r="M163" s="34"/>
      <c r="N163" s="34"/>
      <c r="O163" s="34"/>
    </row>
    <row r="164" spans="1:15" ht="15.75" customHeight="1">
      <c r="A164" s="31"/>
      <c r="B164" s="40"/>
      <c r="C164" s="45"/>
      <c r="D164" s="1"/>
      <c r="E164" s="1"/>
      <c r="F164" s="49" t="s">
        <v>0</v>
      </c>
      <c r="G164" s="1"/>
      <c r="H164" s="1"/>
      <c r="I164" s="17"/>
      <c r="J164" s="17"/>
      <c r="K164" s="1"/>
      <c r="L164" s="1"/>
      <c r="M164" s="34"/>
      <c r="N164" s="34"/>
      <c r="O164" s="34"/>
    </row>
    <row r="165" spans="1:15" ht="15.75" customHeight="1">
      <c r="A165" s="38">
        <v>13</v>
      </c>
      <c r="B165" s="2" t="s">
        <v>102</v>
      </c>
      <c r="C165" s="45" t="s">
        <v>0</v>
      </c>
      <c r="D165" s="26" t="s">
        <v>0</v>
      </c>
      <c r="E165" s="26"/>
      <c r="F165" s="26">
        <f>(F154-F114-F116)/F146</f>
        <v>1.1914432333333334</v>
      </c>
      <c r="G165" s="1"/>
      <c r="H165" s="1"/>
      <c r="I165" s="26">
        <f>(I154-I114-I116)/I146</f>
        <v>1.2426661166666668</v>
      </c>
      <c r="J165" s="26"/>
      <c r="K165" s="1"/>
      <c r="L165" s="1"/>
      <c r="M165" s="34"/>
      <c r="N165" s="34"/>
      <c r="O165" s="34"/>
    </row>
    <row r="166" spans="1:15" ht="15.75" customHeight="1">
      <c r="A166" s="31"/>
      <c r="B166" s="40" t="s">
        <v>0</v>
      </c>
      <c r="C166" s="45"/>
      <c r="D166" s="50"/>
      <c r="E166" s="50"/>
      <c r="F166" s="39"/>
      <c r="G166" s="1"/>
      <c r="H166" s="1"/>
      <c r="I166" s="1"/>
      <c r="J166" s="1"/>
      <c r="K166" s="27"/>
      <c r="L166" s="1"/>
      <c r="M166" s="34"/>
      <c r="N166" s="34"/>
      <c r="O166" s="34"/>
    </row>
    <row r="167" spans="1:15" ht="15.75" customHeight="1">
      <c r="A167" s="31"/>
      <c r="B167" s="40"/>
      <c r="C167" s="45"/>
      <c r="D167" s="50"/>
      <c r="E167" s="50"/>
      <c r="F167" s="39"/>
      <c r="G167" s="1"/>
      <c r="H167" s="1"/>
      <c r="I167" s="1"/>
      <c r="J167" s="1"/>
      <c r="K167" s="27"/>
      <c r="L167" s="1"/>
      <c r="M167" s="34"/>
      <c r="N167" s="34"/>
      <c r="O167" s="34"/>
    </row>
    <row r="168" spans="10:15" ht="15.75" customHeight="1">
      <c r="J168" s="1"/>
      <c r="K168" s="1"/>
      <c r="L168" s="1"/>
      <c r="M168" s="34"/>
      <c r="N168" s="34"/>
      <c r="O168" s="34"/>
    </row>
    <row r="169" spans="10:15" ht="15.75" customHeight="1">
      <c r="J169" s="45"/>
      <c r="K169" s="45"/>
      <c r="L169" s="1"/>
      <c r="M169" s="34"/>
      <c r="N169" s="34"/>
      <c r="O169" s="34"/>
    </row>
    <row r="170" spans="10:15" ht="15.75" customHeight="1">
      <c r="J170" s="45"/>
      <c r="K170" s="45"/>
      <c r="L170" s="1"/>
      <c r="M170" s="34"/>
      <c r="N170" s="34"/>
      <c r="O170" s="34"/>
    </row>
    <row r="171" spans="10:15" ht="15.75" customHeight="1">
      <c r="J171" s="45"/>
      <c r="K171" s="45"/>
      <c r="L171" s="1"/>
      <c r="M171" s="34"/>
      <c r="N171" s="34"/>
      <c r="O171" s="34"/>
    </row>
    <row r="172" spans="10:15" ht="15.75" customHeight="1">
      <c r="J172" s="45"/>
      <c r="K172" s="45"/>
      <c r="L172" s="1"/>
      <c r="M172" s="34"/>
      <c r="N172" s="34"/>
      <c r="O172" s="34"/>
    </row>
    <row r="173" spans="10:15" ht="15.75" customHeight="1">
      <c r="J173" s="45"/>
      <c r="K173" s="45"/>
      <c r="L173" s="1"/>
      <c r="M173" s="34"/>
      <c r="N173" s="34"/>
      <c r="O173" s="34"/>
    </row>
    <row r="174" spans="10:15" ht="15.75" customHeight="1">
      <c r="J174" s="1"/>
      <c r="K174" s="1"/>
      <c r="L174" s="1"/>
      <c r="M174" s="34"/>
      <c r="N174" s="34"/>
      <c r="O174" s="34"/>
    </row>
    <row r="175" spans="10:15" ht="15.75" customHeight="1">
      <c r="J175" s="1"/>
      <c r="K175" s="1"/>
      <c r="L175" s="1"/>
      <c r="M175" s="34"/>
      <c r="N175" s="34"/>
      <c r="O175" s="34"/>
    </row>
    <row r="176" spans="10:15" ht="15.75" customHeight="1">
      <c r="J176" s="1"/>
      <c r="K176" s="1"/>
      <c r="L176" s="1"/>
      <c r="M176" s="34"/>
      <c r="N176" s="34"/>
      <c r="O176" s="34"/>
    </row>
    <row r="177" spans="10:15" ht="15.75" customHeight="1">
      <c r="J177" s="1"/>
      <c r="K177" s="1"/>
      <c r="L177" s="1"/>
      <c r="M177" s="34"/>
      <c r="N177" s="34"/>
      <c r="O177" s="34"/>
    </row>
    <row r="178" spans="10:15" ht="15.75" customHeight="1">
      <c r="J178" s="1"/>
      <c r="K178" s="1"/>
      <c r="L178" s="1"/>
      <c r="M178" s="34"/>
      <c r="N178" s="34"/>
      <c r="O178" s="34"/>
    </row>
    <row r="179" spans="10:15" ht="15.75" customHeight="1">
      <c r="J179" s="1"/>
      <c r="K179" s="1"/>
      <c r="L179" s="1"/>
      <c r="M179" s="34"/>
      <c r="N179" s="34"/>
      <c r="O179" s="34"/>
    </row>
    <row r="180" spans="10:15" ht="15.75" customHeight="1">
      <c r="J180" s="1"/>
      <c r="K180" s="1"/>
      <c r="L180" s="1"/>
      <c r="M180" s="34"/>
      <c r="N180" s="34"/>
      <c r="O180" s="34"/>
    </row>
    <row r="181" spans="10:15" ht="15.75" customHeight="1">
      <c r="J181" s="1"/>
      <c r="K181" s="1"/>
      <c r="L181" s="1"/>
      <c r="M181" s="34"/>
      <c r="N181" s="34"/>
      <c r="O181" s="34"/>
    </row>
    <row r="182" spans="10:15" ht="15.75" customHeight="1">
      <c r="J182" s="12"/>
      <c r="K182" s="12"/>
      <c r="L182" s="33"/>
      <c r="M182" s="34"/>
      <c r="N182" s="34"/>
      <c r="O182" s="34"/>
    </row>
    <row r="183" spans="10:15" ht="15.75" customHeight="1">
      <c r="J183" s="12"/>
      <c r="K183" s="12"/>
      <c r="L183" s="33"/>
      <c r="M183" s="34"/>
      <c r="N183" s="34"/>
      <c r="O183" s="34"/>
    </row>
    <row r="184" spans="10:15" ht="15.75" customHeight="1">
      <c r="J184" s="12"/>
      <c r="K184" s="1"/>
      <c r="L184" s="33"/>
      <c r="M184" s="34"/>
      <c r="N184" s="34"/>
      <c r="O184" s="34"/>
    </row>
    <row r="185" spans="10:15" ht="15.75" customHeight="1">
      <c r="J185" s="12"/>
      <c r="K185" s="1"/>
      <c r="L185" s="33"/>
      <c r="M185" s="34"/>
      <c r="N185" s="34"/>
      <c r="O185" s="34"/>
    </row>
    <row r="186" spans="10:15" ht="15.75" customHeight="1">
      <c r="J186" s="12"/>
      <c r="K186" s="1"/>
      <c r="L186" s="33"/>
      <c r="M186" s="34"/>
      <c r="N186" s="34"/>
      <c r="O186" s="34"/>
    </row>
    <row r="187" spans="10:15" ht="15.75" customHeight="1">
      <c r="J187" s="12"/>
      <c r="K187" s="1"/>
      <c r="L187" s="33"/>
      <c r="M187" s="34"/>
      <c r="N187" s="34"/>
      <c r="O187" s="34"/>
    </row>
    <row r="188" spans="10:15" ht="15.75" customHeight="1">
      <c r="J188" s="12"/>
      <c r="K188" s="1"/>
      <c r="L188" s="33"/>
      <c r="M188" s="34"/>
      <c r="N188" s="34"/>
      <c r="O188" s="34"/>
    </row>
    <row r="189" spans="10:15" ht="15.75" customHeight="1">
      <c r="J189" s="12"/>
      <c r="K189" s="1"/>
      <c r="L189" s="33"/>
      <c r="M189" s="34"/>
      <c r="N189" s="34"/>
      <c r="O189" s="34"/>
    </row>
    <row r="190" spans="10:15" ht="15.75" customHeight="1">
      <c r="J190" s="12"/>
      <c r="K190" s="1"/>
      <c r="L190" s="33"/>
      <c r="M190" s="34"/>
      <c r="N190" s="34"/>
      <c r="O190" s="34"/>
    </row>
    <row r="191" spans="10:15" ht="15.75" customHeight="1">
      <c r="J191" s="12"/>
      <c r="K191" s="1"/>
      <c r="L191" s="33"/>
      <c r="M191" s="34"/>
      <c r="N191" s="34"/>
      <c r="O191" s="34"/>
    </row>
    <row r="192" spans="10:15" ht="15.75" customHeight="1">
      <c r="J192" s="12"/>
      <c r="K192" s="1"/>
      <c r="L192" s="33"/>
      <c r="M192" s="34"/>
      <c r="N192" s="34"/>
      <c r="O192" s="34"/>
    </row>
    <row r="193" spans="10:15" ht="15.75" customHeight="1">
      <c r="J193" s="12"/>
      <c r="K193" s="1"/>
      <c r="L193" s="33"/>
      <c r="M193" s="34"/>
      <c r="N193" s="34"/>
      <c r="O193" s="34"/>
    </row>
    <row r="194" spans="10:15" ht="15.75" customHeight="1">
      <c r="J194" s="12"/>
      <c r="K194" s="1"/>
      <c r="L194" s="33"/>
      <c r="M194" s="34"/>
      <c r="N194" s="34"/>
      <c r="O194" s="34"/>
    </row>
    <row r="195" spans="10:15" ht="15.75" customHeight="1">
      <c r="J195" s="12"/>
      <c r="K195" s="1"/>
      <c r="L195" s="33"/>
      <c r="M195" s="34"/>
      <c r="N195" s="34"/>
      <c r="O195" s="34"/>
    </row>
    <row r="196" spans="10:15" ht="15.75" customHeight="1">
      <c r="J196" s="12"/>
      <c r="K196" s="1"/>
      <c r="L196" s="33"/>
      <c r="M196" s="34"/>
      <c r="N196" s="34"/>
      <c r="O196" s="34"/>
    </row>
    <row r="197" spans="10:15" ht="15.75" customHeight="1">
      <c r="J197" s="12"/>
      <c r="K197" s="1"/>
      <c r="L197" s="33"/>
      <c r="M197" s="34"/>
      <c r="N197" s="34"/>
      <c r="O197" s="34"/>
    </row>
    <row r="198" spans="10:15" ht="15.75" customHeight="1">
      <c r="J198" s="12"/>
      <c r="K198" s="1"/>
      <c r="L198" s="33"/>
      <c r="M198" s="34"/>
      <c r="N198" s="34"/>
      <c r="O198" s="34"/>
    </row>
    <row r="199" spans="10:15" ht="15.75" customHeight="1">
      <c r="J199" s="12"/>
      <c r="K199" s="1"/>
      <c r="L199" s="33"/>
      <c r="M199" s="34"/>
      <c r="N199" s="34"/>
      <c r="O199" s="34"/>
    </row>
    <row r="200" spans="10:15" ht="15.75" customHeight="1">
      <c r="J200" s="12"/>
      <c r="K200" s="1"/>
      <c r="L200" s="33"/>
      <c r="M200" s="34"/>
      <c r="N200" s="34"/>
      <c r="O200" s="34"/>
    </row>
    <row r="201" spans="10:15" ht="15.75" customHeight="1">
      <c r="J201" s="12"/>
      <c r="K201" s="1"/>
      <c r="L201" s="33"/>
      <c r="M201" s="34"/>
      <c r="N201" s="34"/>
      <c r="O201" s="34"/>
    </row>
    <row r="202" spans="10:15" ht="15.75" customHeight="1">
      <c r="J202" s="12"/>
      <c r="K202" s="1"/>
      <c r="L202" s="33"/>
      <c r="M202" s="34"/>
      <c r="N202" s="34"/>
      <c r="O202" s="34"/>
    </row>
    <row r="203" spans="10:15" ht="15.75" customHeight="1">
      <c r="J203" s="12"/>
      <c r="K203" s="1"/>
      <c r="L203" s="33"/>
      <c r="M203" s="34"/>
      <c r="N203" s="34"/>
      <c r="O203" s="34"/>
    </row>
    <row r="204" spans="10:15" ht="15.75" customHeight="1">
      <c r="J204" s="12"/>
      <c r="K204" s="1"/>
      <c r="L204" s="33"/>
      <c r="M204" s="34"/>
      <c r="N204" s="34"/>
      <c r="O204" s="34"/>
    </row>
    <row r="205" spans="10:15" ht="15.75" customHeight="1">
      <c r="J205" s="12"/>
      <c r="K205" s="1"/>
      <c r="L205" s="33"/>
      <c r="M205" s="34"/>
      <c r="N205" s="34"/>
      <c r="O205" s="34"/>
    </row>
    <row r="206" spans="10:15" ht="15.75" customHeight="1">
      <c r="J206" s="12"/>
      <c r="K206" s="1"/>
      <c r="L206" s="33"/>
      <c r="M206" s="34"/>
      <c r="N206" s="34"/>
      <c r="O206" s="34"/>
    </row>
    <row r="207" spans="10:15" ht="15.75" customHeight="1">
      <c r="J207" s="12"/>
      <c r="K207" s="1"/>
      <c r="L207" s="33"/>
      <c r="M207" s="34"/>
      <c r="N207" s="34"/>
      <c r="O207" s="34"/>
    </row>
    <row r="208" spans="10:15" ht="15.75" customHeight="1">
      <c r="J208" s="12"/>
      <c r="K208" s="1"/>
      <c r="L208" s="33"/>
      <c r="M208" s="34"/>
      <c r="N208" s="34"/>
      <c r="O208" s="34"/>
    </row>
    <row r="209" spans="10:15" ht="15.75" customHeight="1" hidden="1">
      <c r="J209" s="12"/>
      <c r="K209" s="1"/>
      <c r="L209" s="33"/>
      <c r="M209" s="34"/>
      <c r="N209" s="34"/>
      <c r="O209" s="34"/>
    </row>
    <row r="210" spans="10:15" ht="15.75" customHeight="1" hidden="1">
      <c r="J210" s="12"/>
      <c r="K210" s="1"/>
      <c r="L210" s="33"/>
      <c r="M210" s="34"/>
      <c r="N210" s="34"/>
      <c r="O210" s="34"/>
    </row>
    <row r="211" spans="10:15" ht="15.75" customHeight="1" hidden="1">
      <c r="J211" s="12"/>
      <c r="K211" s="1"/>
      <c r="L211" s="33"/>
      <c r="M211" s="34"/>
      <c r="N211" s="34"/>
      <c r="O211" s="34"/>
    </row>
    <row r="212" spans="10:15" ht="15.75" customHeight="1" hidden="1">
      <c r="J212" s="12"/>
      <c r="K212" s="1"/>
      <c r="L212" s="34"/>
      <c r="M212" s="34"/>
      <c r="N212" s="34"/>
      <c r="O212" s="34"/>
    </row>
    <row r="213" spans="10:15" ht="15.75" customHeight="1" hidden="1">
      <c r="J213" s="12"/>
      <c r="K213" s="1"/>
      <c r="L213" s="34"/>
      <c r="M213" s="34"/>
      <c r="N213" s="34"/>
      <c r="O213" s="34"/>
    </row>
    <row r="214" spans="10:15" ht="15.75" customHeight="1" hidden="1">
      <c r="J214" s="12"/>
      <c r="K214" s="1"/>
      <c r="L214" s="34"/>
      <c r="M214" s="34"/>
      <c r="N214" s="34"/>
      <c r="O214" s="34"/>
    </row>
    <row r="215" spans="10:15" ht="15.75" customHeight="1" hidden="1">
      <c r="J215" s="12"/>
      <c r="K215" s="1"/>
      <c r="L215" s="34"/>
      <c r="M215" s="34"/>
      <c r="N215" s="34"/>
      <c r="O215" s="34"/>
    </row>
    <row r="216" spans="10:15" ht="15.75" customHeight="1">
      <c r="J216" s="12"/>
      <c r="K216" s="1"/>
      <c r="L216" s="34"/>
      <c r="M216" s="34"/>
      <c r="N216" s="34"/>
      <c r="O216" s="34"/>
    </row>
    <row r="217" spans="10:15" ht="15.75" customHeight="1">
      <c r="J217" s="12"/>
      <c r="K217" s="1"/>
      <c r="L217" s="34"/>
      <c r="M217" s="34"/>
      <c r="N217" s="34"/>
      <c r="O217" s="34"/>
    </row>
    <row r="218" spans="10:15" ht="15.75" customHeight="1">
      <c r="J218" s="12"/>
      <c r="K218" s="1"/>
      <c r="L218" s="34"/>
      <c r="M218" s="34"/>
      <c r="N218" s="34"/>
      <c r="O218" s="34"/>
    </row>
    <row r="219" spans="10:15" ht="15.75" customHeight="1">
      <c r="J219" s="12"/>
      <c r="K219" s="1"/>
      <c r="L219" s="34"/>
      <c r="M219" s="34"/>
      <c r="N219" s="34"/>
      <c r="O219" s="34"/>
    </row>
    <row r="220" spans="10:15" ht="15.75" customHeight="1">
      <c r="J220" s="12"/>
      <c r="K220" s="1"/>
      <c r="L220" s="34"/>
      <c r="M220" s="34"/>
      <c r="N220" s="34"/>
      <c r="O220" s="34"/>
    </row>
    <row r="221" spans="10:15" ht="15.75" customHeight="1" hidden="1">
      <c r="J221" s="12"/>
      <c r="K221" s="1"/>
      <c r="L221" s="34"/>
      <c r="M221" s="34"/>
      <c r="N221" s="34"/>
      <c r="O221" s="34"/>
    </row>
    <row r="222" spans="10:15" ht="15.75" customHeight="1" hidden="1">
      <c r="J222" s="12"/>
      <c r="K222" s="1"/>
      <c r="L222" s="34"/>
      <c r="M222" s="34"/>
      <c r="N222" s="34"/>
      <c r="O222" s="34"/>
    </row>
    <row r="223" spans="10:15" ht="15.75" customHeight="1" hidden="1">
      <c r="J223" s="12"/>
      <c r="K223" s="1"/>
      <c r="L223" s="34"/>
      <c r="M223" s="34"/>
      <c r="N223" s="34"/>
      <c r="O223" s="34"/>
    </row>
    <row r="224" spans="10:15" ht="15.75" customHeight="1" hidden="1">
      <c r="J224" s="12"/>
      <c r="K224" s="1"/>
      <c r="L224" s="34"/>
      <c r="M224" s="34"/>
      <c r="N224" s="34"/>
      <c r="O224" s="34"/>
    </row>
    <row r="225" spans="10:15" ht="15.75" customHeight="1">
      <c r="J225" s="1"/>
      <c r="K225" s="1"/>
      <c r="L225" s="34"/>
      <c r="M225" s="34"/>
      <c r="N225" s="34"/>
      <c r="O225" s="34"/>
    </row>
    <row r="226" spans="10:15" ht="15.75" customHeight="1">
      <c r="J226" s="1"/>
      <c r="K226" s="1"/>
      <c r="L226" s="34"/>
      <c r="M226" s="34"/>
      <c r="N226" s="34"/>
      <c r="O226" s="34"/>
    </row>
    <row r="227" spans="10:15" ht="15.75" customHeight="1">
      <c r="J227" s="1"/>
      <c r="K227" s="1"/>
      <c r="L227" s="34"/>
      <c r="M227" s="34"/>
      <c r="N227" s="34"/>
      <c r="O227" s="34"/>
    </row>
    <row r="228" spans="10:15" ht="15.75" customHeight="1">
      <c r="J228" s="1"/>
      <c r="K228" s="1"/>
      <c r="L228" s="34"/>
      <c r="M228" s="34"/>
      <c r="N228" s="34"/>
      <c r="O228" s="34"/>
    </row>
    <row r="229" spans="10:15" ht="15.75" customHeight="1">
      <c r="J229" s="1"/>
      <c r="K229" s="1"/>
      <c r="L229" s="34"/>
      <c r="M229" s="34"/>
      <c r="N229" s="34"/>
      <c r="O229" s="34"/>
    </row>
    <row r="230" spans="1:15" ht="15.75" customHeight="1">
      <c r="A230" s="1"/>
      <c r="B230" s="1"/>
      <c r="I230" s="1"/>
      <c r="J230" s="1"/>
      <c r="K230" s="1"/>
      <c r="L230" s="34"/>
      <c r="M230" s="34"/>
      <c r="N230" s="34"/>
      <c r="O230" s="34"/>
    </row>
    <row r="231" spans="2:15" ht="15.75" customHeight="1">
      <c r="B231" s="1"/>
      <c r="C231" s="1"/>
      <c r="D231" s="1"/>
      <c r="E231" s="1"/>
      <c r="F231" s="1"/>
      <c r="G231" s="1"/>
      <c r="H231" s="1"/>
      <c r="I231" s="34"/>
      <c r="J231" s="34"/>
      <c r="K231" s="1"/>
      <c r="L231" s="34"/>
      <c r="M231" s="34"/>
      <c r="N231" s="34"/>
      <c r="O231" s="34"/>
    </row>
    <row r="232" spans="2:15" ht="15.75" customHeight="1">
      <c r="B232" s="1"/>
      <c r="C232" s="1"/>
      <c r="D232" s="1"/>
      <c r="E232" s="1"/>
      <c r="F232" s="1"/>
      <c r="G232" s="1"/>
      <c r="H232" s="1"/>
      <c r="I232" s="34"/>
      <c r="J232" s="34"/>
      <c r="K232" s="1"/>
      <c r="L232" s="34"/>
      <c r="M232" s="34"/>
      <c r="N232" s="34"/>
      <c r="O232" s="34"/>
    </row>
    <row r="233" spans="2:10" ht="15.75" customHeight="1">
      <c r="B233" s="1"/>
      <c r="C233" s="1"/>
      <c r="D233" s="1"/>
      <c r="E233" s="1"/>
      <c r="F233" s="1"/>
      <c r="G233" s="1"/>
      <c r="H233" s="1"/>
      <c r="I233" s="34"/>
      <c r="J233" s="34"/>
    </row>
    <row r="234" spans="1:10" ht="15.75" customHeight="1">
      <c r="A234" s="1"/>
      <c r="B234" s="1"/>
      <c r="C234" s="1"/>
      <c r="D234" s="1"/>
      <c r="E234" s="1"/>
      <c r="F234" s="1"/>
      <c r="G234" s="1"/>
      <c r="H234" s="1"/>
      <c r="I234" s="34"/>
      <c r="J234" s="34"/>
    </row>
    <row r="235" spans="1:10" ht="15.75" customHeight="1">
      <c r="A235" s="1"/>
      <c r="B235" s="1"/>
      <c r="C235" s="1"/>
      <c r="D235" s="1"/>
      <c r="E235" s="1"/>
      <c r="F235" s="1"/>
      <c r="G235" s="1"/>
      <c r="H235" s="1"/>
      <c r="I235" s="34"/>
      <c r="J235" s="34"/>
    </row>
    <row r="236" spans="1:11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5.75" customHeight="1">
      <c r="A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5.75" customHeight="1">
      <c r="A239" s="1"/>
      <c r="I239" s="1"/>
      <c r="J239" s="1"/>
      <c r="K239" s="1"/>
    </row>
    <row r="240" spans="1:11" ht="15.75" customHeight="1">
      <c r="A240" s="1"/>
      <c r="I240" s="1"/>
      <c r="J240" s="1"/>
      <c r="K240" s="1"/>
    </row>
    <row r="241" spans="1:11" ht="15.75" customHeight="1">
      <c r="A241" s="1"/>
      <c r="B241" s="1"/>
      <c r="I241" s="1"/>
      <c r="J241" s="1"/>
      <c r="K241" s="1"/>
    </row>
    <row r="242" spans="2:11" ht="15.75" customHeight="1">
      <c r="B242" s="1"/>
      <c r="I242" s="1"/>
      <c r="J242" s="1"/>
      <c r="K242" s="1"/>
    </row>
    <row r="243" spans="9:11" ht="15.75" customHeight="1">
      <c r="I243" s="1"/>
      <c r="J243" s="1"/>
      <c r="K243" s="1"/>
    </row>
    <row r="244" spans="9:10" ht="15.75" customHeight="1">
      <c r="I244" s="1"/>
      <c r="J244" s="1"/>
    </row>
    <row r="245" spans="1:10" ht="15.75" customHeight="1">
      <c r="A245" s="1"/>
      <c r="I245" s="1"/>
      <c r="J245" s="1"/>
    </row>
    <row r="246" ht="15.75" customHeight="1">
      <c r="A246" s="1"/>
    </row>
    <row r="247" ht="15.75" customHeight="1"/>
    <row r="248" ht="15.75" customHeight="1"/>
    <row r="249" spans="9:10" ht="15.75" customHeight="1">
      <c r="I249" s="1"/>
      <c r="J249" s="1"/>
    </row>
    <row r="250" spans="9:10" ht="15.75" customHeight="1">
      <c r="I250" s="1"/>
      <c r="J250" s="1"/>
    </row>
    <row r="251" spans="9:10" ht="15.75" customHeight="1">
      <c r="I251" s="1"/>
      <c r="J251" s="1"/>
    </row>
    <row r="252" spans="9:10" ht="15.75" customHeight="1">
      <c r="I252" s="1"/>
      <c r="J252" s="1"/>
    </row>
    <row r="253" spans="9:10" ht="15.75" customHeight="1">
      <c r="I253" s="1"/>
      <c r="J253" s="1"/>
    </row>
    <row r="254" spans="9:10" ht="15.75" customHeight="1">
      <c r="I254" s="1"/>
      <c r="J254" s="1"/>
    </row>
    <row r="255" spans="9:10" ht="15.75" customHeight="1">
      <c r="I255" s="1"/>
      <c r="J255" s="1"/>
    </row>
    <row r="256" spans="9:10" ht="15.75" customHeight="1">
      <c r="I256" s="1"/>
      <c r="J256" s="1"/>
    </row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>
      <c r="B262" s="1"/>
    </row>
    <row r="263" spans="2:8" ht="15.75" customHeight="1">
      <c r="B263" s="1"/>
      <c r="C263" s="1"/>
      <c r="D263" s="13" t="s">
        <v>25</v>
      </c>
      <c r="E263" s="13"/>
      <c r="F263" s="4"/>
      <c r="G263" s="4"/>
      <c r="H263" s="4"/>
    </row>
    <row r="264" spans="2:8" ht="15.75" customHeight="1">
      <c r="B264" s="1"/>
      <c r="C264" s="1"/>
      <c r="D264" s="4"/>
      <c r="E264" s="4"/>
      <c r="F264" s="4"/>
      <c r="G264" s="4"/>
      <c r="H264" s="4"/>
    </row>
    <row r="265" spans="2:3" ht="15.75" customHeight="1">
      <c r="B265" s="1"/>
      <c r="C265" s="1"/>
    </row>
    <row r="266" spans="2:3" ht="15.75" customHeight="1">
      <c r="B266" s="1"/>
      <c r="C266" s="1"/>
    </row>
    <row r="267" spans="2:3" ht="15.75" customHeight="1">
      <c r="B267" s="1"/>
      <c r="C267" s="1"/>
    </row>
    <row r="268" spans="2:12" ht="15.75" customHeight="1">
      <c r="B268" s="1"/>
      <c r="C268" s="1"/>
      <c r="D268" s="6" t="s">
        <v>1</v>
      </c>
      <c r="E268" s="6"/>
      <c r="F268" s="6"/>
      <c r="G268" s="6"/>
      <c r="H268" s="2"/>
      <c r="K268" s="4"/>
      <c r="L268" s="4"/>
    </row>
    <row r="269" spans="2:12" ht="15.75" customHeight="1">
      <c r="B269" s="1"/>
      <c r="C269" s="1"/>
      <c r="D269" s="2"/>
      <c r="E269" s="2"/>
      <c r="F269" s="2"/>
      <c r="G269" s="2"/>
      <c r="H269" s="2"/>
      <c r="K269" s="4"/>
      <c r="L269" s="4"/>
    </row>
    <row r="270" spans="2:8" ht="15.75" customHeight="1">
      <c r="B270" s="1"/>
      <c r="C270" s="1"/>
      <c r="D270" s="3">
        <v>1995</v>
      </c>
      <c r="E270" s="3"/>
      <c r="F270" s="3">
        <v>1994</v>
      </c>
      <c r="G270" s="7" t="s">
        <v>5</v>
      </c>
      <c r="H270" s="3"/>
    </row>
    <row r="271" spans="2:8" ht="15.75" customHeight="1">
      <c r="B271" s="1"/>
      <c r="C271" s="1"/>
      <c r="D271" s="3" t="s">
        <v>2</v>
      </c>
      <c r="E271" s="3"/>
      <c r="F271" s="3" t="s">
        <v>2</v>
      </c>
      <c r="G271" s="8" t="s">
        <v>6</v>
      </c>
      <c r="H271" s="3"/>
    </row>
    <row r="272" spans="2:8" ht="15.75" customHeight="1">
      <c r="B272" s="1"/>
      <c r="C272" s="1"/>
      <c r="D272" s="1"/>
      <c r="E272" s="1"/>
      <c r="F272" s="1"/>
      <c r="G272" s="1"/>
      <c r="H272" s="1"/>
    </row>
    <row r="273" spans="2:12" ht="15.75" customHeight="1">
      <c r="B273" s="1" t="s">
        <v>3</v>
      </c>
      <c r="C273" s="1"/>
      <c r="D273" s="1"/>
      <c r="E273" s="1"/>
      <c r="F273" s="1"/>
      <c r="G273" s="1"/>
      <c r="H273" s="1"/>
      <c r="K273" s="6"/>
      <c r="L273" s="6"/>
    </row>
    <row r="274" spans="2:12" ht="15.75" customHeight="1" thickBot="1">
      <c r="B274" s="1"/>
      <c r="C274" s="1"/>
      <c r="D274" s="9"/>
      <c r="E274" s="9"/>
      <c r="F274" s="9"/>
      <c r="G274" s="1"/>
      <c r="H274" s="1"/>
      <c r="K274" s="2"/>
      <c r="L274" s="2"/>
    </row>
    <row r="275" spans="2:12" ht="15.75" customHeight="1" thickTop="1">
      <c r="B275" s="1" t="s">
        <v>10</v>
      </c>
      <c r="C275" s="1"/>
      <c r="D275" s="1"/>
      <c r="E275" s="1"/>
      <c r="F275" s="1"/>
      <c r="G275" s="1"/>
      <c r="H275" s="1"/>
      <c r="K275" s="3">
        <v>1994</v>
      </c>
      <c r="L275" s="7" t="s">
        <v>5</v>
      </c>
    </row>
    <row r="276" spans="2:12" ht="15.75" customHeight="1">
      <c r="B276" s="1" t="s">
        <v>26</v>
      </c>
      <c r="C276" s="1"/>
      <c r="D276" s="1"/>
      <c r="E276" s="1"/>
      <c r="F276" s="1"/>
      <c r="G276" s="1"/>
      <c r="H276" s="1"/>
      <c r="K276" s="3" t="s">
        <v>2</v>
      </c>
      <c r="L276" s="8" t="s">
        <v>6</v>
      </c>
    </row>
    <row r="277" spans="2:12" ht="15.75" customHeight="1">
      <c r="B277" s="1"/>
      <c r="C277" s="1"/>
      <c r="D277" s="1"/>
      <c r="E277" s="1"/>
      <c r="F277" s="1"/>
      <c r="G277" s="1"/>
      <c r="H277" s="1"/>
      <c r="K277" s="1"/>
      <c r="L277" s="1"/>
    </row>
    <row r="278" spans="2:12" ht="15.75" customHeight="1">
      <c r="B278" s="14" t="s">
        <v>13</v>
      </c>
      <c r="C278" s="1"/>
      <c r="D278" s="1"/>
      <c r="E278" s="1"/>
      <c r="F278" s="1"/>
      <c r="G278" s="1"/>
      <c r="H278" s="1"/>
      <c r="K278" s="1"/>
      <c r="L278" s="1"/>
    </row>
    <row r="279" spans="2:12" ht="15.75" customHeight="1" thickBot="1">
      <c r="B279" s="1" t="s">
        <v>27</v>
      </c>
      <c r="C279" s="1"/>
      <c r="D279" s="1"/>
      <c r="E279" s="1"/>
      <c r="F279" s="1"/>
      <c r="G279" s="1"/>
      <c r="H279" s="1"/>
      <c r="K279" s="9"/>
      <c r="L279" s="1"/>
    </row>
    <row r="280" spans="2:12" ht="15.75" customHeight="1" thickTop="1">
      <c r="B280" s="1" t="s">
        <v>28</v>
      </c>
      <c r="C280" s="1"/>
      <c r="D280" s="1"/>
      <c r="E280" s="1"/>
      <c r="F280" s="1"/>
      <c r="G280" s="1"/>
      <c r="H280" s="1"/>
      <c r="K280" s="1"/>
      <c r="L280" s="1"/>
    </row>
    <row r="281" spans="2:12" ht="15.75" customHeight="1">
      <c r="B281" s="1" t="s">
        <v>29</v>
      </c>
      <c r="I281" s="4"/>
      <c r="J281" s="4"/>
      <c r="K281" s="1"/>
      <c r="L281" s="1"/>
    </row>
    <row r="282" spans="2:12" ht="15.75" customHeight="1">
      <c r="B282" s="1" t="s">
        <v>30</v>
      </c>
      <c r="I282" s="4"/>
      <c r="J282" s="4"/>
      <c r="K282" s="1"/>
      <c r="L282" s="1"/>
    </row>
    <row r="283" spans="11:12" ht="15.75" customHeight="1">
      <c r="K283" s="1"/>
      <c r="L283" s="1"/>
    </row>
    <row r="284" spans="11:12" ht="15.75" customHeight="1">
      <c r="K284" s="1"/>
      <c r="L284" s="1"/>
    </row>
    <row r="285" spans="2:12" ht="15.75" customHeight="1">
      <c r="B285" s="14" t="s">
        <v>31</v>
      </c>
      <c r="K285" s="1"/>
      <c r="L285" s="1"/>
    </row>
    <row r="286" spans="2:10" ht="15.75" customHeight="1">
      <c r="B286" s="1" t="s">
        <v>12</v>
      </c>
      <c r="C286" s="1"/>
      <c r="D286" s="1"/>
      <c r="E286" s="1"/>
      <c r="F286" s="1"/>
      <c r="G286" s="1"/>
      <c r="H286" s="1"/>
      <c r="I286" s="6" t="s">
        <v>4</v>
      </c>
      <c r="J286" s="6"/>
    </row>
    <row r="287" spans="2:10" ht="15.75" customHeight="1">
      <c r="B287" s="1"/>
      <c r="C287" s="1"/>
      <c r="D287" s="1"/>
      <c r="E287" s="1"/>
      <c r="F287" s="1"/>
      <c r="G287" s="1"/>
      <c r="H287" s="1"/>
      <c r="I287" s="2"/>
      <c r="J287" s="2"/>
    </row>
    <row r="288" spans="2:10" ht="15.75" customHeight="1">
      <c r="B288" s="1" t="s">
        <v>32</v>
      </c>
      <c r="C288" s="1"/>
      <c r="D288" s="1"/>
      <c r="E288" s="1"/>
      <c r="F288" s="1"/>
      <c r="G288" s="1"/>
      <c r="H288" s="1"/>
      <c r="I288" s="3">
        <v>1995</v>
      </c>
      <c r="J288" s="3"/>
    </row>
    <row r="289" spans="2:10" ht="15.75" customHeight="1">
      <c r="B289" s="1"/>
      <c r="C289" s="1"/>
      <c r="D289" s="1"/>
      <c r="E289" s="1"/>
      <c r="F289" s="1"/>
      <c r="G289" s="1"/>
      <c r="H289" s="1"/>
      <c r="I289" s="3" t="s">
        <v>2</v>
      </c>
      <c r="J289" s="3"/>
    </row>
    <row r="290" spans="2:10" ht="15.75" customHeight="1">
      <c r="B290" s="1" t="s">
        <v>13</v>
      </c>
      <c r="C290" s="1"/>
      <c r="D290" s="10"/>
      <c r="E290" s="10"/>
      <c r="F290" s="10"/>
      <c r="G290" s="1"/>
      <c r="H290" s="1"/>
      <c r="I290" s="1"/>
      <c r="J290" s="1"/>
    </row>
    <row r="291" spans="2:10" ht="15.75" customHeight="1">
      <c r="B291" s="1" t="s">
        <v>14</v>
      </c>
      <c r="C291" s="1"/>
      <c r="D291" s="1"/>
      <c r="E291" s="1"/>
      <c r="F291" s="1"/>
      <c r="G291" s="1"/>
      <c r="H291" s="1"/>
      <c r="I291" s="1"/>
      <c r="J291" s="1"/>
    </row>
    <row r="292" spans="2:10" ht="15.75" customHeight="1" thickBot="1">
      <c r="B292" s="1" t="s">
        <v>15</v>
      </c>
      <c r="C292" s="1"/>
      <c r="D292" s="1"/>
      <c r="E292" s="1"/>
      <c r="F292" s="1"/>
      <c r="G292" s="1"/>
      <c r="H292" s="1"/>
      <c r="I292" s="9"/>
      <c r="J292" s="17"/>
    </row>
    <row r="293" spans="2:10" ht="15.75" customHeight="1" thickTop="1">
      <c r="B293" s="1"/>
      <c r="C293" s="1"/>
      <c r="D293" s="1"/>
      <c r="E293" s="1"/>
      <c r="F293" s="1"/>
      <c r="G293" s="1"/>
      <c r="H293" s="1"/>
      <c r="I293" s="1"/>
      <c r="J293" s="1"/>
    </row>
    <row r="294" spans="2:10" ht="15.75" customHeight="1">
      <c r="B294" s="14" t="s">
        <v>16</v>
      </c>
      <c r="C294" s="1"/>
      <c r="D294" s="1"/>
      <c r="E294" s="1"/>
      <c r="F294" s="1"/>
      <c r="G294" s="1"/>
      <c r="H294" s="1"/>
      <c r="I294" s="1"/>
      <c r="J294" s="1"/>
    </row>
    <row r="295" spans="2:11" ht="15.75" customHeight="1">
      <c r="B295" s="1"/>
      <c r="C295" s="1"/>
      <c r="D295" s="1"/>
      <c r="E295" s="1"/>
      <c r="F295" s="1"/>
      <c r="G295" s="1"/>
      <c r="H295" s="1"/>
      <c r="I295" s="1"/>
      <c r="J295" s="1"/>
      <c r="K295" s="15"/>
    </row>
    <row r="296" spans="2:10" ht="15.75" customHeight="1">
      <c r="B296" s="1"/>
      <c r="C296" s="1"/>
      <c r="D296" s="1"/>
      <c r="E296" s="1"/>
      <c r="F296" s="1"/>
      <c r="G296" s="1"/>
      <c r="H296" s="1"/>
      <c r="I296" s="1"/>
      <c r="J296" s="1"/>
    </row>
    <row r="297" spans="2:10" ht="15.75" customHeight="1">
      <c r="B297" s="1" t="s">
        <v>13</v>
      </c>
      <c r="C297" s="1"/>
      <c r="D297" s="1"/>
      <c r="E297" s="1"/>
      <c r="F297" s="1"/>
      <c r="G297" s="1"/>
      <c r="H297" s="1"/>
      <c r="I297" s="1"/>
      <c r="J297" s="1"/>
    </row>
    <row r="298" spans="2:10" ht="15.75" customHeight="1">
      <c r="B298" s="1" t="s">
        <v>17</v>
      </c>
      <c r="C298" s="1"/>
      <c r="D298" s="1"/>
      <c r="E298" s="1"/>
      <c r="F298" s="1"/>
      <c r="G298" s="1"/>
      <c r="H298" s="1"/>
      <c r="I298" s="1"/>
      <c r="J298" s="1"/>
    </row>
    <row r="299" spans="2:8" ht="15.75" customHeight="1">
      <c r="B299" s="1" t="s">
        <v>18</v>
      </c>
      <c r="C299" s="1"/>
      <c r="D299" s="18"/>
      <c r="E299" s="18"/>
      <c r="F299" s="18"/>
      <c r="G299" s="17"/>
      <c r="H299" s="17"/>
    </row>
    <row r="300" spans="2:8" ht="15.75" customHeight="1">
      <c r="B300" s="1"/>
      <c r="C300" s="1"/>
      <c r="D300" s="1"/>
      <c r="E300" s="1"/>
      <c r="F300" s="1"/>
      <c r="G300" s="1"/>
      <c r="H300" s="1"/>
    </row>
    <row r="301" spans="2:8" ht="15.75" customHeight="1">
      <c r="B301" s="1" t="s">
        <v>20</v>
      </c>
      <c r="C301" s="1"/>
      <c r="D301" s="1"/>
      <c r="E301" s="1"/>
      <c r="F301" s="1"/>
      <c r="G301" s="1"/>
      <c r="H301" s="1"/>
    </row>
    <row r="302" spans="2:8" ht="15.75" customHeight="1">
      <c r="B302" s="1"/>
      <c r="C302" s="1"/>
      <c r="D302" s="1"/>
      <c r="E302" s="1"/>
      <c r="F302" s="1"/>
      <c r="G302" s="1"/>
      <c r="H302" s="1"/>
    </row>
    <row r="303" spans="2:8" ht="15.75" customHeight="1">
      <c r="B303" s="1" t="s">
        <v>33</v>
      </c>
      <c r="C303" s="1"/>
      <c r="D303" s="1"/>
      <c r="E303" s="1"/>
      <c r="F303" s="1"/>
      <c r="G303" s="1"/>
      <c r="H303" s="1"/>
    </row>
    <row r="304" spans="2:11" ht="15.75" customHeight="1">
      <c r="B304" s="1"/>
      <c r="C304" s="1"/>
      <c r="D304" s="1"/>
      <c r="E304" s="1"/>
      <c r="F304" s="1"/>
      <c r="G304" s="1"/>
      <c r="H304" s="1"/>
      <c r="I304" s="1"/>
      <c r="J304" s="1"/>
      <c r="K304" s="19"/>
    </row>
    <row r="305" spans="2:10" ht="15.75" customHeight="1">
      <c r="B305" s="14" t="s">
        <v>23</v>
      </c>
      <c r="C305" s="1"/>
      <c r="D305" s="1"/>
      <c r="E305" s="1"/>
      <c r="F305" s="1"/>
      <c r="G305" s="1"/>
      <c r="H305" s="1"/>
      <c r="I305" s="1"/>
      <c r="J305" s="1"/>
    </row>
    <row r="306" spans="2:10" ht="15.75" customHeight="1">
      <c r="B306" s="14" t="s">
        <v>34</v>
      </c>
      <c r="C306" s="1"/>
      <c r="D306" s="1"/>
      <c r="E306" s="1"/>
      <c r="F306" s="1"/>
      <c r="G306" s="1"/>
      <c r="H306" s="1"/>
      <c r="I306" s="1"/>
      <c r="J306" s="1"/>
    </row>
    <row r="307" spans="2:10" ht="15.75" customHeight="1">
      <c r="B307" s="1" t="s">
        <v>18</v>
      </c>
      <c r="C307" s="1"/>
      <c r="D307" s="18"/>
      <c r="E307" s="18"/>
      <c r="F307" s="18"/>
      <c r="G307" s="1"/>
      <c r="H307" s="1"/>
      <c r="I307" s="1"/>
      <c r="J307" s="1"/>
    </row>
    <row r="308" spans="2:10" ht="15.75" customHeight="1">
      <c r="B308" s="1"/>
      <c r="C308" s="1"/>
      <c r="D308" s="1"/>
      <c r="E308" s="1"/>
      <c r="F308" s="1"/>
      <c r="G308" s="1"/>
      <c r="H308" s="1"/>
      <c r="I308" s="10"/>
      <c r="J308" s="17"/>
    </row>
    <row r="309" spans="2:10" ht="15.75" customHeight="1">
      <c r="B309" s="1"/>
      <c r="C309" s="1"/>
      <c r="D309" s="1"/>
      <c r="E309" s="1"/>
      <c r="F309" s="1"/>
      <c r="G309" s="1"/>
      <c r="H309" s="1"/>
      <c r="I309" s="1"/>
      <c r="J309" s="1"/>
    </row>
    <row r="310" spans="2:10" ht="15.75" customHeight="1">
      <c r="B310" s="1" t="s">
        <v>13</v>
      </c>
      <c r="C310" s="1"/>
      <c r="D310" s="1"/>
      <c r="E310" s="1"/>
      <c r="F310" s="1"/>
      <c r="G310" s="1"/>
      <c r="H310" s="1"/>
      <c r="I310" s="1"/>
      <c r="J310" s="1"/>
    </row>
    <row r="311" spans="2:10" ht="15.75" customHeight="1">
      <c r="B311" s="14" t="s">
        <v>35</v>
      </c>
      <c r="C311" s="1"/>
      <c r="D311" s="1"/>
      <c r="E311" s="1"/>
      <c r="F311" s="1"/>
      <c r="G311" s="1"/>
      <c r="H311" s="1"/>
      <c r="I311" s="1"/>
      <c r="J311" s="1"/>
    </row>
    <row r="312" spans="2:11" ht="15.75" customHeight="1">
      <c r="B312" s="1" t="s">
        <v>36</v>
      </c>
      <c r="C312" s="1"/>
      <c r="D312" s="1"/>
      <c r="E312" s="1"/>
      <c r="F312" s="1"/>
      <c r="G312" s="1"/>
      <c r="H312" s="1"/>
      <c r="I312" s="1"/>
      <c r="J312" s="1"/>
      <c r="K312" s="19"/>
    </row>
    <row r="313" spans="2:10" ht="15.75" customHeight="1" thickBot="1">
      <c r="B313" s="1" t="s">
        <v>37</v>
      </c>
      <c r="C313" s="1"/>
      <c r="D313" s="11"/>
      <c r="E313" s="11"/>
      <c r="F313" s="11"/>
      <c r="G313" s="1"/>
      <c r="H313" s="1"/>
      <c r="I313" s="1"/>
      <c r="J313" s="1"/>
    </row>
    <row r="314" spans="2:10" ht="15.75" customHeight="1" thickTop="1">
      <c r="B314" s="1"/>
      <c r="C314" s="1"/>
      <c r="D314" s="1"/>
      <c r="E314" s="1"/>
      <c r="F314" s="1"/>
      <c r="G314" s="1"/>
      <c r="H314" s="1"/>
      <c r="I314" s="1"/>
      <c r="J314" s="1"/>
    </row>
    <row r="315" spans="3:10" ht="15.75" customHeight="1">
      <c r="C315" s="1"/>
      <c r="D315" s="1"/>
      <c r="E315" s="1"/>
      <c r="F315" s="1"/>
      <c r="G315" s="1"/>
      <c r="H315" s="1"/>
      <c r="I315" s="1"/>
      <c r="J315" s="1"/>
    </row>
    <row r="316" spans="9:10" ht="15.75" customHeight="1">
      <c r="I316" s="1"/>
      <c r="J316" s="1"/>
    </row>
    <row r="317" spans="9:10" ht="15.75" customHeight="1">
      <c r="I317" s="18"/>
      <c r="J317" s="17"/>
    </row>
    <row r="318" spans="9:11" ht="15.75" customHeight="1" thickBot="1">
      <c r="I318" s="1"/>
      <c r="J318" s="1"/>
      <c r="K318" s="16"/>
    </row>
    <row r="319" spans="9:10" ht="15.75" customHeight="1" thickTop="1">
      <c r="I319" s="1"/>
      <c r="J319" s="1"/>
    </row>
    <row r="320" spans="9:10" ht="15.75" customHeight="1">
      <c r="I320" s="1"/>
      <c r="J320" s="1"/>
    </row>
    <row r="321" spans="9:10" ht="15.75" customHeight="1">
      <c r="I321" s="1"/>
      <c r="J321" s="1"/>
    </row>
    <row r="322" spans="9:10" ht="15.75" customHeight="1">
      <c r="I322" s="1"/>
      <c r="J322" s="1"/>
    </row>
    <row r="323" spans="9:10" ht="15.75" customHeight="1">
      <c r="I323" s="1"/>
      <c r="J323" s="1"/>
    </row>
    <row r="324" spans="9:10" ht="15.75" customHeight="1">
      <c r="I324" s="1"/>
      <c r="J324" s="1"/>
    </row>
    <row r="325" spans="9:10" ht="15.75" customHeight="1">
      <c r="I325" s="18"/>
      <c r="J325" s="17"/>
    </row>
    <row r="326" spans="9:10" ht="15.75" customHeight="1">
      <c r="I326" s="1"/>
      <c r="J326" s="1"/>
    </row>
    <row r="327" spans="9:10" ht="15.75" customHeight="1">
      <c r="I327" s="1"/>
      <c r="J327" s="1"/>
    </row>
    <row r="328" spans="9:10" ht="15.75" customHeight="1">
      <c r="I328" s="1"/>
      <c r="J328" s="1"/>
    </row>
    <row r="329" spans="9:10" ht="15.75" customHeight="1">
      <c r="I329" s="1"/>
      <c r="J329" s="1"/>
    </row>
    <row r="330" spans="9:10" ht="15.75" customHeight="1">
      <c r="I330" s="1"/>
      <c r="J330" s="1"/>
    </row>
    <row r="331" spans="9:10" ht="15.75" customHeight="1" thickBot="1">
      <c r="I331" s="11"/>
      <c r="J331" s="17"/>
    </row>
    <row r="332" spans="9:10" ht="15.75" customHeight="1" thickTop="1">
      <c r="I332" s="1"/>
      <c r="J332" s="1"/>
    </row>
    <row r="333" spans="9:10" ht="15.75" customHeight="1">
      <c r="I333" s="1"/>
      <c r="J333" s="1"/>
    </row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>
      <c r="F420" s="48"/>
    </row>
    <row r="421" ht="15.75" customHeight="1">
      <c r="F421" s="48"/>
    </row>
    <row r="422" ht="15.75" customHeight="1">
      <c r="F422" s="48"/>
    </row>
    <row r="423" ht="15.75" customHeight="1">
      <c r="F423" s="48"/>
    </row>
    <row r="424" ht="15.75" customHeight="1">
      <c r="F424" s="48"/>
    </row>
    <row r="425" ht="15.75" customHeight="1">
      <c r="F425" s="48"/>
    </row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</sheetData>
  <mergeCells count="4">
    <mergeCell ref="A87:I87"/>
    <mergeCell ref="A88:I88"/>
    <mergeCell ref="A90:I90"/>
    <mergeCell ref="A91:I91"/>
  </mergeCells>
  <printOptions horizontalCentered="1"/>
  <pageMargins left="0" right="0" top="0.75" bottom="0" header="0.5" footer="0"/>
  <pageSetup horizontalDpi="300" verticalDpi="300" orientation="portrait" paperSize="9" scale="60" r:id="rId1"/>
  <headerFooter alignWithMargins="0">
    <oddFooter>&amp;L&amp;"Courier New,Regular"FILE : &amp;F-11/11/2000&amp;"Arial,Regular"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FARLIM12</dc:creator>
  <cp:keywords/>
  <dc:description/>
  <cp:lastModifiedBy>Farlim</cp:lastModifiedBy>
  <cp:lastPrinted>2002-05-15T04:47:31Z</cp:lastPrinted>
  <dcterms:created xsi:type="dcterms:W3CDTF">1998-03-21T00:09:32Z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