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klse" sheetId="1" r:id="rId1"/>
    <sheet name="Sheet2" sheetId="2" r:id="rId2"/>
    <sheet name="Sheet3" sheetId="3" r:id="rId3"/>
  </sheets>
  <externalReferences>
    <externalReference r:id="rId6"/>
  </externalReferences>
  <definedNames/>
  <calcPr calcMode="autoNoTable" fullCalcOnLoad="1"/>
</workbook>
</file>

<file path=xl/sharedStrings.xml><?xml version="1.0" encoding="utf-8"?>
<sst xmlns="http://schemas.openxmlformats.org/spreadsheetml/2006/main" count="278" uniqueCount="211">
  <si>
    <t>QUARTERLY REPORT</t>
  </si>
  <si>
    <t>Quarterly report on consolidated result for the financial period ended 30/06/2000.  The figures have not been audited.</t>
  </si>
  <si>
    <t>UNAUDITED CONSOLIDATED INCOME STATEMENT ( RM '000 )</t>
  </si>
  <si>
    <t>Quarter</t>
  </si>
  <si>
    <t xml:space="preserve">Cumulative </t>
  </si>
  <si>
    <t xml:space="preserve">Current </t>
  </si>
  <si>
    <t>Preceding Year</t>
  </si>
  <si>
    <t xml:space="preserve">Year </t>
  </si>
  <si>
    <t>Corresponding</t>
  </si>
  <si>
    <t>to Date</t>
  </si>
  <si>
    <t>Period</t>
  </si>
  <si>
    <t>30/06/2000</t>
  </si>
  <si>
    <t>30/06/1999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</si>
  <si>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</si>
  <si>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</si>
  <si>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</si>
  <si>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</si>
  <si>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</si>
  <si>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</si>
  <si>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</si>
  <si>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</si>
  <si>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 / (loss)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</si>
  <si>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</si>
  <si>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</si>
  <si>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</si>
  <si>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</si>
  <si>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-</t>
  </si>
  <si>
    <t>(e)</t>
  </si>
  <si>
    <t>Operating profit / (loss)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</si>
  <si>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</si>
  <si>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</si>
  <si>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</si>
  <si>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/ (loss) before taxation, minority interests and extraordinary items</t>
  </si>
  <si>
    <t>(h)</t>
  </si>
  <si>
    <t>Taxation</t>
  </si>
  <si>
    <t>(i)</t>
  </si>
  <si>
    <t>(i) Profit / (loss) after taxation before deducting minority interest</t>
  </si>
  <si>
    <t>(ii) Less minority interests</t>
  </si>
  <si>
    <t>(j)</t>
  </si>
  <si>
    <t>Profit / (loss) after taxation attributable to members of the company</t>
  </si>
  <si>
    <t>(k)</t>
  </si>
  <si>
    <t>(i) Extraordinary items</t>
  </si>
  <si>
    <t>(iii) Extraordinary items attributable to members of the company</t>
  </si>
  <si>
    <t>(l)</t>
  </si>
  <si>
    <t>Profit / (loss) after taxation and extraordinary items attributable to members of the company</t>
  </si>
  <si>
    <t>3.</t>
  </si>
  <si>
    <t>Earnings per share base on 2(j) above after deducting any provision for preference dividends, if any:-</t>
  </si>
  <si>
    <t>(i) Basic (based on 75,000,000    ordinary shares) (RM)</t>
  </si>
  <si>
    <t>(ii) Fully diluted (based on 75,000,000 ordinary shares) (RM)</t>
  </si>
  <si>
    <t>1 of 5</t>
  </si>
  <si>
    <t>UNAUDITED CONSOLIDATED BALANCE SHEET ( RM '000 )</t>
  </si>
  <si>
    <t>As at End of Current Quarter</t>
  </si>
  <si>
    <t>As at Preceding                          Financial Year End</t>
  </si>
  <si>
    <t>31/12/1999</t>
  </si>
  <si>
    <t>Fixed Assets</t>
  </si>
  <si>
    <t>Investments in Associated Companies</t>
  </si>
  <si>
    <t>Long Term Investments</t>
  </si>
  <si>
    <t>3a</t>
  </si>
  <si>
    <t>Hire Purchase Receivable</t>
  </si>
  <si>
    <t>4.</t>
  </si>
  <si>
    <t>Intangible Assets</t>
  </si>
  <si>
    <t>5.</t>
  </si>
  <si>
    <t>Current Assets</t>
  </si>
  <si>
    <t>Stocks</t>
  </si>
  <si>
    <t>Trade Debtors</t>
  </si>
  <si>
    <t>Short Term Investments</t>
  </si>
  <si>
    <t>Cash</t>
  </si>
  <si>
    <t xml:space="preserve">Others -  </t>
  </si>
  <si>
    <t>Other Debtors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</si>
  <si>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</si>
  <si>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</si>
  <si>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</si>
  <si>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</si>
  <si>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</si>
  <si>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</si>
  <si>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 xml:space="preserve">Others – </t>
  </si>
  <si>
    <t>Due to Holdings Company</t>
  </si>
  <si>
    <t>Proposed Dividends</t>
  </si>
  <si>
    <t>7.</t>
  </si>
  <si>
    <t>Net Current Assets or Current Liabilities</t>
  </si>
  <si>
    <t>8.</t>
  </si>
  <si>
    <t>Share holders’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</si>
  <si>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</si>
  <si>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</si>
  <si>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</si>
  <si>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</si>
  <si>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</si>
  <si>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</si>
  <si>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</si>
  <si>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</si>
  <si>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</si>
  <si>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Interests</t>
  </si>
  <si>
    <t>10.</t>
  </si>
  <si>
    <t>Long Term Borrowings</t>
  </si>
  <si>
    <t>11.</t>
  </si>
  <si>
    <t>Other Long Term Liabilities</t>
  </si>
  <si>
    <t>E</t>
  </si>
  <si>
    <t>12.</t>
  </si>
  <si>
    <t>Net tangible assets per share (RM)</t>
  </si>
  <si>
    <t>A + B - C - E</t>
  </si>
  <si>
    <t>=</t>
  </si>
  <si>
    <t>2 of 5</t>
  </si>
  <si>
    <t>Notes</t>
  </si>
  <si>
    <t>Accounting Policies</t>
  </si>
  <si>
    <t xml:space="preserve">The quarterly financial statements have been prepared based on accounting policies and methods of computation consistent with those adopted in the 1999 Annual Report. </t>
  </si>
  <si>
    <t>Exceptional Items</t>
  </si>
  <si>
    <t>There is no exceptional item for the financial year to date.</t>
  </si>
  <si>
    <t>Extraordinary Items</t>
  </si>
  <si>
    <t>There is no extraordinary item for the financial year to date.</t>
  </si>
  <si>
    <t xml:space="preserve">  Quarter</t>
  </si>
  <si>
    <t>Year to Date</t>
  </si>
  <si>
    <t>RM’000</t>
  </si>
  <si>
    <t>Malaysian taxation</t>
  </si>
  <si>
    <t>Income Tax</t>
  </si>
  <si>
    <t>Current Year</t>
  </si>
  <si>
    <t>Prior Year</t>
  </si>
  <si>
    <t>Deferred tax</t>
  </si>
  <si>
    <t>Foreign taxation</t>
  </si>
  <si>
    <t>Pre-acquisition Profits</t>
  </si>
  <si>
    <t>There is no pre-acquisition profit for the current financial year to date.</t>
  </si>
  <si>
    <t>Investments and Properties</t>
  </si>
  <si>
    <t xml:space="preserve">Not Applicable </t>
  </si>
  <si>
    <t>Quoted Investment</t>
  </si>
  <si>
    <t>There is no purchase or sale of quoted securities for the current financial  year to date.</t>
  </si>
  <si>
    <t>Effect of Changes in Composition of Company</t>
  </si>
  <si>
    <t>(a) Included in the amount due to Holding Company, Med Bumikar Mara Sdn.Bhd, is RM160,000,000 the purchase consideration of 20 % equity interest in Perusahaan Otomobil Kedua Sdn.Bhd to be wholly satisfied by the issue of 64,000,000 new ordinary shares of RM1.00 each in MBM Resources Bhd (MBMR ) at an issue price of RM2.50 per share.</t>
  </si>
  <si>
    <t>(b) Included in the shares in the results of associated companies is earnings derived from Perusahaan Otomobil        Kedua Sdn.Bhd for 3 months period from 1st April 2000 to 30 th June 2000.</t>
  </si>
  <si>
    <t>Corporate Developments</t>
  </si>
  <si>
    <t>The corporate exercise involving MBMR's 20% equity interest in Perodua Sdn.Bhd was concluded on                                 9th August 2000 and new MBMR shares were alloted and now pending for listing on KLSE.</t>
  </si>
  <si>
    <t>Seasonality or cyclicality of Operations</t>
  </si>
  <si>
    <t>The main activity of the group is in the distributorship of motor vehicles and is therefore dependent on the economy of the country.</t>
  </si>
  <si>
    <t>Debt and Equity Securities</t>
  </si>
  <si>
    <t>There are no issuances and repayments of debt and equity securities, share buy-back, share cancellations, shares held as treasury shares and resale of treasury shares for the current financial year to date.</t>
  </si>
  <si>
    <t>3 of 5</t>
  </si>
  <si>
    <t>Group Borrowings and Debt Securities</t>
  </si>
  <si>
    <t>Group borrowings and debt securities as at the end of the reporting period:-</t>
  </si>
  <si>
    <t>RM ’000</t>
  </si>
  <si>
    <t xml:space="preserve">Denominated in </t>
  </si>
  <si>
    <t>Malaysian Currency</t>
  </si>
  <si>
    <t>Secured</t>
  </si>
  <si>
    <t>Unsecured</t>
  </si>
  <si>
    <t>New Zealand Currency</t>
  </si>
  <si>
    <t xml:space="preserve">Secured                                                                                          </t>
  </si>
  <si>
    <t>13.</t>
  </si>
  <si>
    <t>Contingent Liabilities</t>
  </si>
  <si>
    <t>At the date of this report, the Company or the Group do not have any contingent liability and none has arise since the end of the financial  year .</t>
  </si>
  <si>
    <t>14.</t>
  </si>
  <si>
    <t>Financial Instruments with Off Balance Sheet Risk</t>
  </si>
  <si>
    <t>a.</t>
  </si>
  <si>
    <t>As at the date of this announcement, the group has the following foreign currency contract outstanding:</t>
  </si>
  <si>
    <t>Currency</t>
  </si>
  <si>
    <t>Contracted Amounts</t>
  </si>
  <si>
    <t>Equivalent in RM</t>
  </si>
  <si>
    <t>Expiry Date</t>
  </si>
  <si>
    <t xml:space="preserve">Yen </t>
  </si>
  <si>
    <t>23 August 2000 - 20 September 2000</t>
  </si>
  <si>
    <t xml:space="preserve">The foreign currency contract is to hedge against the group's purchases denominated in foreign currency.  The contracted rates will be used to convert the Malaysian Ringgit to foreign currency. </t>
  </si>
  <si>
    <t>15.</t>
  </si>
  <si>
    <t>Litigation</t>
  </si>
  <si>
    <t>There is no material litigation as at the date of this reporting.</t>
  </si>
  <si>
    <t>16.</t>
  </si>
  <si>
    <t>Segment Reporting</t>
  </si>
  <si>
    <t>Profit/(Loss)            before taxation</t>
  </si>
  <si>
    <t>Total Assets</t>
  </si>
  <si>
    <t>By Activities</t>
  </si>
  <si>
    <t>Investment Holding</t>
  </si>
  <si>
    <t>Distribution of motor vehicles</t>
  </si>
  <si>
    <t>Group's share of associated companies result</t>
  </si>
  <si>
    <t>Consolidation Adjustments</t>
  </si>
  <si>
    <t xml:space="preserve">By Geographical </t>
  </si>
  <si>
    <t>Malaysia</t>
  </si>
  <si>
    <t>New Zealand</t>
  </si>
  <si>
    <t>17.</t>
  </si>
  <si>
    <t>Comments on Material Change in Quarterly Profits Before Taxation</t>
  </si>
  <si>
    <t xml:space="preserve">The group's profit before taxation for the current quarter ending 30th June 2000 is RM 18.5 million as compared to the 1st quarter of 2000 of RM 9.01 million. </t>
  </si>
  <si>
    <t>4 of 5</t>
  </si>
  <si>
    <t>18.</t>
  </si>
  <si>
    <t>Review of Performance</t>
  </si>
  <si>
    <t>The increase in the performance is mainly due to the inclusion of Perodua's profit.</t>
  </si>
  <si>
    <t>19.</t>
  </si>
  <si>
    <t>Current Year Prospect</t>
  </si>
  <si>
    <t>20.</t>
  </si>
  <si>
    <t>Profit forecast</t>
  </si>
  <si>
    <t>In the circular to shareholders dated 29 February 2000, the company issue a forecast of consolidated profit after taxation of RM 17,236,000 before proposed acquisition of 20% equity interest in Perodua Sdn.Bhd and                                              RM 32,488,000 after proposed acquisition for the year ending 31 December 2000.</t>
  </si>
  <si>
    <t>21.</t>
  </si>
  <si>
    <t>Dividend</t>
  </si>
  <si>
    <t>The Board is pleased to declare an interim dividend of 10.0 sen per share less 28% income tax for the year ending 31 December 2000 ( half-year ended 30 June 1999 - none ).</t>
  </si>
  <si>
    <t>The interim dividend is to be paid on a date to be announced later.</t>
  </si>
  <si>
    <t>22.</t>
  </si>
  <si>
    <t>Proforma Report</t>
  </si>
  <si>
    <t>Assuming the 64,000,000 new ordinary shares of MBMR was issued on 1st April 2000 the same date when the earnings from Perodua Sdn.Bhd starts to be recognised ( as per notes 8b above ), the followings would be the changes to the respectives explanatory notes :-</t>
  </si>
  <si>
    <t xml:space="preserve">Consolidated Profit &amp; Loss </t>
  </si>
  <si>
    <t>Current Year Quarter</t>
  </si>
  <si>
    <t>Current Year           To Date</t>
  </si>
  <si>
    <t>3.(a)</t>
  </si>
  <si>
    <t>(i) Basic (based on 139,000,000 / 107,000,000*   ordinary shares) (RM)</t>
  </si>
  <si>
    <t>0.158 *</t>
  </si>
  <si>
    <t>(ii) Fully diluted (based on 139,000,000 ordinary shares) (RM)</t>
  </si>
  <si>
    <t>Consolidated Balance Sheet (RM'000)</t>
  </si>
  <si>
    <t>Current Year          To Date</t>
  </si>
  <si>
    <t>Amount Due to Holding Company</t>
  </si>
  <si>
    <t>Shareholders' Funds</t>
  </si>
  <si>
    <t xml:space="preserve">Net tangible assets per share ( RM ) </t>
  </si>
  <si>
    <t xml:space="preserve">BY ORDER OF THE BOARD </t>
  </si>
  <si>
    <t>MBM RESOURCES BERHAD</t>
  </si>
  <si>
    <t>Sharizat Othman</t>
  </si>
  <si>
    <t>Company Secretary</t>
  </si>
  <si>
    <t>Kuala Lumpur</t>
  </si>
  <si>
    <t>Dated : 22nd August 2000</t>
  </si>
  <si>
    <t>5 of 5</t>
  </si>
  <si>
    <t>Barring any unforeseen circumstances,the group is confident of performing better in the current year in tandem with the improving economy.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</si>
</sst>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_);\(#,##0.0\)"/>
  </numFmts>
  <fonts count="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0" fillId="0" borderId="0" xfId="0" applyFont="1" applyAlignment="1" quotePrefix="1">
      <alignment horizontal="right"/>
    </xf>
    <xf numFmtId="37" fontId="0" fillId="0" borderId="1" xfId="0" applyNumberFormat="1" applyBorder="1" applyAlignment="1">
      <alignment vertical="center"/>
    </xf>
    <xf numFmtId="37" fontId="0" fillId="0" borderId="0" xfId="0" applyNumberFormat="1" applyBorder="1" applyAlignment="1">
      <alignment vertical="center"/>
    </xf>
    <xf numFmtId="0" fontId="0" fillId="0" borderId="0" xfId="0" applyFont="1" applyAlignment="1">
      <alignment horizontal="right"/>
    </xf>
    <xf numFmtId="37" fontId="0" fillId="0" borderId="0" xfId="0" applyNumberFormat="1" applyAlignment="1">
      <alignment/>
    </xf>
    <xf numFmtId="43" fontId="0" fillId="0" borderId="0" xfId="15" applyAlignment="1">
      <alignment horizontal="right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wrapText="1"/>
    </xf>
    <xf numFmtId="43" fontId="0" fillId="0" borderId="2" xfId="15" applyBorder="1" applyAlignment="1">
      <alignment horizontal="right"/>
    </xf>
    <xf numFmtId="43" fontId="0" fillId="0" borderId="0" xfId="15" applyBorder="1" applyAlignment="1">
      <alignment horizontal="right"/>
    </xf>
    <xf numFmtId="37" fontId="0" fillId="0" borderId="0" xfId="15" applyNumberFormat="1" applyAlignment="1">
      <alignment/>
    </xf>
    <xf numFmtId="0" fontId="0" fillId="0" borderId="0" xfId="0" applyAlignment="1">
      <alignment horizontal="center" wrapText="1"/>
    </xf>
    <xf numFmtId="37" fontId="0" fillId="0" borderId="2" xfId="0" applyNumberFormat="1" applyBorder="1" applyAlignment="1">
      <alignment/>
    </xf>
    <xf numFmtId="37" fontId="0" fillId="0" borderId="2" xfId="15" applyNumberFormat="1" applyBorder="1" applyAlignment="1">
      <alignment wrapText="1"/>
    </xf>
    <xf numFmtId="0" fontId="0" fillId="0" borderId="0" xfId="0" applyBorder="1" applyAlignment="1">
      <alignment/>
    </xf>
    <xf numFmtId="37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37" fontId="0" fillId="0" borderId="2" xfId="0" applyNumberFormat="1" applyBorder="1" applyAlignment="1">
      <alignment horizontal="right" wrapText="1"/>
    </xf>
    <xf numFmtId="37" fontId="0" fillId="0" borderId="0" xfId="0" applyNumberFormat="1" applyAlignment="1">
      <alignment wrapText="1"/>
    </xf>
    <xf numFmtId="37" fontId="0" fillId="0" borderId="2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37" fontId="0" fillId="0" borderId="0" xfId="0" applyNumberFormat="1" applyAlignment="1">
      <alignment horizontal="right"/>
    </xf>
    <xf numFmtId="37" fontId="0" fillId="0" borderId="2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7" fontId="0" fillId="0" borderId="1" xfId="0" applyNumberFormat="1" applyBorder="1" applyAlignment="1">
      <alignment wrapText="1"/>
    </xf>
    <xf numFmtId="37" fontId="0" fillId="0" borderId="0" xfId="0" applyNumberForma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vertical="center" wrapText="1"/>
    </xf>
    <xf numFmtId="37" fontId="0" fillId="0" borderId="0" xfId="0" applyNumberForma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7" fontId="0" fillId="0" borderId="0" xfId="15" applyNumberFormat="1" applyAlignment="1">
      <alignment horizontal="right"/>
    </xf>
    <xf numFmtId="37" fontId="0" fillId="0" borderId="0" xfId="0" applyNumberFormat="1" applyFill="1" applyAlignment="1">
      <alignment/>
    </xf>
    <xf numFmtId="37" fontId="0" fillId="0" borderId="3" xfId="0" applyNumberFormat="1" applyBorder="1" applyAlignment="1">
      <alignment horizontal="right"/>
    </xf>
    <xf numFmtId="37" fontId="0" fillId="0" borderId="0" xfId="0" applyNumberFormat="1" applyFill="1" applyAlignment="1">
      <alignment horizontal="left"/>
    </xf>
    <xf numFmtId="37" fontId="0" fillId="0" borderId="0" xfId="0" applyNumberFormat="1" applyAlignment="1">
      <alignment horizontal="right" wrapText="1"/>
    </xf>
    <xf numFmtId="37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 vertical="center"/>
    </xf>
    <xf numFmtId="37" fontId="0" fillId="0" borderId="0" xfId="0" applyNumberFormat="1" applyAlignment="1">
      <alignment vertical="top"/>
    </xf>
    <xf numFmtId="37" fontId="0" fillId="0" borderId="0" xfId="0" applyNumberFormat="1" applyFill="1" applyBorder="1" applyAlignment="1">
      <alignment/>
    </xf>
    <xf numFmtId="37" fontId="0" fillId="0" borderId="0" xfId="0" applyNumberFormat="1" applyBorder="1" applyAlignment="1">
      <alignment horizontal="right" wrapText="1"/>
    </xf>
    <xf numFmtId="37" fontId="0" fillId="0" borderId="4" xfId="15" applyNumberFormat="1" applyBorder="1" applyAlignment="1">
      <alignment horizontal="right"/>
    </xf>
    <xf numFmtId="37" fontId="0" fillId="0" borderId="4" xfId="15" applyNumberFormat="1" applyBorder="1" applyAlignment="1">
      <alignment horizontal="right" vertical="center"/>
    </xf>
    <xf numFmtId="37" fontId="0" fillId="2" borderId="0" xfId="0" applyNumberFormat="1" applyFill="1" applyAlignment="1">
      <alignment/>
    </xf>
    <xf numFmtId="3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39" fontId="0" fillId="2" borderId="0" xfId="0" applyNumberFormat="1" applyFill="1" applyAlignment="1">
      <alignment/>
    </xf>
    <xf numFmtId="39" fontId="0" fillId="0" borderId="0" xfId="0" applyNumberFormat="1" applyBorder="1" applyAlignment="1">
      <alignment/>
    </xf>
    <xf numFmtId="0" fontId="3" fillId="0" borderId="0" xfId="0" applyFont="1" applyAlignment="1" quotePrefix="1">
      <alignment horizontal="right"/>
    </xf>
    <xf numFmtId="0" fontId="0" fillId="0" borderId="0" xfId="0" applyBorder="1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center" wrapText="1"/>
    </xf>
    <xf numFmtId="37" fontId="0" fillId="0" borderId="3" xfId="0" applyNumberFormat="1" applyFont="1" applyBorder="1" applyAlignment="1">
      <alignment horizontal="center" wrapText="1"/>
    </xf>
    <xf numFmtId="37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7" fontId="0" fillId="0" borderId="2" xfId="15" applyNumberFormat="1" applyBorder="1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vertical="top"/>
    </xf>
    <xf numFmtId="37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37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center" vertical="top"/>
    </xf>
    <xf numFmtId="37" fontId="2" fillId="0" borderId="4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39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37" fontId="0" fillId="0" borderId="0" xfId="0" applyNumberFormat="1" applyAlignment="1">
      <alignment horizontal="center" vertical="top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 wrapText="1" indent="1"/>
    </xf>
    <xf numFmtId="37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right" wrapText="1"/>
    </xf>
    <xf numFmtId="37" fontId="0" fillId="0" borderId="0" xfId="15" applyNumberFormat="1" applyAlignment="1">
      <alignment/>
    </xf>
    <xf numFmtId="37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7" fontId="0" fillId="0" borderId="4" xfId="0" applyNumberFormat="1" applyBorder="1" applyAlignment="1">
      <alignment/>
    </xf>
    <xf numFmtId="37" fontId="0" fillId="0" borderId="0" xfId="0" applyNumberFormat="1" applyAlignment="1">
      <alignment wrapText="1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 wrapText="1"/>
    </xf>
    <xf numFmtId="37" fontId="0" fillId="0" borderId="0" xfId="0" applyNumberFormat="1" applyBorder="1" applyAlignment="1">
      <alignment/>
    </xf>
    <xf numFmtId="43" fontId="0" fillId="0" borderId="2" xfId="15" applyBorder="1" applyAlignment="1">
      <alignment wrapText="1"/>
    </xf>
    <xf numFmtId="0" fontId="0" fillId="0" borderId="2" xfId="0" applyBorder="1" applyAlignment="1">
      <alignment wrapText="1"/>
    </xf>
    <xf numFmtId="43" fontId="0" fillId="0" borderId="2" xfId="15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37" fontId="0" fillId="0" borderId="3" xfId="0" applyNumberFormat="1" applyFont="1" applyBorder="1" applyAlignment="1">
      <alignment horizontal="center" wrapText="1"/>
    </xf>
    <xf numFmtId="37" fontId="0" fillId="0" borderId="0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 horizontal="center" wrapText="1"/>
    </xf>
    <xf numFmtId="37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3" fontId="0" fillId="0" borderId="2" xfId="15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3" fontId="0" fillId="0" borderId="0" xfId="15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37" fontId="0" fillId="0" borderId="4" xfId="0" applyNumberFormat="1" applyBorder="1" applyAlignment="1">
      <alignment horizontal="right"/>
    </xf>
    <xf numFmtId="0" fontId="0" fillId="0" borderId="0" xfId="0" applyFont="1" applyAlignment="1">
      <alignment wrapText="1"/>
    </xf>
    <xf numFmtId="37" fontId="0" fillId="0" borderId="9" xfId="0" applyNumberFormat="1" applyBorder="1" applyAlignment="1">
      <alignment horizontal="right" wrapText="1"/>
    </xf>
    <xf numFmtId="37" fontId="0" fillId="0" borderId="0" xfId="0" applyNumberFormat="1" applyAlignment="1">
      <alignment horizontal="right"/>
    </xf>
    <xf numFmtId="37" fontId="0" fillId="0" borderId="9" xfId="15" applyNumberFormat="1" applyBorder="1" applyAlignment="1">
      <alignment horizontal="right" wrapText="1"/>
    </xf>
    <xf numFmtId="37" fontId="0" fillId="0" borderId="2" xfId="0" applyNumberForma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0" fillId="0" borderId="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3" fontId="0" fillId="0" borderId="0" xfId="15" applyAlignment="1">
      <alignment horizontal="right"/>
    </xf>
    <xf numFmtId="37" fontId="0" fillId="0" borderId="0" xfId="15" applyNumberFormat="1" applyAlignment="1">
      <alignment horizontal="right"/>
    </xf>
    <xf numFmtId="37" fontId="0" fillId="0" borderId="4" xfId="15" applyNumberFormat="1" applyBorder="1" applyAlignment="1">
      <alignment horizontal="right" vertical="center" wrapText="1"/>
    </xf>
    <xf numFmtId="37" fontId="0" fillId="0" borderId="4" xfId="0" applyNumberFormat="1" applyBorder="1" applyAlignment="1">
      <alignment horizontal="right" wrapText="1"/>
    </xf>
    <xf numFmtId="39" fontId="0" fillId="0" borderId="0" xfId="0" applyNumberFormat="1" applyAlignment="1">
      <alignment/>
    </xf>
    <xf numFmtId="37" fontId="0" fillId="0" borderId="0" xfId="0" applyNumberFormat="1" applyFill="1" applyBorder="1" applyAlignment="1">
      <alignment wrapText="1"/>
    </xf>
    <xf numFmtId="37" fontId="0" fillId="0" borderId="0" xfId="0" applyNumberFormat="1" applyAlignment="1">
      <alignment vertical="top"/>
    </xf>
    <xf numFmtId="37" fontId="0" fillId="0" borderId="4" xfId="0" applyNumberFormat="1" applyBorder="1" applyAlignment="1">
      <alignment vertical="center" wrapText="1"/>
    </xf>
    <xf numFmtId="37" fontId="0" fillId="0" borderId="0" xfId="0" applyNumberFormat="1" applyFill="1" applyAlignment="1">
      <alignment horizontal="right" vertical="center" wrapText="1"/>
    </xf>
    <xf numFmtId="37" fontId="0" fillId="0" borderId="0" xfId="0" applyNumberFormat="1" applyAlignment="1">
      <alignment horizontal="right" wrapText="1"/>
    </xf>
    <xf numFmtId="37" fontId="0" fillId="0" borderId="0" xfId="0" applyNumberFormat="1" applyFill="1" applyAlignment="1">
      <alignment vertical="center" wrapText="1"/>
    </xf>
    <xf numFmtId="37" fontId="0" fillId="0" borderId="0" xfId="0" applyNumberForma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37" fontId="0" fillId="0" borderId="9" xfId="0" applyNumberFormat="1" applyBorder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wrapText="1"/>
    </xf>
    <xf numFmtId="37" fontId="0" fillId="0" borderId="2" xfId="0" applyNumberFormat="1" applyBorder="1" applyAlignment="1">
      <alignment vertical="top"/>
    </xf>
    <xf numFmtId="37" fontId="0" fillId="0" borderId="2" xfId="0" applyNumberFormat="1" applyBorder="1" applyAlignment="1">
      <alignment/>
    </xf>
    <xf numFmtId="37" fontId="0" fillId="0" borderId="0" xfId="15" applyNumberFormat="1" applyAlignment="1">
      <alignment horizontal="right" wrapText="1"/>
    </xf>
    <xf numFmtId="37" fontId="0" fillId="0" borderId="9" xfId="15" applyNumberFormat="1" applyBorder="1" applyAlignment="1">
      <alignment wrapText="1"/>
    </xf>
    <xf numFmtId="37" fontId="0" fillId="0" borderId="0" xfId="15" applyNumberFormat="1" applyAlignment="1">
      <alignment wrapText="1"/>
    </xf>
    <xf numFmtId="0" fontId="0" fillId="0" borderId="0" xfId="0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37" fontId="0" fillId="0" borderId="1" xfId="0" applyNumberFormat="1" applyBorder="1" applyAlignment="1">
      <alignment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0</xdr:rowOff>
    </xdr:from>
    <xdr:to>
      <xdr:col>7</xdr:col>
      <xdr:colOff>352425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0" y="1009650"/>
          <a:ext cx="112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153</xdr:row>
      <xdr:rowOff>0</xdr:rowOff>
    </xdr:from>
    <xdr:to>
      <xdr:col>7</xdr:col>
      <xdr:colOff>381000</xdr:colOff>
      <xdr:row>153</xdr:row>
      <xdr:rowOff>0</xdr:rowOff>
    </xdr:to>
    <xdr:sp>
      <xdr:nvSpPr>
        <xdr:cNvPr id="2" name="Line 2"/>
        <xdr:cNvSpPr>
          <a:spLocks/>
        </xdr:cNvSpPr>
      </xdr:nvSpPr>
      <xdr:spPr>
        <a:xfrm>
          <a:off x="3305175" y="24060150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153</xdr:row>
      <xdr:rowOff>0</xdr:rowOff>
    </xdr:from>
    <xdr:to>
      <xdr:col>10</xdr:col>
      <xdr:colOff>76200</xdr:colOff>
      <xdr:row>153</xdr:row>
      <xdr:rowOff>0</xdr:rowOff>
    </xdr:to>
    <xdr:sp>
      <xdr:nvSpPr>
        <xdr:cNvPr id="3" name="Line 3"/>
        <xdr:cNvSpPr>
          <a:spLocks/>
        </xdr:cNvSpPr>
      </xdr:nvSpPr>
      <xdr:spPr>
        <a:xfrm>
          <a:off x="4552950" y="24060150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11</xdr:col>
      <xdr:colOff>1028700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410075" y="1009650"/>
          <a:ext cx="20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80</xdr:row>
      <xdr:rowOff>0</xdr:rowOff>
    </xdr:from>
    <xdr:to>
      <xdr:col>8</xdr:col>
      <xdr:colOff>0</xdr:colOff>
      <xdr:row>87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62300" y="12773025"/>
          <a:ext cx="1133475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6" name="Line 6"/>
        <xdr:cNvSpPr>
          <a:spLocks/>
        </xdr:cNvSpPr>
      </xdr:nvSpPr>
      <xdr:spPr>
        <a:xfrm>
          <a:off x="3162300" y="137445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12</xdr:col>
      <xdr:colOff>0</xdr:colOff>
      <xdr:row>87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324475" y="12773025"/>
          <a:ext cx="112395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86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324475" y="13744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89</xdr:row>
      <xdr:rowOff>0</xdr:rowOff>
    </xdr:from>
    <xdr:to>
      <xdr:col>8</xdr:col>
      <xdr:colOff>0</xdr:colOff>
      <xdr:row>97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62300" y="14230350"/>
          <a:ext cx="1133475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89</xdr:row>
      <xdr:rowOff>0</xdr:rowOff>
    </xdr:from>
    <xdr:to>
      <xdr:col>12</xdr:col>
      <xdr:colOff>0</xdr:colOff>
      <xdr:row>97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5324475" y="14230350"/>
          <a:ext cx="112395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96</xdr:row>
      <xdr:rowOff>9525</xdr:rowOff>
    </xdr:from>
    <xdr:to>
      <xdr:col>8</xdr:col>
      <xdr:colOff>9525</xdr:colOff>
      <xdr:row>96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3162300" y="153733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96</xdr:row>
      <xdr:rowOff>9525</xdr:rowOff>
    </xdr:from>
    <xdr:to>
      <xdr:col>12</xdr:col>
      <xdr:colOff>0</xdr:colOff>
      <xdr:row>96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5324475" y="15373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110</xdr:row>
      <xdr:rowOff>0</xdr:rowOff>
    </xdr:from>
    <xdr:to>
      <xdr:col>8</xdr:col>
      <xdr:colOff>0</xdr:colOff>
      <xdr:row>110</xdr:row>
      <xdr:rowOff>0</xdr:rowOff>
    </xdr:to>
    <xdr:sp>
      <xdr:nvSpPr>
        <xdr:cNvPr id="13" name="Line 13"/>
        <xdr:cNvSpPr>
          <a:spLocks/>
        </xdr:cNvSpPr>
      </xdr:nvSpPr>
      <xdr:spPr>
        <a:xfrm>
          <a:off x="3162300" y="176498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110</xdr:row>
      <xdr:rowOff>0</xdr:rowOff>
    </xdr:from>
    <xdr:to>
      <xdr:col>12</xdr:col>
      <xdr:colOff>9525</xdr:colOff>
      <xdr:row>110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324475" y="176498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321</xdr:row>
      <xdr:rowOff>0</xdr:rowOff>
    </xdr:from>
    <xdr:to>
      <xdr:col>9</xdr:col>
      <xdr:colOff>904875</xdr:colOff>
      <xdr:row>321</xdr:row>
      <xdr:rowOff>0</xdr:rowOff>
    </xdr:to>
    <xdr:sp>
      <xdr:nvSpPr>
        <xdr:cNvPr id="15" name="Line 15"/>
        <xdr:cNvSpPr>
          <a:spLocks/>
        </xdr:cNvSpPr>
      </xdr:nvSpPr>
      <xdr:spPr>
        <a:xfrm>
          <a:off x="4400550" y="486441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11</xdr:col>
      <xdr:colOff>695325</xdr:colOff>
      <xdr:row>66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1057275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134</xdr:row>
      <xdr:rowOff>0</xdr:rowOff>
    </xdr:from>
    <xdr:to>
      <xdr:col>11</xdr:col>
      <xdr:colOff>676275</xdr:colOff>
      <xdr:row>134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" y="21250275"/>
          <a:ext cx="604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206</xdr:row>
      <xdr:rowOff>0</xdr:rowOff>
    </xdr:from>
    <xdr:to>
      <xdr:col>11</xdr:col>
      <xdr:colOff>685800</xdr:colOff>
      <xdr:row>206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31861125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279</xdr:row>
      <xdr:rowOff>9525</xdr:rowOff>
    </xdr:from>
    <xdr:to>
      <xdr:col>11</xdr:col>
      <xdr:colOff>695325</xdr:colOff>
      <xdr:row>279</xdr:row>
      <xdr:rowOff>9525</xdr:rowOff>
    </xdr:to>
    <xdr:sp>
      <xdr:nvSpPr>
        <xdr:cNvPr id="19" name="Line 19"/>
        <xdr:cNvSpPr>
          <a:spLocks/>
        </xdr:cNvSpPr>
      </xdr:nvSpPr>
      <xdr:spPr>
        <a:xfrm flipV="1">
          <a:off x="0" y="4249102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346</xdr:row>
      <xdr:rowOff>0</xdr:rowOff>
    </xdr:from>
    <xdr:to>
      <xdr:col>11</xdr:col>
      <xdr:colOff>609600</xdr:colOff>
      <xdr:row>346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52397025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166\c\My%20Documents\MBMR\KLSE\2000\2ndQ'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"/>
      <sheetName val="QTR"/>
      <sheetName val="SUM"/>
      <sheetName val="Cor-P&amp;L"/>
      <sheetName val="CONS-P&amp;L,BS"/>
      <sheetName val="INV-Asso"/>
      <sheetName val="Analysis"/>
      <sheetName val="Compare"/>
      <sheetName val="SEGMENTAL"/>
      <sheetName val="DMSB"/>
      <sheetName val="PERO2"/>
      <sheetName val="MBMI"/>
      <sheetName val="AS"/>
      <sheetName val="CMC"/>
      <sheetName val="ACC-DMSB"/>
      <sheetName val="DMSB-BS"/>
      <sheetName val="ACC-BVI"/>
      <sheetName val="ACC-CMC"/>
      <sheetName val="ACC-MBMI"/>
      <sheetName val="ACC-PERO2"/>
      <sheetName val="Sheet7"/>
      <sheetName val="Sheet6"/>
      <sheetName val="Sheet3"/>
    </sheetNames>
    <sheetDataSet>
      <sheetData sheetId="1">
        <row r="6">
          <cell r="P6">
            <v>140614</v>
          </cell>
          <cell r="Q6">
            <v>256640</v>
          </cell>
        </row>
        <row r="8">
          <cell r="P8">
            <v>0</v>
          </cell>
          <cell r="Q8">
            <v>1271</v>
          </cell>
        </row>
        <row r="9">
          <cell r="P9">
            <v>110</v>
          </cell>
          <cell r="Q9">
            <v>153</v>
          </cell>
        </row>
        <row r="11">
          <cell r="P11">
            <v>7960</v>
          </cell>
          <cell r="Q11">
            <v>18242</v>
          </cell>
        </row>
        <row r="14">
          <cell r="P14">
            <v>-649</v>
          </cell>
          <cell r="Q14">
            <v>-1271</v>
          </cell>
        </row>
        <row r="15">
          <cell r="P15">
            <v>-518</v>
          </cell>
          <cell r="Q15">
            <v>-2303</v>
          </cell>
        </row>
        <row r="19">
          <cell r="P19">
            <v>6794</v>
          </cell>
          <cell r="Q19">
            <v>14668</v>
          </cell>
        </row>
        <row r="20">
          <cell r="P20">
            <v>11733</v>
          </cell>
          <cell r="Q20">
            <v>12869</v>
          </cell>
        </row>
        <row r="21">
          <cell r="P21">
            <v>18528</v>
          </cell>
          <cell r="Q21">
            <v>27538</v>
          </cell>
        </row>
        <row r="23">
          <cell r="P23">
            <v>-4289</v>
          </cell>
          <cell r="Q23">
            <v>-6691</v>
          </cell>
        </row>
        <row r="24">
          <cell r="P24">
            <v>-300</v>
          </cell>
          <cell r="Q24">
            <v>-675</v>
          </cell>
        </row>
        <row r="26">
          <cell r="P26">
            <v>13939</v>
          </cell>
          <cell r="Q26">
            <v>20172</v>
          </cell>
        </row>
        <row r="27">
          <cell r="P27">
            <v>-1576</v>
          </cell>
          <cell r="Q27">
            <v>-3266</v>
          </cell>
        </row>
        <row r="28">
          <cell r="P28">
            <v>12364</v>
          </cell>
          <cell r="Q28">
            <v>16907</v>
          </cell>
        </row>
        <row r="33">
          <cell r="P33">
            <v>12364</v>
          </cell>
          <cell r="Q33">
            <v>16907</v>
          </cell>
        </row>
        <row r="36">
          <cell r="H36">
            <v>0.16484277414276666</v>
          </cell>
          <cell r="I36">
            <v>0.22542274679893334</v>
          </cell>
        </row>
      </sheetData>
      <sheetData sheetId="4">
        <row r="63">
          <cell r="S63">
            <v>103560</v>
          </cell>
          <cell r="T63">
            <v>83659</v>
          </cell>
        </row>
        <row r="64">
          <cell r="S64">
            <v>44887</v>
          </cell>
          <cell r="T64">
            <v>48314</v>
          </cell>
        </row>
        <row r="65">
          <cell r="S65">
            <v>16490</v>
          </cell>
          <cell r="T65">
            <v>11769</v>
          </cell>
        </row>
        <row r="66">
          <cell r="S66">
            <v>42430</v>
          </cell>
          <cell r="T66">
            <v>18370</v>
          </cell>
        </row>
        <row r="76">
          <cell r="S76">
            <v>20000</v>
          </cell>
          <cell r="T76">
            <v>5538</v>
          </cell>
        </row>
        <row r="77">
          <cell r="S77">
            <v>55490</v>
          </cell>
          <cell r="T77">
            <v>39176</v>
          </cell>
        </row>
        <row r="78">
          <cell r="S78">
            <v>33802</v>
          </cell>
          <cell r="T78">
            <v>21118</v>
          </cell>
        </row>
        <row r="79">
          <cell r="S79">
            <v>160237</v>
          </cell>
          <cell r="T79">
            <v>0</v>
          </cell>
        </row>
        <row r="80">
          <cell r="S80">
            <v>0</v>
          </cell>
          <cell r="T80">
            <v>398</v>
          </cell>
        </row>
        <row r="82">
          <cell r="S82">
            <v>4465</v>
          </cell>
          <cell r="T82">
            <v>894</v>
          </cell>
        </row>
        <row r="83">
          <cell r="S83">
            <v>4590</v>
          </cell>
          <cell r="T83">
            <v>4590</v>
          </cell>
        </row>
        <row r="102">
          <cell r="S102">
            <v>-71216</v>
          </cell>
          <cell r="T102">
            <v>90397</v>
          </cell>
        </row>
        <row r="103">
          <cell r="S103">
            <v>19742</v>
          </cell>
          <cell r="T103">
            <v>25610</v>
          </cell>
        </row>
        <row r="104">
          <cell r="S104">
            <v>64407</v>
          </cell>
          <cell r="T104">
            <v>61881</v>
          </cell>
        </row>
        <row r="105">
          <cell r="S105">
            <v>219295</v>
          </cell>
          <cell r="T105">
            <v>53846</v>
          </cell>
        </row>
        <row r="106">
          <cell r="S106">
            <v>0</v>
          </cell>
          <cell r="T106">
            <v>7000</v>
          </cell>
        </row>
        <row r="108">
          <cell r="S108">
            <v>11</v>
          </cell>
          <cell r="T108">
            <v>11</v>
          </cell>
        </row>
        <row r="109">
          <cell r="S109">
            <v>-13122</v>
          </cell>
          <cell r="T109">
            <v>-39384</v>
          </cell>
        </row>
        <row r="110">
          <cell r="O110">
            <v>0</v>
          </cell>
          <cell r="T110">
            <v>-215</v>
          </cell>
        </row>
        <row r="112">
          <cell r="S112">
            <v>-46865</v>
          </cell>
          <cell r="T112">
            <v>-43599</v>
          </cell>
        </row>
        <row r="113">
          <cell r="T113">
            <v>0</v>
          </cell>
        </row>
        <row r="118">
          <cell r="T118">
            <v>75000</v>
          </cell>
        </row>
        <row r="120">
          <cell r="S120">
            <v>75000</v>
          </cell>
        </row>
        <row r="121">
          <cell r="S121">
            <v>13515</v>
          </cell>
          <cell r="T121">
            <v>13515</v>
          </cell>
        </row>
        <row r="122">
          <cell r="S122">
            <v>-3514</v>
          </cell>
          <cell r="T122">
            <v>-3244</v>
          </cell>
        </row>
        <row r="124">
          <cell r="S124">
            <v>12720</v>
          </cell>
          <cell r="T124">
            <v>12720</v>
          </cell>
        </row>
        <row r="125">
          <cell r="O125">
            <v>65</v>
          </cell>
          <cell r="T125">
            <v>-4</v>
          </cell>
        </row>
        <row r="126">
          <cell r="S126">
            <v>74465</v>
          </cell>
          <cell r="T126">
            <v>57559</v>
          </cell>
        </row>
        <row r="131">
          <cell r="L131">
            <v>2.2965483425656</v>
          </cell>
          <cell r="M131">
            <v>2.0738076266666665</v>
          </cell>
        </row>
        <row r="152">
          <cell r="L152">
            <v>474697840.66642</v>
          </cell>
        </row>
        <row r="153">
          <cell r="L153">
            <v>36124268.296000004</v>
          </cell>
        </row>
        <row r="156">
          <cell r="L156">
            <v>229701152.96242</v>
          </cell>
        </row>
        <row r="157">
          <cell r="L157">
            <v>281120956</v>
          </cell>
        </row>
        <row r="160">
          <cell r="J160">
            <v>256640273</v>
          </cell>
        </row>
        <row r="161">
          <cell r="J161">
            <v>1230787.8900000001</v>
          </cell>
        </row>
        <row r="163">
          <cell r="J163">
            <v>1230787.8900000001</v>
          </cell>
        </row>
        <row r="164">
          <cell r="J164">
            <v>256640273</v>
          </cell>
        </row>
        <row r="167">
          <cell r="J167">
            <v>15269891</v>
          </cell>
          <cell r="K167">
            <v>-429697.92</v>
          </cell>
        </row>
        <row r="168">
          <cell r="J168">
            <v>1059164.75</v>
          </cell>
          <cell r="K168">
            <v>-1230912.8900000001</v>
          </cell>
        </row>
        <row r="170">
          <cell r="J170">
            <v>414816.75</v>
          </cell>
          <cell r="K170">
            <v>-1230912.8900000001</v>
          </cell>
        </row>
        <row r="171">
          <cell r="J171">
            <v>15914239</v>
          </cell>
          <cell r="K171">
            <v>-429697.92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view="pageBreakPreview" zoomScale="60" zoomScaleNormal="75" workbookViewId="0" topLeftCell="A328">
      <selection activeCell="C328" sqref="C328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6.7109375" style="0" customWidth="1"/>
    <col min="4" max="4" width="7.28125" style="0" customWidth="1"/>
    <col min="5" max="5" width="24.421875" style="0" customWidth="1"/>
    <col min="6" max="6" width="1.421875" style="0" customWidth="1"/>
    <col min="7" max="7" width="11.28125" style="0" customWidth="1"/>
    <col min="8" max="8" width="5.7109375" style="0" customWidth="1"/>
    <col min="9" max="9" width="1.7109375" style="0" customWidth="1"/>
    <col min="10" max="10" width="13.7109375" style="0" customWidth="1"/>
    <col min="11" max="11" width="1.1484375" style="0" customWidth="1"/>
    <col min="12" max="12" width="15.7109375" style="0" customWidth="1"/>
  </cols>
  <sheetData>
    <row r="1" ht="15.75" customHeight="1">
      <c r="A1" s="1" t="s">
        <v>0</v>
      </c>
    </row>
    <row r="2" spans="1:1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0" ht="12.7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6:12" ht="12.75">
      <c r="F6" s="8"/>
      <c r="G6" s="237" t="s">
        <v>3</v>
      </c>
      <c r="H6" s="237"/>
      <c r="I6" s="10"/>
      <c r="J6" s="242" t="s">
        <v>4</v>
      </c>
      <c r="K6" s="242"/>
      <c r="L6" s="242"/>
    </row>
    <row r="7" spans="7:12" ht="12.75">
      <c r="G7" s="241" t="s">
        <v>5</v>
      </c>
      <c r="H7" s="241"/>
      <c r="I7" s="11"/>
      <c r="J7" s="12" t="s">
        <v>5</v>
      </c>
      <c r="K7" s="241" t="s">
        <v>6</v>
      </c>
      <c r="L7" s="239"/>
    </row>
    <row r="8" spans="7:12" ht="12.75">
      <c r="G8" s="241" t="s">
        <v>7</v>
      </c>
      <c r="H8" s="241"/>
      <c r="I8" s="11"/>
      <c r="J8" s="12" t="s">
        <v>7</v>
      </c>
      <c r="K8" s="241" t="s">
        <v>8</v>
      </c>
      <c r="L8" s="239"/>
    </row>
    <row r="9" spans="7:12" ht="12.75">
      <c r="G9" s="241" t="s">
        <v>3</v>
      </c>
      <c r="H9" s="241"/>
      <c r="I9" s="11"/>
      <c r="J9" s="12" t="s">
        <v>9</v>
      </c>
      <c r="K9" s="241" t="s">
        <v>10</v>
      </c>
      <c r="L9" s="239"/>
    </row>
    <row r="10" spans="6:12" ht="12.75">
      <c r="F10" s="8"/>
      <c r="G10" s="237" t="s">
        <v>11</v>
      </c>
      <c r="H10" s="237"/>
      <c r="I10" s="10"/>
      <c r="J10" s="9" t="s">
        <v>11</v>
      </c>
      <c r="K10" s="238" t="s">
        <v>12</v>
      </c>
      <c r="L10" s="239"/>
    </row>
    <row r="11" spans="10:12" ht="12.75">
      <c r="J11" s="5"/>
      <c r="L11" s="5"/>
    </row>
    <row r="12" spans="1:12" ht="13.5" thickBot="1">
      <c r="A12" s="13" t="s">
        <v>13</v>
      </c>
      <c r="B12" t="s">
        <v>14</v>
      </c>
      <c r="C12" s="183" t="s">
        <v>15</v>
      </c>
      <c r="D12" s="183"/>
      <c r="E12" s="183"/>
      <c r="G12" s="240">
        <f>+'[1]QTR'!P6</f>
        <v>140614</v>
      </c>
      <c r="H12" s="240"/>
      <c r="I12" s="15"/>
      <c r="J12" s="14">
        <f>+'[1]QTR'!Q6</f>
        <v>256640</v>
      </c>
      <c r="L12" s="14">
        <v>229834</v>
      </c>
    </row>
    <row r="13" spans="1:12" ht="13.5" thickTop="1">
      <c r="A13" s="16"/>
      <c r="B13" t="s">
        <v>16</v>
      </c>
      <c r="C13" s="183" t="s">
        <v>17</v>
      </c>
      <c r="D13" s="183"/>
      <c r="E13" s="183"/>
      <c r="G13" s="236">
        <f>+'[1]QTR'!P8</f>
        <v>0</v>
      </c>
      <c r="H13" s="236"/>
      <c r="I13" s="17"/>
      <c r="J13" s="17">
        <f>+'[1]QTR'!Q8</f>
        <v>1271</v>
      </c>
      <c r="L13" s="18">
        <v>0</v>
      </c>
    </row>
    <row r="14" spans="1:12" ht="12.75">
      <c r="A14" s="16"/>
      <c r="B14" t="s">
        <v>18</v>
      </c>
      <c r="C14" s="183" t="s">
        <v>19</v>
      </c>
      <c r="D14" s="183"/>
      <c r="E14" s="183"/>
      <c r="G14" s="162">
        <f>+'[1]QTR'!P9</f>
        <v>110</v>
      </c>
      <c r="H14" s="162"/>
      <c r="I14" s="17"/>
      <c r="J14" s="17">
        <f>+'[1]QTR'!Q9</f>
        <v>153</v>
      </c>
      <c r="L14" s="18">
        <v>0</v>
      </c>
    </row>
    <row r="15" spans="1:12" ht="12.75">
      <c r="A15" s="13" t="s">
        <v>20</v>
      </c>
      <c r="B15" t="s">
        <v>14</v>
      </c>
      <c r="C15" s="183" t="s">
        <v>21</v>
      </c>
      <c r="D15" s="183"/>
      <c r="E15" s="183"/>
      <c r="G15" s="164">
        <f>+'[1]QTR'!P11</f>
        <v>7960</v>
      </c>
      <c r="H15" s="164"/>
      <c r="I15" s="19"/>
      <c r="J15" s="163">
        <f>+'[1]QTR'!Q11</f>
        <v>18242</v>
      </c>
      <c r="L15" s="163">
        <f>+L22-L20-L19</f>
        <v>15795</v>
      </c>
    </row>
    <row r="16" spans="3:12" ht="12.75">
      <c r="C16" s="183"/>
      <c r="D16" s="183"/>
      <c r="E16" s="183"/>
      <c r="G16" s="164"/>
      <c r="H16" s="164"/>
      <c r="I16" s="19"/>
      <c r="J16" s="163"/>
      <c r="L16" s="163"/>
    </row>
    <row r="17" spans="1:12" ht="12.75">
      <c r="A17" s="16"/>
      <c r="C17" s="183"/>
      <c r="D17" s="183"/>
      <c r="E17" s="183"/>
      <c r="G17" s="164"/>
      <c r="H17" s="164"/>
      <c r="I17" s="19"/>
      <c r="J17" s="163"/>
      <c r="L17" s="163"/>
    </row>
    <row r="18" spans="1:12" ht="12.75">
      <c r="A18" s="16"/>
      <c r="C18" s="183"/>
      <c r="D18" s="183"/>
      <c r="E18" s="183"/>
      <c r="G18" s="164"/>
      <c r="H18" s="164"/>
      <c r="I18" s="19"/>
      <c r="J18" s="163"/>
      <c r="L18" s="163"/>
    </row>
    <row r="19" spans="1:12" ht="12.75">
      <c r="A19" s="16"/>
      <c r="B19" t="s">
        <v>16</v>
      </c>
      <c r="C19" s="183" t="s">
        <v>22</v>
      </c>
      <c r="D19" s="183"/>
      <c r="E19" s="183"/>
      <c r="G19" s="162">
        <f>+'[1]QTR'!P14</f>
        <v>-649</v>
      </c>
      <c r="H19" s="162"/>
      <c r="I19" s="17"/>
      <c r="J19" s="17">
        <f>+'[1]QTR'!Q14</f>
        <v>-1271</v>
      </c>
      <c r="L19" s="17">
        <v>-2795</v>
      </c>
    </row>
    <row r="20" spans="1:12" ht="12.75">
      <c r="A20" s="16"/>
      <c r="B20" t="s">
        <v>18</v>
      </c>
      <c r="C20" s="183" t="s">
        <v>23</v>
      </c>
      <c r="D20" s="183"/>
      <c r="E20" s="183"/>
      <c r="G20" s="162">
        <f>+'[1]QTR'!P15</f>
        <v>-518</v>
      </c>
      <c r="H20" s="162"/>
      <c r="I20" s="17"/>
      <c r="J20" s="17">
        <f>+'[1]QTR'!Q15</f>
        <v>-2303</v>
      </c>
      <c r="L20" s="17">
        <v>-1613</v>
      </c>
    </row>
    <row r="21" spans="1:12" ht="12.75">
      <c r="A21" s="16"/>
      <c r="B21" t="s">
        <v>24</v>
      </c>
      <c r="C21" s="235" t="s">
        <v>25</v>
      </c>
      <c r="D21" s="235"/>
      <c r="E21" s="235"/>
      <c r="G21" s="167" t="s">
        <v>26</v>
      </c>
      <c r="H21" s="167"/>
      <c r="I21" s="22"/>
      <c r="J21" s="21" t="s">
        <v>26</v>
      </c>
      <c r="L21" s="21">
        <v>0</v>
      </c>
    </row>
    <row r="22" spans="1:12" ht="12.75">
      <c r="A22" s="16"/>
      <c r="B22" t="s">
        <v>27</v>
      </c>
      <c r="C22" s="195" t="s">
        <v>28</v>
      </c>
      <c r="D22" s="195"/>
      <c r="E22" s="195"/>
      <c r="G22" s="162">
        <f>+'[1]QTR'!P19</f>
        <v>6794</v>
      </c>
      <c r="H22" s="162"/>
      <c r="I22" s="17"/>
      <c r="J22" s="203">
        <f>+'[1]QTR'!Q19</f>
        <v>14668</v>
      </c>
      <c r="K22" s="23"/>
      <c r="L22" s="233">
        <v>11387</v>
      </c>
    </row>
    <row r="23" spans="1:12" ht="12.75">
      <c r="A23" s="16"/>
      <c r="C23" s="195"/>
      <c r="D23" s="195"/>
      <c r="E23" s="195"/>
      <c r="G23" s="162"/>
      <c r="H23" s="162"/>
      <c r="I23" s="17"/>
      <c r="J23" s="232"/>
      <c r="K23" s="23"/>
      <c r="L23" s="234"/>
    </row>
    <row r="24" spans="1:12" ht="12.75">
      <c r="A24" s="16"/>
      <c r="C24" s="195"/>
      <c r="D24" s="195"/>
      <c r="E24" s="195"/>
      <c r="G24" s="162"/>
      <c r="H24" s="162"/>
      <c r="I24" s="17"/>
      <c r="J24" s="232"/>
      <c r="K24" s="23"/>
      <c r="L24" s="234"/>
    </row>
    <row r="25" spans="1:12" ht="12.75">
      <c r="A25" s="16"/>
      <c r="C25" s="195"/>
      <c r="D25" s="195"/>
      <c r="E25" s="195"/>
      <c r="G25" s="162"/>
      <c r="H25" s="162"/>
      <c r="I25" s="17"/>
      <c r="J25" s="232"/>
      <c r="K25" s="23"/>
      <c r="L25" s="234"/>
    </row>
    <row r="26" spans="1:12" ht="12.75">
      <c r="A26" s="16"/>
      <c r="B26" t="s">
        <v>29</v>
      </c>
      <c r="C26" s="183" t="s">
        <v>30</v>
      </c>
      <c r="D26" s="183"/>
      <c r="E26" s="183"/>
      <c r="F26" s="24"/>
      <c r="G26" s="231">
        <f>+'[1]QTR'!P20</f>
        <v>11733</v>
      </c>
      <c r="H26" s="231"/>
      <c r="I26" s="19"/>
      <c r="J26" s="26">
        <f>+'[1]QTR'!Q20</f>
        <v>12869</v>
      </c>
      <c r="K26" s="27"/>
      <c r="L26" s="31">
        <v>2218</v>
      </c>
    </row>
    <row r="27" spans="1:12" ht="12.75">
      <c r="A27" s="16"/>
      <c r="B27" t="s">
        <v>31</v>
      </c>
      <c r="C27" s="183" t="s">
        <v>32</v>
      </c>
      <c r="D27" s="183"/>
      <c r="E27" s="183"/>
      <c r="G27" s="162">
        <f>+'[1]QTR'!P21</f>
        <v>18528</v>
      </c>
      <c r="H27" s="162"/>
      <c r="I27" s="17"/>
      <c r="J27" s="161">
        <f>+'[1]QTR'!Q21</f>
        <v>27538</v>
      </c>
      <c r="L27" s="161">
        <f>SUM(L22:L26)</f>
        <v>13605</v>
      </c>
    </row>
    <row r="28" spans="1:12" ht="12.75">
      <c r="A28" s="16"/>
      <c r="C28" s="183"/>
      <c r="D28" s="183"/>
      <c r="E28" s="183"/>
      <c r="G28" s="162"/>
      <c r="H28" s="162"/>
      <c r="I28" s="17"/>
      <c r="J28" s="161"/>
      <c r="L28" s="161"/>
    </row>
    <row r="29" spans="1:12" ht="12.75">
      <c r="A29" s="16"/>
      <c r="B29" t="s">
        <v>33</v>
      </c>
      <c r="C29" s="183" t="s">
        <v>34</v>
      </c>
      <c r="D29" s="183"/>
      <c r="E29" s="183"/>
      <c r="G29" s="231">
        <f>+'[1]QTR'!P24+'[1]QTR'!P23</f>
        <v>-4589</v>
      </c>
      <c r="H29" s="231"/>
      <c r="I29" s="19"/>
      <c r="J29" s="25">
        <f>+'[1]QTR'!Q24+'[1]QTR'!Q23</f>
        <v>-7366</v>
      </c>
      <c r="L29" s="25">
        <v>-722</v>
      </c>
    </row>
    <row r="30" spans="1:12" ht="12.75">
      <c r="A30" s="16"/>
      <c r="B30" t="s">
        <v>35</v>
      </c>
      <c r="C30" s="183" t="s">
        <v>36</v>
      </c>
      <c r="D30" s="183"/>
      <c r="E30" s="183"/>
      <c r="G30" s="162">
        <f>+'[1]QTR'!P26</f>
        <v>13939</v>
      </c>
      <c r="H30" s="162"/>
      <c r="I30" s="17"/>
      <c r="J30" s="227">
        <f>+'[1]QTR'!Q26</f>
        <v>20172</v>
      </c>
      <c r="L30" s="227">
        <f>SUM(L27:L29)</f>
        <v>12883</v>
      </c>
    </row>
    <row r="31" spans="1:12" ht="12.75">
      <c r="A31" s="16"/>
      <c r="C31" s="183"/>
      <c r="D31" s="183"/>
      <c r="E31" s="183"/>
      <c r="G31" s="162"/>
      <c r="H31" s="162"/>
      <c r="I31" s="17"/>
      <c r="J31" s="161"/>
      <c r="L31" s="161"/>
    </row>
    <row r="32" spans="1:12" ht="12.75">
      <c r="A32" s="16"/>
      <c r="C32" s="183" t="s">
        <v>37</v>
      </c>
      <c r="D32" s="183"/>
      <c r="E32" s="183"/>
      <c r="G32" s="230">
        <f>+'[1]QTR'!P27</f>
        <v>-1576</v>
      </c>
      <c r="H32" s="230"/>
      <c r="I32" s="34"/>
      <c r="J32" s="33">
        <f>+'[1]QTR'!Q27</f>
        <v>-3266</v>
      </c>
      <c r="L32" s="33">
        <v>-3357</v>
      </c>
    </row>
    <row r="33" spans="1:12" ht="12.75">
      <c r="A33" s="16"/>
      <c r="B33" t="s">
        <v>38</v>
      </c>
      <c r="C33" s="183" t="s">
        <v>39</v>
      </c>
      <c r="D33" s="183"/>
      <c r="E33" s="183"/>
      <c r="G33" s="164">
        <f>+'[1]QTR'!P28</f>
        <v>12364</v>
      </c>
      <c r="H33" s="164"/>
      <c r="I33" s="19"/>
      <c r="J33" s="227">
        <f>+'[1]QTR'!Q28</f>
        <v>16907</v>
      </c>
      <c r="L33" s="227">
        <f>SUM(L30:L32)</f>
        <v>9526</v>
      </c>
    </row>
    <row r="34" spans="1:12" ht="12.75">
      <c r="A34" s="16"/>
      <c r="C34" s="183"/>
      <c r="D34" s="183"/>
      <c r="E34" s="183"/>
      <c r="G34" s="164"/>
      <c r="H34" s="164"/>
      <c r="I34" s="19"/>
      <c r="J34" s="163"/>
      <c r="L34" s="163"/>
    </row>
    <row r="35" spans="1:12" ht="12.75">
      <c r="A35" s="16"/>
      <c r="B35" t="s">
        <v>40</v>
      </c>
      <c r="C35" s="183" t="s">
        <v>41</v>
      </c>
      <c r="D35" s="183"/>
      <c r="E35" s="183"/>
      <c r="G35" s="202" t="s">
        <v>26</v>
      </c>
      <c r="H35" s="202"/>
      <c r="I35" s="35"/>
      <c r="J35" s="18" t="s">
        <v>26</v>
      </c>
      <c r="L35" s="18">
        <v>0</v>
      </c>
    </row>
    <row r="36" spans="1:12" ht="12.75">
      <c r="A36" s="16"/>
      <c r="C36" s="183" t="s">
        <v>37</v>
      </c>
      <c r="D36" s="183"/>
      <c r="E36" s="183"/>
      <c r="G36" s="202" t="s">
        <v>26</v>
      </c>
      <c r="H36" s="202"/>
      <c r="I36" s="35"/>
      <c r="J36" s="18" t="s">
        <v>26</v>
      </c>
      <c r="L36" s="18">
        <v>0</v>
      </c>
    </row>
    <row r="37" spans="1:12" ht="12.75">
      <c r="A37" s="16"/>
      <c r="C37" s="195" t="s">
        <v>42</v>
      </c>
      <c r="D37" s="195"/>
      <c r="E37" s="195"/>
      <c r="J37" s="5"/>
      <c r="L37" s="5"/>
    </row>
    <row r="38" spans="1:12" ht="12.75">
      <c r="A38" s="16"/>
      <c r="C38" s="195"/>
      <c r="D38" s="195"/>
      <c r="E38" s="195"/>
      <c r="G38" s="204" t="s">
        <v>26</v>
      </c>
      <c r="H38" s="204"/>
      <c r="I38" s="37"/>
      <c r="J38" s="21" t="s">
        <v>26</v>
      </c>
      <c r="L38" s="21">
        <v>0</v>
      </c>
    </row>
    <row r="39" spans="1:12" ht="12.75">
      <c r="A39" s="16"/>
      <c r="B39" t="s">
        <v>43</v>
      </c>
      <c r="C39" s="183" t="s">
        <v>44</v>
      </c>
      <c r="D39" s="183"/>
      <c r="E39" s="183"/>
      <c r="G39" s="164">
        <f>+'[1]QTR'!P33</f>
        <v>12364</v>
      </c>
      <c r="H39" s="164"/>
      <c r="I39" s="19"/>
      <c r="J39" s="227">
        <f>+'[1]QTR'!Q33</f>
        <v>16907</v>
      </c>
      <c r="L39" s="227">
        <f>SUM(L33:L38)</f>
        <v>9526</v>
      </c>
    </row>
    <row r="40" spans="1:12" ht="12.75">
      <c r="A40" s="16"/>
      <c r="C40" s="183"/>
      <c r="D40" s="183"/>
      <c r="E40" s="183"/>
      <c r="G40" s="164"/>
      <c r="H40" s="164"/>
      <c r="I40" s="19"/>
      <c r="J40" s="163"/>
      <c r="L40" s="163"/>
    </row>
    <row r="41" spans="1:12" ht="3.75" customHeight="1" thickBot="1">
      <c r="A41" s="16"/>
      <c r="C41" s="7"/>
      <c r="D41" s="7"/>
      <c r="E41" s="7"/>
      <c r="G41" s="38"/>
      <c r="H41" s="38"/>
      <c r="I41" s="19"/>
      <c r="J41" s="39"/>
      <c r="K41" s="20"/>
      <c r="L41" s="40"/>
    </row>
    <row r="42" spans="1:12" ht="13.5" customHeight="1" thickTop="1">
      <c r="A42" s="16"/>
      <c r="C42" s="7"/>
      <c r="D42" s="7"/>
      <c r="E42" s="7"/>
      <c r="G42" s="17"/>
      <c r="H42" s="17"/>
      <c r="I42" s="17"/>
      <c r="K42" s="17"/>
      <c r="L42" s="17"/>
    </row>
    <row r="43" spans="1:12" ht="12.75">
      <c r="A43" s="13" t="s">
        <v>45</v>
      </c>
      <c r="B43" t="s">
        <v>14</v>
      </c>
      <c r="C43" s="183" t="s">
        <v>46</v>
      </c>
      <c r="D43" s="183"/>
      <c r="E43" s="183"/>
      <c r="F43" s="5"/>
      <c r="G43" s="41"/>
      <c r="H43" s="41"/>
      <c r="I43" s="41"/>
      <c r="K43" s="17"/>
      <c r="L43" s="17"/>
    </row>
    <row r="44" spans="1:12" ht="12.75">
      <c r="A44" s="16"/>
      <c r="C44" s="183"/>
      <c r="D44" s="183"/>
      <c r="E44" s="183"/>
      <c r="F44" s="5"/>
      <c r="G44" s="41"/>
      <c r="H44" s="41"/>
      <c r="I44" s="41"/>
      <c r="K44" s="17"/>
      <c r="L44" s="17"/>
    </row>
    <row r="45" spans="1:12" ht="12.75">
      <c r="A45" s="16"/>
      <c r="C45" s="183"/>
      <c r="D45" s="183"/>
      <c r="E45" s="183"/>
      <c r="F45" s="7"/>
      <c r="G45" s="41"/>
      <c r="H45" s="41"/>
      <c r="I45" s="41"/>
      <c r="K45" s="17"/>
      <c r="L45" s="17"/>
    </row>
    <row r="46" spans="1:12" ht="12.75">
      <c r="A46" s="16"/>
      <c r="C46" s="200" t="s">
        <v>47</v>
      </c>
      <c r="D46" s="200"/>
      <c r="E46" s="200"/>
      <c r="F46" s="169"/>
      <c r="G46" s="228">
        <f>+'[1]QTR'!H36</f>
        <v>0.16484277414276666</v>
      </c>
      <c r="H46" s="228"/>
      <c r="I46" s="43"/>
      <c r="J46" s="229">
        <f>+'[1]QTR'!I36</f>
        <v>0.22542274679893334</v>
      </c>
      <c r="L46" s="229">
        <v>0.127</v>
      </c>
    </row>
    <row r="47" spans="1:12" ht="12.75">
      <c r="A47" s="44"/>
      <c r="C47" s="200"/>
      <c r="D47" s="200"/>
      <c r="E47" s="200"/>
      <c r="F47" s="169"/>
      <c r="G47" s="228"/>
      <c r="H47" s="228"/>
      <c r="I47" s="43"/>
      <c r="J47" s="183"/>
      <c r="K47" s="45"/>
      <c r="L47" s="229"/>
    </row>
    <row r="48" spans="1:11" ht="12.75">
      <c r="A48" s="44"/>
      <c r="C48" s="183" t="s">
        <v>48</v>
      </c>
      <c r="D48" s="183"/>
      <c r="E48" s="183"/>
      <c r="G48" s="210">
        <v>0</v>
      </c>
      <c r="H48" s="210"/>
      <c r="I48" s="18"/>
      <c r="K48" s="18"/>
    </row>
    <row r="49" spans="1:12" ht="12.75">
      <c r="A49" s="44"/>
      <c r="C49" s="183"/>
      <c r="D49" s="183"/>
      <c r="E49" s="183"/>
      <c r="G49" s="210"/>
      <c r="H49" s="210"/>
      <c r="I49" s="18"/>
      <c r="J49" s="18">
        <v>0</v>
      </c>
      <c r="K49" s="18"/>
      <c r="L49" s="18">
        <f>+'[1]QTR'!E37</f>
        <v>0</v>
      </c>
    </row>
    <row r="50" spans="1:12" ht="12.75">
      <c r="A50" s="44"/>
      <c r="C50" s="7"/>
      <c r="D50" s="7"/>
      <c r="E50" s="7"/>
      <c r="G50" s="46"/>
      <c r="H50" s="46"/>
      <c r="I50" s="46"/>
      <c r="J50" s="46"/>
      <c r="K50" s="46"/>
      <c r="L50" s="46"/>
    </row>
    <row r="51" spans="1:12" ht="12.75">
      <c r="A51" s="44"/>
      <c r="C51" s="7"/>
      <c r="D51" s="7"/>
      <c r="E51" s="7"/>
      <c r="G51" s="46"/>
      <c r="H51" s="46"/>
      <c r="I51" s="46"/>
      <c r="J51" s="46"/>
      <c r="K51" s="46"/>
      <c r="L51" s="46"/>
    </row>
    <row r="52" spans="1:12" ht="12.75">
      <c r="A52" s="44"/>
      <c r="C52" s="7"/>
      <c r="D52" s="7"/>
      <c r="E52" s="7"/>
      <c r="G52" s="46"/>
      <c r="H52" s="46"/>
      <c r="I52" s="46"/>
      <c r="J52" s="46"/>
      <c r="K52" s="46"/>
      <c r="L52" s="46"/>
    </row>
    <row r="53" spans="1:12" ht="12.75">
      <c r="A53" s="44"/>
      <c r="C53" s="7"/>
      <c r="D53" s="7"/>
      <c r="E53" s="7"/>
      <c r="G53" s="46"/>
      <c r="H53" s="46"/>
      <c r="I53" s="46"/>
      <c r="J53" s="46"/>
      <c r="K53" s="46"/>
      <c r="L53" s="46"/>
    </row>
    <row r="54" spans="1:12" ht="12.75">
      <c r="A54" s="44"/>
      <c r="C54" s="7"/>
      <c r="D54" s="7"/>
      <c r="E54" s="7"/>
      <c r="G54" s="46"/>
      <c r="H54" s="46"/>
      <c r="I54" s="46"/>
      <c r="J54" s="46"/>
      <c r="K54" s="46"/>
      <c r="L54" s="46"/>
    </row>
    <row r="55" spans="1:12" ht="12.75">
      <c r="A55" s="44"/>
      <c r="C55" s="7"/>
      <c r="D55" s="7"/>
      <c r="E55" s="7"/>
      <c r="G55" s="46"/>
      <c r="H55" s="46"/>
      <c r="I55" s="46"/>
      <c r="J55" s="46"/>
      <c r="K55" s="46"/>
      <c r="L55" s="46"/>
    </row>
    <row r="56" spans="1:12" ht="12.75">
      <c r="A56" s="44"/>
      <c r="C56" s="7"/>
      <c r="D56" s="7"/>
      <c r="E56" s="7"/>
      <c r="G56" s="46"/>
      <c r="H56" s="46"/>
      <c r="I56" s="46"/>
      <c r="J56" s="46"/>
      <c r="K56" s="46"/>
      <c r="L56" s="46"/>
    </row>
    <row r="57" spans="1:12" ht="12.75">
      <c r="A57" s="44"/>
      <c r="C57" s="7"/>
      <c r="D57" s="7"/>
      <c r="E57" s="7"/>
      <c r="G57" s="46"/>
      <c r="H57" s="46"/>
      <c r="I57" s="46"/>
      <c r="J57" s="46"/>
      <c r="K57" s="46"/>
      <c r="L57" s="46"/>
    </row>
    <row r="58" spans="1:12" ht="12.75">
      <c r="A58" s="44"/>
      <c r="C58" s="7"/>
      <c r="D58" s="7"/>
      <c r="E58" s="7"/>
      <c r="G58" s="46"/>
      <c r="H58" s="46"/>
      <c r="I58" s="46"/>
      <c r="J58" s="46"/>
      <c r="K58" s="46"/>
      <c r="L58" s="46"/>
    </row>
    <row r="59" spans="1:12" ht="12.75">
      <c r="A59" s="44"/>
      <c r="C59" s="7"/>
      <c r="D59" s="7"/>
      <c r="E59" s="7"/>
      <c r="G59" s="46"/>
      <c r="H59" s="46"/>
      <c r="I59" s="46"/>
      <c r="J59" s="46"/>
      <c r="K59" s="46"/>
      <c r="L59" s="46"/>
    </row>
    <row r="60" spans="1:12" ht="12.75">
      <c r="A60" s="44"/>
      <c r="C60" s="7"/>
      <c r="D60" s="7"/>
      <c r="E60" s="7"/>
      <c r="G60" s="46"/>
      <c r="H60" s="46"/>
      <c r="I60" s="46"/>
      <c r="J60" s="46"/>
      <c r="K60" s="46"/>
      <c r="L60" s="46"/>
    </row>
    <row r="61" spans="1:12" ht="12.75">
      <c r="A61" s="44"/>
      <c r="C61" s="7"/>
      <c r="D61" s="7"/>
      <c r="E61" s="7"/>
      <c r="G61" s="46"/>
      <c r="H61" s="46"/>
      <c r="I61" s="46"/>
      <c r="J61" s="46"/>
      <c r="K61" s="46"/>
      <c r="L61" s="46"/>
    </row>
    <row r="62" spans="1:12" ht="12.75">
      <c r="A62" s="44"/>
      <c r="C62" s="7"/>
      <c r="D62" s="7"/>
      <c r="E62" s="7"/>
      <c r="G62" s="46"/>
      <c r="H62" s="46"/>
      <c r="I62" s="46"/>
      <c r="J62" s="46"/>
      <c r="K62" s="46"/>
      <c r="L62" s="46"/>
    </row>
    <row r="63" spans="1:12" ht="12.75">
      <c r="A63" s="44"/>
      <c r="C63" s="7"/>
      <c r="D63" s="7"/>
      <c r="E63" s="7"/>
      <c r="G63" s="46"/>
      <c r="H63" s="46"/>
      <c r="I63" s="46"/>
      <c r="J63" s="46"/>
      <c r="K63" s="46"/>
      <c r="L63" s="46"/>
    </row>
    <row r="64" spans="1:12" ht="12.75">
      <c r="A64" s="44"/>
      <c r="C64" s="7"/>
      <c r="D64" s="7"/>
      <c r="E64" s="7"/>
      <c r="G64" s="46"/>
      <c r="H64" s="46"/>
      <c r="I64" s="46"/>
      <c r="J64" s="46"/>
      <c r="K64" s="46"/>
      <c r="L64" s="46"/>
    </row>
    <row r="65" spans="1:12" ht="12.75">
      <c r="A65" s="47"/>
      <c r="B65" s="27"/>
      <c r="C65" s="48"/>
      <c r="D65" s="48"/>
      <c r="E65" s="48"/>
      <c r="F65" s="27"/>
      <c r="G65" s="49"/>
      <c r="H65" s="49"/>
      <c r="I65" s="49"/>
      <c r="J65" s="49"/>
      <c r="K65" s="49"/>
      <c r="L65" s="49"/>
    </row>
    <row r="66" spans="1:12" ht="7.5" customHeight="1">
      <c r="A66" s="47"/>
      <c r="B66" s="27"/>
      <c r="C66" s="48"/>
      <c r="D66" s="48"/>
      <c r="E66" s="48"/>
      <c r="F66" s="50"/>
      <c r="G66" s="51"/>
      <c r="H66" s="51"/>
      <c r="I66" s="51"/>
      <c r="J66" s="50"/>
      <c r="K66" s="50"/>
      <c r="L66" s="224" t="s">
        <v>49</v>
      </c>
    </row>
    <row r="67" ht="7.5" customHeight="1">
      <c r="L67" s="225"/>
    </row>
    <row r="68" spans="1:4" ht="12.75">
      <c r="A68" s="54" t="s">
        <v>50</v>
      </c>
      <c r="D68" s="27"/>
    </row>
    <row r="69" spans="1:4" ht="12.75">
      <c r="A69" s="44"/>
      <c r="D69" s="27"/>
    </row>
    <row r="70" spans="1:12" ht="12.75">
      <c r="A70" s="44"/>
      <c r="F70" s="205" t="s">
        <v>51</v>
      </c>
      <c r="G70" s="205"/>
      <c r="H70" s="205"/>
      <c r="I70" s="55"/>
      <c r="J70" s="205" t="s">
        <v>52</v>
      </c>
      <c r="K70" s="226"/>
      <c r="L70" s="226"/>
    </row>
    <row r="71" spans="1:12" ht="12.75">
      <c r="A71" s="44"/>
      <c r="F71" s="205"/>
      <c r="G71" s="205"/>
      <c r="H71" s="205"/>
      <c r="I71" s="55"/>
      <c r="J71" s="226"/>
      <c r="K71" s="226"/>
      <c r="L71" s="226"/>
    </row>
    <row r="72" spans="1:12" ht="12.75">
      <c r="A72" s="44"/>
      <c r="F72" s="205" t="s">
        <v>11</v>
      </c>
      <c r="G72" s="205"/>
      <c r="H72" s="205"/>
      <c r="I72" s="55"/>
      <c r="J72" s="205" t="s">
        <v>53</v>
      </c>
      <c r="K72" s="205"/>
      <c r="L72" s="205"/>
    </row>
    <row r="73" spans="1:12" ht="12.75">
      <c r="A73" s="44"/>
      <c r="F73" s="223"/>
      <c r="G73" s="223"/>
      <c r="H73" s="223"/>
      <c r="I73" s="56"/>
      <c r="J73" s="223"/>
      <c r="K73" s="223"/>
      <c r="L73" s="223"/>
    </row>
    <row r="74" spans="1:12" ht="12.75">
      <c r="A74" s="13" t="s">
        <v>13</v>
      </c>
      <c r="B74" t="s">
        <v>54</v>
      </c>
      <c r="F74" s="202">
        <f>+'[1]CONS-P&amp;L,BS'!S104</f>
        <v>64407</v>
      </c>
      <c r="G74" s="222"/>
      <c r="H74" s="222"/>
      <c r="I74" s="57"/>
      <c r="J74" s="202">
        <f>+'[1]CONS-P&amp;L,BS'!T104</f>
        <v>61881</v>
      </c>
      <c r="K74" s="222"/>
      <c r="L74" s="222"/>
    </row>
    <row r="75" spans="1:12" ht="12.75">
      <c r="A75" s="13" t="s">
        <v>20</v>
      </c>
      <c r="B75" t="s">
        <v>55</v>
      </c>
      <c r="F75" s="202">
        <f>+'[1]CONS-P&amp;L,BS'!S105</f>
        <v>219295</v>
      </c>
      <c r="G75" s="202"/>
      <c r="H75" s="202"/>
      <c r="I75" s="35"/>
      <c r="J75" s="202">
        <f>+'[1]CONS-P&amp;L,BS'!T105</f>
        <v>53846</v>
      </c>
      <c r="K75" s="202"/>
      <c r="L75" s="202"/>
    </row>
    <row r="76" spans="1:12" ht="12.75">
      <c r="A76" s="13" t="s">
        <v>45</v>
      </c>
      <c r="B76" t="s">
        <v>56</v>
      </c>
      <c r="F76" s="210">
        <f>+'[1]CONS-P&amp;L,BS'!S106</f>
        <v>0</v>
      </c>
      <c r="G76" s="210"/>
      <c r="H76" s="210"/>
      <c r="I76" s="18"/>
      <c r="J76" s="202">
        <f>+'[1]CONS-P&amp;L,BS'!T106</f>
        <v>7000</v>
      </c>
      <c r="K76" s="202"/>
      <c r="L76" s="202"/>
    </row>
    <row r="77" spans="1:12" ht="12.75">
      <c r="A77" s="16"/>
      <c r="B77" s="58" t="s">
        <v>57</v>
      </c>
      <c r="C77" s="58" t="s">
        <v>58</v>
      </c>
      <c r="D77" s="58"/>
      <c r="E77" s="58"/>
      <c r="F77" s="162">
        <f>+'[1]CONS-P&amp;L,BS'!S103</f>
        <v>19742</v>
      </c>
      <c r="G77" s="162"/>
      <c r="H77" s="162"/>
      <c r="I77" s="17"/>
      <c r="J77" s="162">
        <f>+'[1]CONS-P&amp;L,BS'!T103</f>
        <v>25610</v>
      </c>
      <c r="K77" s="162"/>
      <c r="L77" s="162"/>
    </row>
    <row r="78" spans="1:12" ht="12.75">
      <c r="A78" s="13" t="s">
        <v>59</v>
      </c>
      <c r="B78" t="s">
        <v>60</v>
      </c>
      <c r="F78" s="162">
        <f>+'[1]CONS-P&amp;L,BS'!S108</f>
        <v>11</v>
      </c>
      <c r="G78" s="162"/>
      <c r="H78" s="162"/>
      <c r="I78" s="17"/>
      <c r="J78" s="162">
        <f>+'[1]CONS-P&amp;L,BS'!T108</f>
        <v>11</v>
      </c>
      <c r="K78" s="162"/>
      <c r="L78" s="162"/>
    </row>
    <row r="79" spans="1:12" ht="12.75">
      <c r="A79" s="13"/>
      <c r="F79" s="17"/>
      <c r="G79" s="17"/>
      <c r="H79" s="17"/>
      <c r="I79" s="17"/>
      <c r="J79" s="17"/>
      <c r="K79" s="17"/>
      <c r="L79" s="17"/>
    </row>
    <row r="80" spans="1:12" ht="12.75">
      <c r="A80" s="13" t="s">
        <v>61</v>
      </c>
      <c r="B80" t="s">
        <v>62</v>
      </c>
      <c r="F80" s="41"/>
      <c r="G80" s="41"/>
      <c r="H80" s="41"/>
      <c r="I80" s="41"/>
      <c r="J80" s="41"/>
      <c r="K80" s="41"/>
      <c r="L80" s="41"/>
    </row>
    <row r="81" spans="1:12" ht="12.75">
      <c r="A81" s="16"/>
      <c r="C81" s="58" t="s">
        <v>63</v>
      </c>
      <c r="D81" s="58"/>
      <c r="E81" s="58"/>
      <c r="F81" s="162">
        <f>+'[1]CONS-P&amp;L,BS'!S66</f>
        <v>42430</v>
      </c>
      <c r="G81" s="162"/>
      <c r="H81" s="162"/>
      <c r="I81" s="17"/>
      <c r="J81" s="162">
        <f>+'[1]CONS-P&amp;L,BS'!T66</f>
        <v>18370</v>
      </c>
      <c r="K81" s="162"/>
      <c r="L81" s="162"/>
    </row>
    <row r="82" spans="1:12" ht="12.75">
      <c r="A82" s="16"/>
      <c r="C82" s="58" t="s">
        <v>64</v>
      </c>
      <c r="D82" s="58"/>
      <c r="E82" s="58"/>
      <c r="F82" s="162">
        <f>+'[1]CONS-P&amp;L,BS'!S64</f>
        <v>44887</v>
      </c>
      <c r="G82" s="162"/>
      <c r="H82" s="162"/>
      <c r="I82" s="17"/>
      <c r="J82" s="162">
        <f>+'[1]CONS-P&amp;L,BS'!T64</f>
        <v>48314</v>
      </c>
      <c r="K82" s="162"/>
      <c r="L82" s="162"/>
    </row>
    <row r="83" spans="1:12" ht="12.75">
      <c r="A83" s="16"/>
      <c r="C83" s="58" t="s">
        <v>65</v>
      </c>
      <c r="D83" s="58"/>
      <c r="E83" s="58"/>
      <c r="F83" s="210">
        <v>0</v>
      </c>
      <c r="G83" s="210"/>
      <c r="H83" s="210"/>
      <c r="I83" s="59"/>
      <c r="J83" s="210">
        <v>0</v>
      </c>
      <c r="K83" s="210"/>
      <c r="L83" s="210"/>
    </row>
    <row r="84" spans="1:12" ht="12.75">
      <c r="A84" s="16"/>
      <c r="C84" s="58" t="s">
        <v>66</v>
      </c>
      <c r="D84" s="58"/>
      <c r="E84" s="58"/>
      <c r="F84" s="162">
        <f>+'[1]CONS-P&amp;L,BS'!S63</f>
        <v>103560</v>
      </c>
      <c r="G84" s="162"/>
      <c r="H84" s="162"/>
      <c r="I84" s="17"/>
      <c r="J84" s="162">
        <f>+'[1]CONS-P&amp;L,BS'!T63-1</f>
        <v>83658</v>
      </c>
      <c r="K84" s="162"/>
      <c r="L84" s="162"/>
    </row>
    <row r="85" spans="1:12" ht="12.75">
      <c r="A85" s="16"/>
      <c r="C85" s="58" t="s">
        <v>67</v>
      </c>
      <c r="D85" s="58"/>
      <c r="E85" s="58"/>
      <c r="F85" s="41"/>
      <c r="G85" s="41"/>
      <c r="H85" s="41"/>
      <c r="I85" s="41"/>
      <c r="J85" s="41"/>
      <c r="K85" s="41"/>
      <c r="L85" s="41"/>
    </row>
    <row r="86" spans="1:12" ht="12.75">
      <c r="A86" s="16"/>
      <c r="C86" s="58"/>
      <c r="D86" s="58" t="s">
        <v>68</v>
      </c>
      <c r="E86" s="58"/>
      <c r="F86" s="162">
        <f>+'[1]CONS-P&amp;L,BS'!S65</f>
        <v>16490</v>
      </c>
      <c r="G86" s="162"/>
      <c r="H86" s="162"/>
      <c r="I86" s="17"/>
      <c r="J86" s="162">
        <f>+'[1]CONS-P&amp;L,BS'!T65</f>
        <v>11769</v>
      </c>
      <c r="K86" s="162"/>
      <c r="L86" s="162"/>
    </row>
    <row r="87" spans="1:12" ht="12.75">
      <c r="A87" s="16"/>
      <c r="C87" s="58"/>
      <c r="D87" s="58"/>
      <c r="E87" s="58"/>
      <c r="F87" s="60"/>
      <c r="G87" s="220">
        <f>SUM(F81:H86)</f>
        <v>207367</v>
      </c>
      <c r="H87" s="161"/>
      <c r="I87" s="32"/>
      <c r="J87" s="60"/>
      <c r="K87" s="220">
        <f>SUM(J81:L86)</f>
        <v>162111</v>
      </c>
      <c r="L87" s="221"/>
    </row>
    <row r="88" spans="1:12" ht="12.75">
      <c r="A88" s="16"/>
      <c r="C88" s="58"/>
      <c r="D88" s="58"/>
      <c r="E88" s="58"/>
      <c r="F88" s="17"/>
      <c r="G88" s="17"/>
      <c r="H88" s="17"/>
      <c r="I88" s="17"/>
      <c r="J88" s="17"/>
      <c r="K88" s="17"/>
      <c r="L88" s="17"/>
    </row>
    <row r="89" spans="1:12" ht="12.75">
      <c r="A89" s="13" t="s">
        <v>69</v>
      </c>
      <c r="B89" t="s">
        <v>70</v>
      </c>
      <c r="F89" s="41"/>
      <c r="G89" s="41"/>
      <c r="H89" s="41"/>
      <c r="I89" s="41"/>
      <c r="J89" s="41"/>
      <c r="K89" s="41"/>
      <c r="L89" s="41"/>
    </row>
    <row r="90" spans="1:12" ht="12.75">
      <c r="A90" s="16"/>
      <c r="C90" s="58" t="s">
        <v>71</v>
      </c>
      <c r="D90" s="58"/>
      <c r="E90" s="58"/>
      <c r="F90" s="162">
        <f>+'[1]CONS-P&amp;L,BS'!S76</f>
        <v>20000</v>
      </c>
      <c r="G90" s="162"/>
      <c r="H90" s="162"/>
      <c r="I90" s="17"/>
      <c r="J90" s="162">
        <f>+'[1]CONS-P&amp;L,BS'!T76</f>
        <v>5538</v>
      </c>
      <c r="K90" s="162"/>
      <c r="L90" s="162"/>
    </row>
    <row r="91" spans="1:12" ht="12.75">
      <c r="A91" s="16"/>
      <c r="C91" s="58" t="s">
        <v>72</v>
      </c>
      <c r="D91" s="58"/>
      <c r="E91" s="58"/>
      <c r="F91" s="162">
        <f>+'[1]CONS-P&amp;L,BS'!S77</f>
        <v>55490</v>
      </c>
      <c r="G91" s="162"/>
      <c r="H91" s="162"/>
      <c r="I91" s="17"/>
      <c r="J91" s="162">
        <f>+'[1]CONS-P&amp;L,BS'!T77</f>
        <v>39176</v>
      </c>
      <c r="K91" s="162"/>
      <c r="L91" s="162"/>
    </row>
    <row r="92" spans="1:12" ht="12.75">
      <c r="A92" s="16"/>
      <c r="C92" s="58" t="s">
        <v>73</v>
      </c>
      <c r="D92" s="58"/>
      <c r="E92" s="58"/>
      <c r="F92" s="162">
        <f>+'[1]CONS-P&amp;L,BS'!S78</f>
        <v>33802</v>
      </c>
      <c r="G92" s="162"/>
      <c r="H92" s="162"/>
      <c r="I92" s="17"/>
      <c r="J92" s="162">
        <f>+'[1]CONS-P&amp;L,BS'!T78</f>
        <v>21118</v>
      </c>
      <c r="K92" s="162"/>
      <c r="L92" s="162"/>
    </row>
    <row r="93" spans="1:12" ht="12.75">
      <c r="A93" s="16"/>
      <c r="C93" s="58" t="s">
        <v>74</v>
      </c>
      <c r="D93" s="58"/>
      <c r="E93" s="58"/>
      <c r="F93" s="162">
        <f>+'[1]CONS-P&amp;L,BS'!S82</f>
        <v>4465</v>
      </c>
      <c r="G93" s="162"/>
      <c r="H93" s="162"/>
      <c r="I93" s="17"/>
      <c r="J93" s="162">
        <f>+'[1]CONS-P&amp;L,BS'!T82</f>
        <v>894</v>
      </c>
      <c r="K93" s="162"/>
      <c r="L93" s="162"/>
    </row>
    <row r="94" spans="1:12" ht="12.75">
      <c r="A94" s="16"/>
      <c r="C94" s="58" t="s">
        <v>75</v>
      </c>
      <c r="D94" s="58"/>
      <c r="E94" s="58"/>
      <c r="F94" s="41"/>
      <c r="G94" s="41"/>
      <c r="H94" s="41"/>
      <c r="I94" s="41"/>
      <c r="J94" s="41"/>
      <c r="K94" s="41"/>
      <c r="L94" s="41"/>
    </row>
    <row r="95" spans="1:12" ht="12.75">
      <c r="A95" s="16"/>
      <c r="C95" s="58"/>
      <c r="D95" s="58" t="s">
        <v>76</v>
      </c>
      <c r="E95" s="58"/>
      <c r="F95" s="162">
        <f>+'[1]CONS-P&amp;L,BS'!S79+'[1]CONS-P&amp;L,BS'!S80</f>
        <v>160237</v>
      </c>
      <c r="G95" s="162"/>
      <c r="H95" s="162"/>
      <c r="I95" s="17"/>
      <c r="J95" s="162">
        <f>+'[1]CONS-P&amp;L,BS'!T79+'[1]CONS-P&amp;L,BS'!T80</f>
        <v>398</v>
      </c>
      <c r="K95" s="162"/>
      <c r="L95" s="162"/>
    </row>
    <row r="96" spans="1:12" ht="12.75">
      <c r="A96" s="16"/>
      <c r="C96" s="58"/>
      <c r="D96" s="58" t="s">
        <v>77</v>
      </c>
      <c r="E96" s="58"/>
      <c r="F96" s="202">
        <f>+'[1]CONS-P&amp;L,BS'!S83</f>
        <v>4590</v>
      </c>
      <c r="G96" s="202"/>
      <c r="H96" s="202"/>
      <c r="I96" s="61"/>
      <c r="J96" s="202">
        <f>+'[1]CONS-P&amp;L,BS'!T83</f>
        <v>4590</v>
      </c>
      <c r="K96" s="202"/>
      <c r="L96" s="202"/>
    </row>
    <row r="97" spans="1:12" ht="12.75">
      <c r="A97" s="16"/>
      <c r="C97" s="58"/>
      <c r="D97" s="58"/>
      <c r="E97" s="58"/>
      <c r="F97" s="62"/>
      <c r="G97" s="218">
        <f>SUM(F90:H96)</f>
        <v>278584</v>
      </c>
      <c r="H97" s="219"/>
      <c r="I97" s="63"/>
      <c r="J97" s="64"/>
      <c r="K97" s="64"/>
      <c r="L97" s="65">
        <f>SUM(J90:L96)</f>
        <v>71714</v>
      </c>
    </row>
    <row r="98" spans="1:12" ht="12.75">
      <c r="A98" s="16"/>
      <c r="C98" s="58"/>
      <c r="D98" s="58"/>
      <c r="E98" s="58"/>
      <c r="F98" s="35"/>
      <c r="G98" s="35"/>
      <c r="H98" s="35"/>
      <c r="I98" s="35"/>
      <c r="J98" s="35"/>
      <c r="K98" s="35"/>
      <c r="L98" s="35"/>
    </row>
    <row r="99" spans="1:12" ht="12.75">
      <c r="A99" s="13" t="s">
        <v>78</v>
      </c>
      <c r="B99" t="s">
        <v>79</v>
      </c>
      <c r="F99" s="216">
        <f>+'[1]CONS-P&amp;L,BS'!S102-1</f>
        <v>-71217</v>
      </c>
      <c r="G99" s="216"/>
      <c r="H99" s="216"/>
      <c r="I99" s="66"/>
      <c r="J99" s="216">
        <f>+'[1]CONS-P&amp;L,BS'!T102</f>
        <v>90397</v>
      </c>
      <c r="K99" s="216"/>
      <c r="L99" s="216"/>
    </row>
    <row r="100" spans="1:12" ht="13.5" thickBot="1">
      <c r="A100" s="13"/>
      <c r="F100" s="17"/>
      <c r="G100" s="217">
        <f>+F99+F78+F77+F75+F74</f>
        <v>232238</v>
      </c>
      <c r="H100" s="158"/>
      <c r="I100" s="20"/>
      <c r="J100" s="17"/>
      <c r="K100" s="217">
        <f>+J99+J78+J77+J75+J74+J76</f>
        <v>238745</v>
      </c>
      <c r="L100" s="217"/>
    </row>
    <row r="101" spans="1:12" ht="13.5" thickTop="1">
      <c r="A101" s="13"/>
      <c r="F101" s="17"/>
      <c r="G101" s="17"/>
      <c r="H101" s="17"/>
      <c r="I101" s="17"/>
      <c r="J101" s="17"/>
      <c r="K101" s="17"/>
      <c r="L101" s="17"/>
    </row>
    <row r="102" spans="1:12" ht="12.75">
      <c r="A102" s="13" t="s">
        <v>80</v>
      </c>
      <c r="B102" t="s">
        <v>81</v>
      </c>
      <c r="F102" s="41"/>
      <c r="G102" s="41"/>
      <c r="H102" s="41"/>
      <c r="I102" s="41"/>
      <c r="J102" s="41"/>
      <c r="K102" s="41"/>
      <c r="L102" s="41"/>
    </row>
    <row r="103" spans="1:12" ht="12.75">
      <c r="A103" s="16"/>
      <c r="C103" t="s">
        <v>82</v>
      </c>
      <c r="F103" s="162">
        <f>+'[1]CONS-P&amp;L,BS'!S120</f>
        <v>75000</v>
      </c>
      <c r="G103" s="162"/>
      <c r="H103" s="162"/>
      <c r="I103" s="17"/>
      <c r="J103" s="162">
        <f>+'[1]CONS-P&amp;L,BS'!T118</f>
        <v>75000</v>
      </c>
      <c r="K103" s="162"/>
      <c r="L103" s="162"/>
    </row>
    <row r="104" spans="1:12" ht="12.75">
      <c r="A104" s="16"/>
      <c r="C104" t="s">
        <v>83</v>
      </c>
      <c r="F104" s="41"/>
      <c r="G104" s="41"/>
      <c r="H104" s="41"/>
      <c r="I104" s="41"/>
      <c r="J104" s="41"/>
      <c r="K104" s="41"/>
      <c r="L104" s="41"/>
    </row>
    <row r="105" spans="1:12" ht="12.75">
      <c r="A105" s="16"/>
      <c r="D105" s="58" t="s">
        <v>84</v>
      </c>
      <c r="E105" s="58"/>
      <c r="F105" s="162">
        <f>+'[1]CONS-P&amp;L,BS'!S124</f>
        <v>12720</v>
      </c>
      <c r="G105" s="162"/>
      <c r="H105" s="162"/>
      <c r="I105" s="17"/>
      <c r="J105" s="162">
        <f>+'[1]CONS-P&amp;L,BS'!T124</f>
        <v>12720</v>
      </c>
      <c r="K105" s="162"/>
      <c r="L105" s="162"/>
    </row>
    <row r="106" spans="1:12" ht="12.75">
      <c r="A106" s="16"/>
      <c r="D106" s="58" t="s">
        <v>85</v>
      </c>
      <c r="E106" s="58"/>
      <c r="F106" s="210">
        <v>0</v>
      </c>
      <c r="G106" s="210"/>
      <c r="H106" s="210"/>
      <c r="I106" s="35"/>
      <c r="J106" s="210">
        <v>0</v>
      </c>
      <c r="K106" s="210"/>
      <c r="L106" s="210"/>
    </row>
    <row r="107" spans="1:12" ht="12.75">
      <c r="A107" s="16"/>
      <c r="D107" s="58" t="s">
        <v>86</v>
      </c>
      <c r="E107" s="58"/>
      <c r="F107" s="162">
        <f>+'[1]CONS-P&amp;L,BS'!S121+'[1]CONS-P&amp;L,BS'!S122</f>
        <v>10001</v>
      </c>
      <c r="G107" s="162"/>
      <c r="H107" s="162"/>
      <c r="I107" s="17"/>
      <c r="J107" s="162">
        <f>+'[1]CONS-P&amp;L,BS'!T121+'[1]CONS-P&amp;L,BS'!T122+1</f>
        <v>10272</v>
      </c>
      <c r="K107" s="162"/>
      <c r="L107" s="162"/>
    </row>
    <row r="108" spans="1:12" ht="12.75">
      <c r="A108" s="16"/>
      <c r="D108" s="58" t="s">
        <v>87</v>
      </c>
      <c r="E108" s="58"/>
      <c r="F108" s="210">
        <v>0</v>
      </c>
      <c r="G108" s="210"/>
      <c r="H108" s="210"/>
      <c r="I108" s="35"/>
      <c r="J108" s="210">
        <v>0</v>
      </c>
      <c r="K108" s="210"/>
      <c r="L108" s="210"/>
    </row>
    <row r="109" spans="1:12" ht="12.75">
      <c r="A109" s="16"/>
      <c r="D109" s="58" t="s">
        <v>88</v>
      </c>
      <c r="E109" s="58"/>
      <c r="F109" s="162">
        <f>+'[1]CONS-P&amp;L,BS'!S126</f>
        <v>74465</v>
      </c>
      <c r="G109" s="162"/>
      <c r="H109" s="162"/>
      <c r="I109" s="17"/>
      <c r="J109" s="162">
        <f>+'[1]CONS-P&amp;L,BS'!T126</f>
        <v>57559</v>
      </c>
      <c r="K109" s="162"/>
      <c r="L109" s="162"/>
    </row>
    <row r="110" spans="1:12" ht="12.75">
      <c r="A110" s="16"/>
      <c r="D110" s="58" t="s">
        <v>89</v>
      </c>
      <c r="E110" s="58"/>
      <c r="F110" s="216">
        <f>+'[1]CONS-P&amp;L,BS'!O125</f>
        <v>65</v>
      </c>
      <c r="G110" s="216"/>
      <c r="H110" s="216"/>
      <c r="I110" s="66"/>
      <c r="J110" s="216">
        <f>+'[1]CONS-P&amp;L,BS'!T125</f>
        <v>-4</v>
      </c>
      <c r="K110" s="216"/>
      <c r="L110" s="216"/>
    </row>
    <row r="111" spans="1:12" ht="16.5" customHeight="1">
      <c r="A111" s="16"/>
      <c r="C111" s="58"/>
      <c r="D111" s="58"/>
      <c r="E111" s="58"/>
      <c r="F111" s="60"/>
      <c r="G111" s="215">
        <f>SUM(F103:H110)</f>
        <v>172251</v>
      </c>
      <c r="H111" s="161"/>
      <c r="I111" s="32"/>
      <c r="J111" s="67"/>
      <c r="K111" s="67"/>
      <c r="L111" s="67">
        <f>SUM(J103:L110)</f>
        <v>155547</v>
      </c>
    </row>
    <row r="112" spans="1:12" ht="7.5" customHeight="1">
      <c r="A112" s="16"/>
      <c r="C112" s="58"/>
      <c r="D112" s="58"/>
      <c r="E112" s="58"/>
      <c r="F112" s="60"/>
      <c r="G112" s="67"/>
      <c r="H112" s="67"/>
      <c r="I112" s="67"/>
      <c r="J112" s="60"/>
      <c r="K112" s="67"/>
      <c r="L112" s="67"/>
    </row>
    <row r="113" spans="1:12" ht="12.75">
      <c r="A113" s="13" t="s">
        <v>90</v>
      </c>
      <c r="B113" t="s">
        <v>91</v>
      </c>
      <c r="F113" s="162">
        <f>-'[1]CONS-P&amp;L,BS'!S112</f>
        <v>46865</v>
      </c>
      <c r="G113" s="162"/>
      <c r="H113" s="162"/>
      <c r="I113" s="17"/>
      <c r="J113" s="162">
        <f>-'[1]CONS-P&amp;L,BS'!T112</f>
        <v>43599</v>
      </c>
      <c r="K113" s="162"/>
      <c r="L113" s="162"/>
    </row>
    <row r="114" spans="1:12" ht="12.75">
      <c r="A114" s="13" t="s">
        <v>92</v>
      </c>
      <c r="B114" t="s">
        <v>93</v>
      </c>
      <c r="F114" s="162">
        <f>-'[1]CONS-P&amp;L,BS'!S109</f>
        <v>13122</v>
      </c>
      <c r="G114" s="162"/>
      <c r="H114" s="162"/>
      <c r="I114" s="17"/>
      <c r="J114" s="162">
        <f>-'[1]CONS-P&amp;L,BS'!T109</f>
        <v>39384</v>
      </c>
      <c r="K114" s="162"/>
      <c r="L114" s="162"/>
    </row>
    <row r="115" spans="1:12" ht="12.75">
      <c r="A115" s="13" t="s">
        <v>94</v>
      </c>
      <c r="B115" t="s">
        <v>95</v>
      </c>
      <c r="F115" s="210">
        <f>+'[1]CONS-P&amp;L,BS'!O110</f>
        <v>0</v>
      </c>
      <c r="G115" s="210"/>
      <c r="H115" s="210"/>
      <c r="I115" s="59"/>
      <c r="J115" s="211">
        <f>-'[1]CONS-P&amp;L,BS'!T110+'[1]CONS-P&amp;L,BS'!T113</f>
        <v>215</v>
      </c>
      <c r="K115" s="211"/>
      <c r="L115" s="211"/>
    </row>
    <row r="116" spans="1:12" ht="16.5" customHeight="1" thickBot="1">
      <c r="A116" s="13"/>
      <c r="F116" s="59"/>
      <c r="G116" s="212">
        <f>SUM(F111:H115)</f>
        <v>232238</v>
      </c>
      <c r="H116" s="213"/>
      <c r="I116" s="68"/>
      <c r="J116" s="59"/>
      <c r="K116" s="69"/>
      <c r="L116" s="70">
        <f>SUM(J111:L115)</f>
        <v>238745</v>
      </c>
    </row>
    <row r="117" spans="1:12" ht="13.5" hidden="1" thickTop="1">
      <c r="A117" s="16"/>
      <c r="F117" s="71" t="s">
        <v>96</v>
      </c>
      <c r="G117" s="71"/>
      <c r="H117" s="71">
        <f>SUM(F113:H115)</f>
        <v>59987</v>
      </c>
      <c r="I117" s="71"/>
      <c r="J117" s="71"/>
      <c r="K117" s="71"/>
      <c r="L117" s="71">
        <f>SUM(J113:L115)</f>
        <v>83198</v>
      </c>
    </row>
    <row r="118" spans="1:12" ht="13.5" thickTop="1">
      <c r="A118" s="16"/>
      <c r="F118" s="60"/>
      <c r="G118" s="60"/>
      <c r="H118" s="60"/>
      <c r="I118" s="60"/>
      <c r="J118" s="60"/>
      <c r="K118" s="60"/>
      <c r="L118" s="60"/>
    </row>
    <row r="119" spans="1:12" ht="12.75">
      <c r="A119" s="13" t="s">
        <v>97</v>
      </c>
      <c r="B119" t="s">
        <v>98</v>
      </c>
      <c r="F119" s="214">
        <f>+'[1]CONS-P&amp;L,BS'!L131</f>
        <v>2.2965483425656</v>
      </c>
      <c r="G119" s="214"/>
      <c r="H119" s="214"/>
      <c r="I119" s="72"/>
      <c r="J119" s="214">
        <f>+'[1]CONS-P&amp;L,BS'!M131</f>
        <v>2.0738076266666665</v>
      </c>
      <c r="K119" s="214"/>
      <c r="L119" s="214"/>
    </row>
    <row r="120" spans="1:12" ht="12.75">
      <c r="A120" s="13"/>
      <c r="F120" s="72"/>
      <c r="G120" s="72"/>
      <c r="H120" s="72"/>
      <c r="I120" s="72"/>
      <c r="J120" s="72"/>
      <c r="K120" s="72"/>
      <c r="L120" s="72"/>
    </row>
    <row r="121" spans="1:12" ht="12.75" hidden="1">
      <c r="A121" s="13"/>
      <c r="C121" s="73" t="s">
        <v>99</v>
      </c>
      <c r="D121" s="73"/>
      <c r="E121" s="74" t="s">
        <v>100</v>
      </c>
      <c r="F121" s="75"/>
      <c r="G121" s="75"/>
      <c r="H121" s="71" t="e">
        <f>+#REF!+G87-G97-H117</f>
        <v>#REF!</v>
      </c>
      <c r="I121" s="71"/>
      <c r="J121" s="75"/>
      <c r="K121" s="75"/>
      <c r="L121" s="71" t="e">
        <f>+#REF!+K87-L97-L117</f>
        <v>#REF!</v>
      </c>
    </row>
    <row r="122" spans="1:12" ht="12.75">
      <c r="A122" s="13"/>
      <c r="F122" s="72"/>
      <c r="G122" s="72"/>
      <c r="H122" s="72"/>
      <c r="I122" s="72"/>
      <c r="J122" s="72"/>
      <c r="K122" s="72"/>
      <c r="L122" s="72"/>
    </row>
    <row r="123" spans="1:12" ht="12.75">
      <c r="A123" s="13"/>
      <c r="F123" s="72"/>
      <c r="G123" s="72"/>
      <c r="H123" s="72"/>
      <c r="I123" s="72"/>
      <c r="J123" s="72"/>
      <c r="K123" s="72"/>
      <c r="L123" s="72"/>
    </row>
    <row r="124" spans="1:12" ht="12.75">
      <c r="A124" s="13"/>
      <c r="F124" s="72"/>
      <c r="G124" s="72"/>
      <c r="H124" s="72"/>
      <c r="I124" s="72"/>
      <c r="J124" s="72"/>
      <c r="K124" s="72"/>
      <c r="L124" s="72"/>
    </row>
    <row r="125" spans="1:12" ht="12.75">
      <c r="A125" s="13"/>
      <c r="F125" s="72"/>
      <c r="G125" s="72"/>
      <c r="H125" s="72"/>
      <c r="I125" s="72"/>
      <c r="J125" s="72"/>
      <c r="K125" s="72"/>
      <c r="L125" s="72"/>
    </row>
    <row r="126" spans="1:12" ht="12.75">
      <c r="A126" s="13"/>
      <c r="F126" s="72"/>
      <c r="G126" s="72"/>
      <c r="H126" s="72"/>
      <c r="I126" s="72"/>
      <c r="J126" s="72"/>
      <c r="K126" s="72"/>
      <c r="L126" s="72"/>
    </row>
    <row r="127" spans="1:12" ht="12.75">
      <c r="A127" s="13"/>
      <c r="F127" s="72"/>
      <c r="G127" s="72"/>
      <c r="H127" s="72"/>
      <c r="I127" s="72"/>
      <c r="J127" s="72"/>
      <c r="K127" s="72"/>
      <c r="L127" s="72"/>
    </row>
    <row r="128" spans="1:12" ht="12.75">
      <c r="A128" s="13"/>
      <c r="F128" s="72"/>
      <c r="G128" s="72"/>
      <c r="H128" s="72"/>
      <c r="I128" s="72"/>
      <c r="J128" s="72"/>
      <c r="K128" s="72"/>
      <c r="L128" s="72"/>
    </row>
    <row r="129" spans="1:12" ht="12.75">
      <c r="A129" s="13"/>
      <c r="F129" s="72"/>
      <c r="G129" s="72"/>
      <c r="H129" s="72"/>
      <c r="I129" s="72"/>
      <c r="J129" s="72"/>
      <c r="K129" s="72"/>
      <c r="L129" s="72"/>
    </row>
    <row r="130" spans="1:12" ht="12.75">
      <c r="A130" s="13"/>
      <c r="F130" s="72"/>
      <c r="G130" s="72"/>
      <c r="H130" s="72"/>
      <c r="I130" s="72"/>
      <c r="J130" s="72"/>
      <c r="K130" s="72"/>
      <c r="L130" s="72"/>
    </row>
    <row r="131" spans="1:12" ht="12.75">
      <c r="A131" s="13"/>
      <c r="F131" s="72"/>
      <c r="G131" s="72"/>
      <c r="H131" s="72"/>
      <c r="I131" s="72"/>
      <c r="J131" s="72"/>
      <c r="K131" s="72"/>
      <c r="L131" s="72"/>
    </row>
    <row r="132" spans="1:12" ht="12.75">
      <c r="A132" s="13"/>
      <c r="F132" s="72"/>
      <c r="G132" s="72"/>
      <c r="H132" s="72"/>
      <c r="I132" s="72"/>
      <c r="J132" s="72"/>
      <c r="K132" s="72"/>
      <c r="L132" s="72"/>
    </row>
    <row r="133" spans="1:12" ht="12.75">
      <c r="A133" s="44"/>
      <c r="F133" s="72"/>
      <c r="G133" s="72"/>
      <c r="H133" s="72"/>
      <c r="I133" s="72"/>
      <c r="J133" s="72"/>
      <c r="K133" s="72"/>
      <c r="L133" s="72"/>
    </row>
    <row r="134" spans="1:12" ht="12.75">
      <c r="A134" s="27"/>
      <c r="B134" s="27"/>
      <c r="C134" s="27"/>
      <c r="D134" s="27"/>
      <c r="E134" s="27"/>
      <c r="F134" s="76"/>
      <c r="G134" s="76"/>
      <c r="H134" s="76"/>
      <c r="I134" s="76"/>
      <c r="J134" s="76"/>
      <c r="K134" s="76"/>
      <c r="L134" s="184" t="s">
        <v>101</v>
      </c>
    </row>
    <row r="135" spans="1:12" ht="7.5" customHeight="1">
      <c r="A135" s="27"/>
      <c r="B135" s="27"/>
      <c r="C135" s="27"/>
      <c r="D135" s="27"/>
      <c r="E135" s="27"/>
      <c r="F135" s="76"/>
      <c r="G135" s="76"/>
      <c r="H135" s="76"/>
      <c r="I135" s="76"/>
      <c r="J135" s="76"/>
      <c r="K135" s="76"/>
      <c r="L135" s="185"/>
    </row>
    <row r="136" ht="12.75">
      <c r="A136" s="54" t="s">
        <v>102</v>
      </c>
    </row>
    <row r="137" spans="1:5" ht="12.75">
      <c r="A137" s="77" t="s">
        <v>13</v>
      </c>
      <c r="B137" s="182" t="s">
        <v>103</v>
      </c>
      <c r="C137" s="183"/>
      <c r="D137" s="183"/>
      <c r="E137" s="183"/>
    </row>
    <row r="138" spans="1:12" ht="12.75">
      <c r="A138" s="56"/>
      <c r="B138" s="183" t="s">
        <v>104</v>
      </c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</row>
    <row r="139" spans="1:12" ht="12.75">
      <c r="A139" s="56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</row>
    <row r="140" spans="1:12" ht="12.75">
      <c r="A140" s="5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7.5" customHeight="1">
      <c r="A141" s="5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5" ht="12.75">
      <c r="A142" s="77" t="s">
        <v>20</v>
      </c>
      <c r="B142" s="182" t="s">
        <v>105</v>
      </c>
      <c r="C142" s="183"/>
      <c r="D142" s="183"/>
      <c r="E142" s="183"/>
    </row>
    <row r="143" spans="1:12" ht="12.75">
      <c r="A143" s="56"/>
      <c r="B143" s="183" t="s">
        <v>106</v>
      </c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</row>
    <row r="144" spans="1:12" ht="12.75">
      <c r="A144" s="5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7.5" customHeight="1">
      <c r="A145" s="5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5" ht="12.75">
      <c r="A146" s="77" t="s">
        <v>45</v>
      </c>
      <c r="B146" s="182" t="s">
        <v>107</v>
      </c>
      <c r="C146" s="183"/>
      <c r="D146" s="183"/>
      <c r="E146" s="183"/>
    </row>
    <row r="147" spans="1:12" ht="12.75">
      <c r="A147" s="56"/>
      <c r="B147" s="183" t="s">
        <v>108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</row>
    <row r="148" spans="1:12" ht="12.75">
      <c r="A148" s="5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7.5" customHeight="1">
      <c r="A149" s="5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4" ht="12.75">
      <c r="A150" s="77" t="s">
        <v>59</v>
      </c>
      <c r="B150" s="182" t="s">
        <v>34</v>
      </c>
      <c r="C150" s="183"/>
      <c r="D150" s="183"/>
    </row>
    <row r="151" spans="1:11" ht="12.75">
      <c r="A151" s="56"/>
      <c r="G151" s="100" t="s">
        <v>109</v>
      </c>
      <c r="H151" s="100"/>
      <c r="I151" s="30"/>
      <c r="J151" s="100" t="s">
        <v>110</v>
      </c>
      <c r="K151" s="209"/>
    </row>
    <row r="152" spans="1:11" ht="12.75">
      <c r="A152" s="56"/>
      <c r="G152" s="154" t="s">
        <v>11</v>
      </c>
      <c r="H152" s="154"/>
      <c r="I152" s="29"/>
      <c r="J152" s="154" t="s">
        <v>11</v>
      </c>
      <c r="K152" s="155"/>
    </row>
    <row r="153" spans="1:11" ht="12.75">
      <c r="A153" s="56"/>
      <c r="G153" s="154" t="s">
        <v>111</v>
      </c>
      <c r="H153" s="154"/>
      <c r="I153" s="29"/>
      <c r="J153" s="154" t="s">
        <v>111</v>
      </c>
      <c r="K153" s="155"/>
    </row>
    <row r="154" spans="1:3" ht="12.75">
      <c r="A154" s="56"/>
      <c r="C154" s="54" t="s">
        <v>112</v>
      </c>
    </row>
    <row r="155" spans="1:11" ht="12.75">
      <c r="A155" s="56"/>
      <c r="C155" s="98" t="s">
        <v>113</v>
      </c>
      <c r="D155" s="98"/>
      <c r="G155" s="41"/>
      <c r="H155" s="41"/>
      <c r="I155" s="41"/>
      <c r="J155" s="41"/>
      <c r="K155" s="41"/>
    </row>
    <row r="156" spans="1:11" ht="12.75">
      <c r="A156" s="56"/>
      <c r="C156" s="99" t="s">
        <v>114</v>
      </c>
      <c r="D156" s="99"/>
      <c r="G156" s="153">
        <f>-'[1]QTR'!P23</f>
        <v>4289</v>
      </c>
      <c r="H156" s="153"/>
      <c r="I156" s="28"/>
      <c r="J156" s="153">
        <f>-'[1]QTR'!Q23</f>
        <v>6691</v>
      </c>
      <c r="K156" s="153"/>
    </row>
    <row r="157" spans="1:11" ht="12.75">
      <c r="A157" s="56"/>
      <c r="C157" s="152" t="s">
        <v>115</v>
      </c>
      <c r="D157" s="152"/>
      <c r="G157" s="153" t="s">
        <v>26</v>
      </c>
      <c r="H157" s="153"/>
      <c r="I157" s="28"/>
      <c r="J157" s="153" t="s">
        <v>26</v>
      </c>
      <c r="K157" s="153"/>
    </row>
    <row r="158" spans="1:11" ht="6" customHeight="1">
      <c r="A158" s="56"/>
      <c r="G158" s="28"/>
      <c r="H158" s="28"/>
      <c r="I158" s="28"/>
      <c r="J158" s="28"/>
      <c r="K158" s="28"/>
    </row>
    <row r="159" spans="1:11" ht="12.75">
      <c r="A159" s="56"/>
      <c r="C159" t="s">
        <v>116</v>
      </c>
      <c r="G159" s="153" t="s">
        <v>26</v>
      </c>
      <c r="H159" s="153"/>
      <c r="I159" s="28"/>
      <c r="J159" s="153" t="s">
        <v>26</v>
      </c>
      <c r="K159" s="153"/>
    </row>
    <row r="160" spans="1:11" ht="12.75">
      <c r="A160" s="56"/>
      <c r="C160" s="54" t="s">
        <v>117</v>
      </c>
      <c r="G160" s="148">
        <f>-'[1]QTR'!P24</f>
        <v>300</v>
      </c>
      <c r="H160" s="148"/>
      <c r="I160" s="53"/>
      <c r="J160" s="148">
        <f>-'[1]QTR'!Q24</f>
        <v>675</v>
      </c>
      <c r="K160" s="148"/>
    </row>
    <row r="161" spans="1:11" ht="13.5" thickBot="1">
      <c r="A161" s="56"/>
      <c r="C161" s="54"/>
      <c r="G161" s="149">
        <f>SUM(G156:H160)</f>
        <v>4589</v>
      </c>
      <c r="H161" s="150"/>
      <c r="I161" s="78"/>
      <c r="J161" s="151">
        <f>SUM(J156:K160)</f>
        <v>7366</v>
      </c>
      <c r="K161" s="150"/>
    </row>
    <row r="162" spans="1:11" ht="13.5" thickTop="1">
      <c r="A162" s="56"/>
      <c r="C162" s="54"/>
      <c r="G162" s="79"/>
      <c r="H162" s="78"/>
      <c r="I162" s="78"/>
      <c r="J162" s="80"/>
      <c r="K162" s="78"/>
    </row>
    <row r="163" spans="1:11" ht="7.5" customHeight="1">
      <c r="A163" s="56"/>
      <c r="C163" s="54"/>
      <c r="G163" s="79"/>
      <c r="H163" s="78"/>
      <c r="I163" s="78"/>
      <c r="J163" s="80"/>
      <c r="K163" s="78"/>
    </row>
    <row r="164" spans="1:5" ht="12.75">
      <c r="A164" s="77" t="s">
        <v>61</v>
      </c>
      <c r="B164" s="182" t="s">
        <v>118</v>
      </c>
      <c r="C164" s="183"/>
      <c r="D164" s="183"/>
      <c r="E164" s="183"/>
    </row>
    <row r="165" spans="1:12" ht="12.75">
      <c r="A165" s="56"/>
      <c r="B165" s="183" t="s">
        <v>119</v>
      </c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</row>
    <row r="166" spans="1:12" ht="12.75">
      <c r="A166" s="5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7.5" customHeight="1">
      <c r="A167" s="5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6" ht="12.75">
      <c r="A168" s="77" t="s">
        <v>69</v>
      </c>
      <c r="B168" s="182" t="s">
        <v>120</v>
      </c>
      <c r="C168" s="183"/>
      <c r="D168" s="183"/>
      <c r="E168" s="183"/>
      <c r="F168" s="183"/>
    </row>
    <row r="169" spans="1:12" ht="12.75">
      <c r="A169" s="56"/>
      <c r="B169" s="147" t="s">
        <v>121</v>
      </c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</row>
    <row r="170" spans="1:12" ht="12.75">
      <c r="A170" s="56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</row>
    <row r="171" spans="1:12" ht="7.5" customHeight="1">
      <c r="A171" s="56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2.75">
      <c r="A172" s="77" t="s">
        <v>78</v>
      </c>
      <c r="B172" s="182" t="s">
        <v>122</v>
      </c>
      <c r="C172" s="200"/>
      <c r="D172" s="200"/>
      <c r="E172" s="200"/>
      <c r="F172" s="44"/>
      <c r="G172" s="44"/>
      <c r="H172" s="44"/>
      <c r="I172" s="44"/>
      <c r="J172" s="44"/>
      <c r="K172" s="44"/>
      <c r="L172" s="44"/>
    </row>
    <row r="173" spans="1:12" ht="12.75">
      <c r="A173" s="56"/>
      <c r="B173" s="200" t="s">
        <v>123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</row>
    <row r="174" spans="1:12" ht="12.75">
      <c r="A174" s="56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ht="7.5" customHeight="1">
      <c r="A175" s="5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7" t="s">
        <v>80</v>
      </c>
      <c r="B176" s="182" t="s">
        <v>124</v>
      </c>
      <c r="C176" s="182"/>
      <c r="D176" s="182"/>
      <c r="E176" s="182"/>
      <c r="F176" s="182"/>
      <c r="G176" s="182"/>
      <c r="H176" s="182"/>
      <c r="I176" s="6"/>
      <c r="J176" s="44"/>
      <c r="K176" s="44"/>
      <c r="L176" s="44"/>
    </row>
    <row r="177" spans="1:12" ht="12.75">
      <c r="A177" s="56"/>
      <c r="B177" s="171" t="s">
        <v>125</v>
      </c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</row>
    <row r="178" spans="1:12" ht="12.75">
      <c r="A178" s="56"/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</row>
    <row r="179" spans="1:12" ht="12.75">
      <c r="A179" s="56"/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</row>
    <row r="180" spans="1:12" ht="12.75">
      <c r="A180" s="56"/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</row>
    <row r="181" spans="1:12" ht="6.75" customHeight="1">
      <c r="A181" s="56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2.75">
      <c r="A182" s="56"/>
      <c r="B182" s="198" t="s">
        <v>126</v>
      </c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</row>
    <row r="183" spans="1:12" ht="12.75">
      <c r="A183" s="56"/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</row>
    <row r="184" spans="1:12" ht="6" customHeight="1">
      <c r="A184" s="56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</row>
    <row r="185" spans="1:12" ht="6" customHeight="1">
      <c r="A185" s="56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</row>
    <row r="186" spans="1:12" ht="7.5" customHeight="1">
      <c r="A186" s="56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</row>
    <row r="187" spans="1:12" ht="12.75">
      <c r="A187" s="77" t="s">
        <v>90</v>
      </c>
      <c r="B187" s="182" t="s">
        <v>127</v>
      </c>
      <c r="C187" s="182"/>
      <c r="D187" s="182"/>
      <c r="E187" s="182"/>
      <c r="F187" s="44"/>
      <c r="G187" s="44"/>
      <c r="H187" s="44"/>
      <c r="I187" s="44"/>
      <c r="J187" s="44"/>
      <c r="K187" s="44"/>
      <c r="L187" s="44"/>
    </row>
    <row r="188" spans="1:12" ht="12.75">
      <c r="A188" s="56"/>
      <c r="B188" s="198" t="s">
        <v>128</v>
      </c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</row>
    <row r="189" spans="1:12" ht="12.75">
      <c r="A189" s="56"/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</row>
    <row r="190" spans="1:12" ht="12.75">
      <c r="A190" s="56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</row>
    <row r="191" spans="1:12" ht="7.5" customHeight="1">
      <c r="A191" s="56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</row>
    <row r="192" spans="1:12" ht="12.75">
      <c r="A192" s="77" t="s">
        <v>92</v>
      </c>
      <c r="B192" s="182" t="s">
        <v>129</v>
      </c>
      <c r="C192" s="200"/>
      <c r="D192" s="200"/>
      <c r="E192" s="200"/>
      <c r="F192" s="200"/>
      <c r="G192" s="200"/>
      <c r="H192" s="86"/>
      <c r="I192" s="86"/>
      <c r="J192" s="86"/>
      <c r="K192" s="86"/>
      <c r="L192" s="86"/>
    </row>
    <row r="193" spans="1:12" ht="12.75">
      <c r="A193" s="56"/>
      <c r="B193" s="198" t="s">
        <v>130</v>
      </c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</row>
    <row r="194" spans="1:12" ht="12.75">
      <c r="A194" s="56"/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</row>
    <row r="195" spans="1:12" ht="12.75">
      <c r="A195" s="5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</row>
    <row r="196" spans="1:12" ht="7.5" customHeight="1">
      <c r="A196" s="5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6" ht="12.75">
      <c r="A197" s="77" t="s">
        <v>94</v>
      </c>
      <c r="B197" s="182" t="s">
        <v>131</v>
      </c>
      <c r="C197" s="183"/>
      <c r="D197" s="183"/>
      <c r="E197" s="183"/>
      <c r="F197" s="183"/>
    </row>
    <row r="198" spans="1:12" ht="12.75">
      <c r="A198" s="56"/>
      <c r="B198" s="195" t="s">
        <v>132</v>
      </c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</row>
    <row r="199" spans="1:12" ht="12.75">
      <c r="A199" s="56"/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</row>
    <row r="200" spans="1:12" ht="12.75">
      <c r="A200" s="5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2.75">
      <c r="A201" s="5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2.75">
      <c r="A202" s="5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2.75">
      <c r="A203" s="5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>
      <c r="A204" s="5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2.75">
      <c r="A205" s="5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2.75">
      <c r="A206" s="27"/>
      <c r="B206" s="27"/>
      <c r="C206" s="27"/>
      <c r="D206" s="27"/>
      <c r="E206" s="27"/>
      <c r="F206" s="76"/>
      <c r="G206" s="76"/>
      <c r="H206" s="76"/>
      <c r="I206" s="76"/>
      <c r="J206" s="76"/>
      <c r="K206" s="76"/>
      <c r="L206" s="170" t="s">
        <v>133</v>
      </c>
    </row>
    <row r="207" spans="1:12" ht="7.5" customHeight="1">
      <c r="A207" s="27"/>
      <c r="B207" s="27"/>
      <c r="C207" s="27"/>
      <c r="D207" s="27"/>
      <c r="E207" s="27"/>
      <c r="F207" s="76"/>
      <c r="G207" s="76"/>
      <c r="H207" s="76"/>
      <c r="I207" s="76"/>
      <c r="J207" s="76"/>
      <c r="K207" s="76"/>
      <c r="L207" s="170"/>
    </row>
    <row r="208" spans="1:7" ht="12.75">
      <c r="A208" s="77" t="s">
        <v>97</v>
      </c>
      <c r="B208" s="182" t="s">
        <v>134</v>
      </c>
      <c r="C208" s="183"/>
      <c r="D208" s="183"/>
      <c r="E208" s="183"/>
      <c r="F208" s="183"/>
      <c r="G208" s="183"/>
    </row>
    <row r="209" spans="1:12" ht="12.75">
      <c r="A209" s="56"/>
      <c r="B209" s="183" t="s">
        <v>135</v>
      </c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</row>
    <row r="210" ht="3.75" customHeight="1">
      <c r="A210" s="56"/>
    </row>
    <row r="211" spans="1:11" ht="12.75">
      <c r="A211" s="56"/>
      <c r="G211" s="168" t="s">
        <v>71</v>
      </c>
      <c r="H211" s="183"/>
      <c r="J211" s="168" t="s">
        <v>93</v>
      </c>
      <c r="K211" s="169"/>
    </row>
    <row r="212" spans="1:11" ht="12.75">
      <c r="A212" s="56"/>
      <c r="F212" s="87"/>
      <c r="G212" s="183"/>
      <c r="H212" s="183"/>
      <c r="J212" s="169"/>
      <c r="K212" s="169"/>
    </row>
    <row r="213" spans="1:11" ht="12.75">
      <c r="A213" s="56"/>
      <c r="G213" s="205" t="s">
        <v>136</v>
      </c>
      <c r="H213" s="183"/>
      <c r="J213" s="205" t="s">
        <v>136</v>
      </c>
      <c r="K213" s="205"/>
    </row>
    <row r="214" spans="1:5" ht="12.75">
      <c r="A214" s="56"/>
      <c r="C214" s="182" t="s">
        <v>137</v>
      </c>
      <c r="D214" s="183"/>
      <c r="E214" s="183"/>
    </row>
    <row r="215" spans="1:5" ht="12.75">
      <c r="A215" s="56"/>
      <c r="C215" s="182" t="s">
        <v>138</v>
      </c>
      <c r="D215" s="183"/>
      <c r="E215" s="183"/>
    </row>
    <row r="216" spans="1:11" ht="12.75">
      <c r="A216" s="56"/>
      <c r="C216" t="s">
        <v>139</v>
      </c>
      <c r="G216" s="163">
        <f>+F90</f>
        <v>20000</v>
      </c>
      <c r="H216" s="183"/>
      <c r="I216" s="41"/>
      <c r="J216" s="164">
        <f>+F114-3122</f>
        <v>10000</v>
      </c>
      <c r="K216" s="164"/>
    </row>
    <row r="217" spans="1:11" ht="12.75">
      <c r="A217" s="56"/>
      <c r="C217" t="s">
        <v>140</v>
      </c>
      <c r="G217" s="165">
        <v>0</v>
      </c>
      <c r="H217" s="166"/>
      <c r="I217" s="88"/>
      <c r="J217" s="167">
        <v>0</v>
      </c>
      <c r="K217" s="167"/>
    </row>
    <row r="218" spans="1:11" ht="12.75">
      <c r="A218" s="56"/>
      <c r="G218" s="161">
        <f>SUM(F216:G217)</f>
        <v>20000</v>
      </c>
      <c r="H218" s="183"/>
      <c r="I218" s="88"/>
      <c r="J218" s="162">
        <f>SUM(J216:K217)</f>
        <v>10000</v>
      </c>
      <c r="K218" s="162"/>
    </row>
    <row r="219" spans="1:11" ht="12.75">
      <c r="A219" s="56"/>
      <c r="C219" s="182" t="s">
        <v>137</v>
      </c>
      <c r="D219" s="183"/>
      <c r="E219" s="183"/>
      <c r="F219" s="41"/>
      <c r="G219" s="41"/>
      <c r="H219" s="41"/>
      <c r="I219" s="88"/>
      <c r="J219" s="41"/>
      <c r="K219" s="41"/>
    </row>
    <row r="220" spans="1:11" ht="12.75">
      <c r="A220" s="56"/>
      <c r="C220" s="182" t="s">
        <v>141</v>
      </c>
      <c r="D220" s="183"/>
      <c r="E220" s="183"/>
      <c r="F220" s="41"/>
      <c r="G220" s="41"/>
      <c r="H220" s="41"/>
      <c r="I220" s="88"/>
      <c r="J220" s="41"/>
      <c r="K220" s="41"/>
    </row>
    <row r="221" spans="1:11" ht="12.75">
      <c r="A221" s="56"/>
      <c r="C221" t="s">
        <v>142</v>
      </c>
      <c r="G221" s="180">
        <v>0</v>
      </c>
      <c r="H221" s="156"/>
      <c r="I221" s="88"/>
      <c r="J221" s="157">
        <v>3122</v>
      </c>
      <c r="K221" s="157"/>
    </row>
    <row r="222" spans="1:11" ht="13.5" thickBot="1">
      <c r="A222" s="56"/>
      <c r="G222" s="158">
        <f>SUM(F218:G221)</f>
        <v>20000</v>
      </c>
      <c r="H222" s="159"/>
      <c r="I222" s="88"/>
      <c r="J222" s="160">
        <f>SUM(J218:K221)</f>
        <v>13122</v>
      </c>
      <c r="K222" s="160"/>
    </row>
    <row r="223" spans="1:11" ht="13.5" thickTop="1">
      <c r="A223" s="56"/>
      <c r="F223" s="19"/>
      <c r="G223" s="19"/>
      <c r="H223" s="88"/>
      <c r="I223" s="88"/>
      <c r="J223" s="19"/>
      <c r="K223" s="19"/>
    </row>
    <row r="224" ht="3.75" customHeight="1">
      <c r="A224" s="56"/>
    </row>
    <row r="225" spans="1:5" ht="12.75">
      <c r="A225" s="77" t="s">
        <v>143</v>
      </c>
      <c r="B225" s="182" t="s">
        <v>144</v>
      </c>
      <c r="C225" s="183"/>
      <c r="D225" s="183"/>
      <c r="E225" s="183"/>
    </row>
    <row r="226" spans="1:12" ht="12.75">
      <c r="A226" s="56"/>
      <c r="B226" s="195" t="s">
        <v>145</v>
      </c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</row>
    <row r="227" spans="1:12" ht="12.75">
      <c r="A227" s="56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</row>
    <row r="228" spans="1:12" ht="12.75">
      <c r="A228" s="5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3.75" customHeight="1">
      <c r="A229" s="5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2.75">
      <c r="A230" s="77" t="s">
        <v>146</v>
      </c>
      <c r="B230" s="182" t="s">
        <v>147</v>
      </c>
      <c r="C230" s="200"/>
      <c r="D230" s="200"/>
      <c r="E230" s="200"/>
      <c r="F230" s="200"/>
      <c r="G230" s="200"/>
      <c r="H230" s="200"/>
      <c r="I230" s="200"/>
      <c r="J230" s="200"/>
      <c r="K230" s="44"/>
      <c r="L230" s="44"/>
    </row>
    <row r="231" spans="1:12" ht="6" customHeight="1">
      <c r="A231" s="56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</row>
    <row r="232" spans="1:12" ht="12.75">
      <c r="A232" s="56"/>
      <c r="B232" s="89" t="s">
        <v>148</v>
      </c>
      <c r="C232" s="200" t="s">
        <v>149</v>
      </c>
      <c r="D232" s="200"/>
      <c r="E232" s="200"/>
      <c r="F232" s="200"/>
      <c r="G232" s="200"/>
      <c r="H232" s="200"/>
      <c r="I232" s="200"/>
      <c r="J232" s="200"/>
      <c r="K232" s="200"/>
      <c r="L232" s="200"/>
    </row>
    <row r="233" spans="1:12" ht="6" customHeight="1">
      <c r="A233" s="56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2.75" customHeight="1">
      <c r="A234" s="56"/>
      <c r="B234" s="44"/>
      <c r="C234" s="177" t="s">
        <v>150</v>
      </c>
      <c r="D234" s="178"/>
      <c r="E234" s="91" t="s">
        <v>151</v>
      </c>
      <c r="F234" s="179" t="s">
        <v>152</v>
      </c>
      <c r="G234" s="179"/>
      <c r="H234" s="177"/>
      <c r="I234" s="90"/>
      <c r="J234" s="178" t="s">
        <v>153</v>
      </c>
      <c r="K234" s="179"/>
      <c r="L234" s="179"/>
    </row>
    <row r="235" spans="1:12" ht="6" customHeight="1">
      <c r="A235" s="56"/>
      <c r="B235" s="44"/>
      <c r="C235" s="92"/>
      <c r="D235" s="93"/>
      <c r="E235" s="94"/>
      <c r="F235" s="92"/>
      <c r="G235" s="95"/>
      <c r="H235" s="95"/>
      <c r="I235" s="96"/>
      <c r="J235" s="95"/>
      <c r="K235" s="95"/>
      <c r="L235" s="97"/>
    </row>
    <row r="236" spans="1:12" ht="12.75">
      <c r="A236" s="56"/>
      <c r="B236" s="44"/>
      <c r="C236" s="207" t="s">
        <v>154</v>
      </c>
      <c r="D236" s="208"/>
      <c r="E236" s="101">
        <v>216531360</v>
      </c>
      <c r="F236" s="172">
        <v>7604884</v>
      </c>
      <c r="G236" s="173"/>
      <c r="H236" s="173"/>
      <c r="I236" s="102"/>
      <c r="J236" s="173" t="s">
        <v>155</v>
      </c>
      <c r="K236" s="174"/>
      <c r="L236" s="175"/>
    </row>
    <row r="237" spans="1:12" ht="6" customHeight="1">
      <c r="A237" s="56"/>
      <c r="B237" s="44"/>
      <c r="C237" s="103"/>
      <c r="D237" s="104"/>
      <c r="E237" s="105"/>
      <c r="F237" s="106"/>
      <c r="G237" s="107"/>
      <c r="H237" s="107"/>
      <c r="I237" s="108"/>
      <c r="J237" s="107"/>
      <c r="K237" s="107"/>
      <c r="L237" s="108"/>
    </row>
    <row r="238" spans="1:12" ht="6" customHeight="1">
      <c r="A238" s="56"/>
      <c r="B238" s="44"/>
      <c r="C238" s="109"/>
      <c r="D238" s="47"/>
      <c r="E238" s="110"/>
      <c r="F238" s="111"/>
      <c r="G238" s="111"/>
      <c r="H238" s="111"/>
      <c r="I238" s="111"/>
      <c r="J238" s="111"/>
      <c r="K238" s="111"/>
      <c r="L238" s="111"/>
    </row>
    <row r="239" spans="1:12" ht="12.75">
      <c r="A239" s="56"/>
      <c r="B239" s="44"/>
      <c r="C239" s="176" t="s">
        <v>156</v>
      </c>
      <c r="D239" s="195"/>
      <c r="E239" s="195"/>
      <c r="F239" s="195"/>
      <c r="G239" s="195"/>
      <c r="H239" s="195"/>
      <c r="I239" s="195"/>
      <c r="J239" s="195"/>
      <c r="K239" s="195"/>
      <c r="L239" s="195"/>
    </row>
    <row r="240" spans="1:12" ht="12.75">
      <c r="A240" s="56"/>
      <c r="B240" s="44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</row>
    <row r="241" spans="1:12" ht="12.75">
      <c r="A241" s="56"/>
      <c r="B241" s="44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</row>
    <row r="242" spans="1:12" ht="6" customHeight="1">
      <c r="A242" s="5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4" ht="12.75">
      <c r="A243" s="77" t="s">
        <v>157</v>
      </c>
      <c r="B243" s="182" t="s">
        <v>158</v>
      </c>
      <c r="C243" s="183"/>
      <c r="D243" s="183"/>
    </row>
    <row r="244" spans="1:12" ht="12.75">
      <c r="A244" s="56"/>
      <c r="B244" s="183" t="s">
        <v>159</v>
      </c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</row>
    <row r="245" spans="1:12" ht="6" customHeight="1">
      <c r="A245" s="5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6" customHeight="1">
      <c r="A246" s="5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5" ht="12.75">
      <c r="A247" s="77" t="s">
        <v>160</v>
      </c>
      <c r="B247" s="182" t="s">
        <v>161</v>
      </c>
      <c r="C247" s="183"/>
      <c r="D247" s="183"/>
      <c r="E247" s="183"/>
    </row>
    <row r="248" spans="1:12" ht="12.75">
      <c r="A248" s="56"/>
      <c r="F248" s="205" t="s">
        <v>15</v>
      </c>
      <c r="G248" s="205"/>
      <c r="H248" s="206" t="s">
        <v>162</v>
      </c>
      <c r="I248" s="206"/>
      <c r="J248" s="206"/>
      <c r="K248" s="206" t="s">
        <v>163</v>
      </c>
      <c r="L248" s="206"/>
    </row>
    <row r="249" spans="1:12" ht="12.75">
      <c r="A249" s="56"/>
      <c r="F249" s="54"/>
      <c r="G249" s="54"/>
      <c r="H249" s="206"/>
      <c r="I249" s="206"/>
      <c r="J249" s="206"/>
      <c r="K249" s="206"/>
      <c r="L249" s="206"/>
    </row>
    <row r="250" spans="1:12" ht="12.75">
      <c r="A250" s="56"/>
      <c r="F250" s="205" t="s">
        <v>136</v>
      </c>
      <c r="G250" s="205"/>
      <c r="H250" s="205" t="s">
        <v>136</v>
      </c>
      <c r="I250" s="205"/>
      <c r="J250" s="205"/>
      <c r="K250" s="205" t="s">
        <v>136</v>
      </c>
      <c r="L250" s="205"/>
    </row>
    <row r="251" spans="1:12" ht="12.75">
      <c r="A251" s="56"/>
      <c r="C251" s="182" t="s">
        <v>164</v>
      </c>
      <c r="D251" s="183"/>
      <c r="E251" s="183"/>
      <c r="F251" s="55"/>
      <c r="G251" s="55"/>
      <c r="H251" s="55"/>
      <c r="I251" s="55"/>
      <c r="J251" s="55"/>
      <c r="K251" s="55"/>
      <c r="L251" s="55"/>
    </row>
    <row r="252" spans="1:12" ht="12.75">
      <c r="A252" s="56"/>
      <c r="C252" s="183" t="s">
        <v>165</v>
      </c>
      <c r="D252" s="183"/>
      <c r="E252" s="183"/>
      <c r="F252" s="202">
        <f>+ROUND('[1]CONS-P&amp;L,BS'!J163/1000,0)</f>
        <v>1231</v>
      </c>
      <c r="G252" s="202"/>
      <c r="H252" s="202">
        <f>+ROUND('[1]CONS-P&amp;L,BS'!J170/1000,0)</f>
        <v>415</v>
      </c>
      <c r="I252" s="202"/>
      <c r="J252" s="202"/>
      <c r="K252" s="202">
        <f>+ROUND('[1]CONS-P&amp;L,BS'!L156/1000,0)</f>
        <v>229701</v>
      </c>
      <c r="L252" s="202"/>
    </row>
    <row r="253" spans="1:12" ht="12.75">
      <c r="A253" s="56"/>
      <c r="C253" s="183" t="s">
        <v>166</v>
      </c>
      <c r="D253" s="183"/>
      <c r="E253" s="183"/>
      <c r="F253" s="204">
        <f>+ROUND('[1]CONS-P&amp;L,BS'!J164/1000,0)</f>
        <v>256640</v>
      </c>
      <c r="G253" s="204"/>
      <c r="H253" s="204">
        <f>+ROUND('[1]CONS-P&amp;L,BS'!J171/1000,0)-1</f>
        <v>15913</v>
      </c>
      <c r="I253" s="204"/>
      <c r="J253" s="204"/>
      <c r="K253" s="204">
        <f>+ROUND('[1]CONS-P&amp;L,BS'!L157/1000,0)</f>
        <v>281121</v>
      </c>
      <c r="L253" s="204"/>
    </row>
    <row r="254" spans="1:12" ht="12.75">
      <c r="A254" s="56"/>
      <c r="C254" s="7"/>
      <c r="D254" s="7"/>
      <c r="E254" s="7"/>
      <c r="F254" s="35"/>
      <c r="G254" s="35">
        <f>SUM(F252:G253)</f>
        <v>257871</v>
      </c>
      <c r="H254" s="59"/>
      <c r="I254" s="59"/>
      <c r="J254" s="59">
        <f>SUM(H252:J253)</f>
        <v>16328</v>
      </c>
      <c r="K254" s="35"/>
      <c r="L254" s="35">
        <f>SUM(K252:L253)</f>
        <v>510822</v>
      </c>
    </row>
    <row r="255" spans="1:12" ht="12.75">
      <c r="A255" s="56"/>
      <c r="C255" s="183" t="s">
        <v>167</v>
      </c>
      <c r="D255" s="183"/>
      <c r="E255" s="183"/>
      <c r="F255" s="36"/>
      <c r="G255" s="21">
        <v>0</v>
      </c>
      <c r="H255" s="112"/>
      <c r="I255" s="112"/>
      <c r="J255" s="112">
        <f>+J26</f>
        <v>12869</v>
      </c>
      <c r="K255" s="36"/>
      <c r="L255" s="21">
        <v>0</v>
      </c>
    </row>
    <row r="256" spans="1:12" ht="12.75">
      <c r="A256" s="56"/>
      <c r="C256" s="7"/>
      <c r="D256" s="7"/>
      <c r="E256" s="7"/>
      <c r="F256" s="35"/>
      <c r="G256" s="35">
        <f>SUM(G254:G255)</f>
        <v>257871</v>
      </c>
      <c r="H256" s="59"/>
      <c r="I256" s="59"/>
      <c r="J256" s="35">
        <f>SUM(J254:J255)</f>
        <v>29197</v>
      </c>
      <c r="K256" s="35"/>
      <c r="L256" s="35">
        <f>SUM(L254:L255)</f>
        <v>510822</v>
      </c>
    </row>
    <row r="257" spans="1:12" ht="12.75">
      <c r="A257" s="56"/>
      <c r="C257" s="183" t="s">
        <v>168</v>
      </c>
      <c r="D257" s="183"/>
      <c r="E257" s="183"/>
      <c r="F257" s="35"/>
      <c r="G257" s="35">
        <f>-F252</f>
        <v>-1231</v>
      </c>
      <c r="H257" s="202">
        <f>+ROUND(('[1]CONS-P&amp;L,BS'!K170+'[1]CONS-P&amp;L,BS'!K171)/1000,0)+2</f>
        <v>-1659</v>
      </c>
      <c r="I257" s="202"/>
      <c r="J257" s="202"/>
      <c r="K257" s="35"/>
      <c r="L257" s="18">
        <v>0</v>
      </c>
    </row>
    <row r="258" spans="1:12" ht="13.5" thickBot="1">
      <c r="A258" s="56"/>
      <c r="F258" s="199">
        <f>SUM(G256:G257)</f>
        <v>256640</v>
      </c>
      <c r="G258" s="199"/>
      <c r="H258" s="199">
        <f>SUM(H256:J257)</f>
        <v>27538</v>
      </c>
      <c r="I258" s="199"/>
      <c r="J258" s="199"/>
      <c r="K258" s="199">
        <f>SUM(K252:L253)</f>
        <v>510822</v>
      </c>
      <c r="L258" s="199"/>
    </row>
    <row r="259" spans="1:12" ht="6" customHeight="1" thickTop="1">
      <c r="A259" s="56"/>
      <c r="F259" s="35"/>
      <c r="G259" s="35"/>
      <c r="H259" s="35"/>
      <c r="I259" s="35"/>
      <c r="J259" s="35"/>
      <c r="K259" s="35"/>
      <c r="L259" s="35"/>
    </row>
    <row r="260" spans="1:12" ht="12.75">
      <c r="A260" s="56"/>
      <c r="C260" s="182" t="s">
        <v>169</v>
      </c>
      <c r="D260" s="182"/>
      <c r="E260" s="182"/>
      <c r="F260" s="35"/>
      <c r="G260" s="35"/>
      <c r="H260" s="35"/>
      <c r="I260" s="35"/>
      <c r="J260" s="35"/>
      <c r="K260" s="35"/>
      <c r="L260" s="35"/>
    </row>
    <row r="261" spans="1:12" ht="12.75">
      <c r="A261" s="56"/>
      <c r="C261" s="183" t="s">
        <v>170</v>
      </c>
      <c r="D261" s="183"/>
      <c r="F261" s="202">
        <f>+ROUND('[1]CONS-P&amp;L,BS'!J160/1000,0)</f>
        <v>256640</v>
      </c>
      <c r="G261" s="202"/>
      <c r="H261" s="202">
        <f>+ROUND('[1]CONS-P&amp;L,BS'!J167/1000,0)</f>
        <v>15270</v>
      </c>
      <c r="I261" s="202"/>
      <c r="J261" s="202"/>
      <c r="K261" s="202">
        <f>+ROUND('[1]CONS-P&amp;L,BS'!L152/1000,0)</f>
        <v>474698</v>
      </c>
      <c r="L261" s="202"/>
    </row>
    <row r="262" spans="1:12" ht="12.75">
      <c r="A262" s="56"/>
      <c r="C262" s="183" t="s">
        <v>171</v>
      </c>
      <c r="D262" s="183"/>
      <c r="F262" s="202">
        <f>+ROUND('[1]CONS-P&amp;L,BS'!J161/1000,0)</f>
        <v>1231</v>
      </c>
      <c r="G262" s="202"/>
      <c r="H262" s="204">
        <f>+ROUND('[1]CONS-P&amp;L,BS'!J168/1000,0)-1</f>
        <v>1058</v>
      </c>
      <c r="I262" s="204"/>
      <c r="J262" s="204"/>
      <c r="K262" s="204">
        <f>+ROUND('[1]CONS-P&amp;L,BS'!L153/1000,0)</f>
        <v>36124</v>
      </c>
      <c r="L262" s="204"/>
    </row>
    <row r="263" spans="1:12" ht="12.75">
      <c r="A263" s="56"/>
      <c r="C263" s="7"/>
      <c r="D263" s="7"/>
      <c r="F263" s="203">
        <f>SUM(F261:G262)</f>
        <v>257871</v>
      </c>
      <c r="G263" s="201"/>
      <c r="H263" s="203">
        <f>SUM(H261:J262)</f>
        <v>16328</v>
      </c>
      <c r="I263" s="203"/>
      <c r="J263" s="203"/>
      <c r="K263" s="201">
        <f>SUM(K261:L262)</f>
        <v>510822</v>
      </c>
      <c r="L263" s="201"/>
    </row>
    <row r="264" spans="1:12" ht="12.75">
      <c r="A264" s="56"/>
      <c r="C264" s="183" t="s">
        <v>167</v>
      </c>
      <c r="D264" s="183"/>
      <c r="E264" s="183"/>
      <c r="F264" s="112"/>
      <c r="G264" s="21">
        <v>0</v>
      </c>
      <c r="H264" s="204">
        <f>+J26</f>
        <v>12869</v>
      </c>
      <c r="I264" s="204"/>
      <c r="J264" s="204"/>
      <c r="K264" s="36"/>
      <c r="L264" s="21">
        <v>0</v>
      </c>
    </row>
    <row r="265" spans="1:12" ht="12.75">
      <c r="A265" s="56"/>
      <c r="C265" s="7"/>
      <c r="D265" s="7"/>
      <c r="E265" s="7"/>
      <c r="F265" s="59"/>
      <c r="G265" s="59">
        <f>SUM(F263:G264)</f>
        <v>257871</v>
      </c>
      <c r="H265" s="201">
        <f>SUM(H263:J264)</f>
        <v>29197</v>
      </c>
      <c r="I265" s="201"/>
      <c r="J265" s="201"/>
      <c r="K265" s="35"/>
      <c r="L265" s="35">
        <f>SUM(K263:L264)</f>
        <v>510822</v>
      </c>
    </row>
    <row r="266" spans="1:12" ht="12.75">
      <c r="A266" s="56"/>
      <c r="C266" s="183" t="s">
        <v>168</v>
      </c>
      <c r="D266" s="183"/>
      <c r="E266" s="183"/>
      <c r="F266" s="59"/>
      <c r="G266" s="59">
        <f>-F262</f>
        <v>-1231</v>
      </c>
      <c r="H266" s="202">
        <f>+ROUND(('[1]CONS-P&amp;L,BS'!K167+'[1]CONS-P&amp;L,BS'!K168)/1000,0)+2</f>
        <v>-1659</v>
      </c>
      <c r="I266" s="202"/>
      <c r="J266" s="202"/>
      <c r="K266" s="35"/>
      <c r="L266" s="18">
        <v>0</v>
      </c>
    </row>
    <row r="267" spans="1:12" ht="13.5" thickBot="1">
      <c r="A267" s="56"/>
      <c r="F267" s="199">
        <f>SUM(G265:G266)</f>
        <v>256640</v>
      </c>
      <c r="G267" s="199"/>
      <c r="H267" s="199">
        <f>SUM(H265:J266)</f>
        <v>27538</v>
      </c>
      <c r="I267" s="199"/>
      <c r="J267" s="199"/>
      <c r="K267" s="199">
        <f>SUM(K261:L262)</f>
        <v>510822</v>
      </c>
      <c r="L267" s="199"/>
    </row>
    <row r="268" spans="6:12" ht="13.5" thickTop="1">
      <c r="F268" s="35"/>
      <c r="G268" s="35"/>
      <c r="H268" s="35"/>
      <c r="I268" s="35"/>
      <c r="J268" s="35"/>
      <c r="K268" s="35"/>
      <c r="L268" s="35"/>
    </row>
    <row r="269" ht="7.5" customHeight="1"/>
    <row r="270" spans="1:12" ht="12.75">
      <c r="A270" s="77" t="s">
        <v>172</v>
      </c>
      <c r="B270" s="182" t="s">
        <v>173</v>
      </c>
      <c r="C270" s="200"/>
      <c r="D270" s="200"/>
      <c r="E270" s="200"/>
      <c r="F270" s="200"/>
      <c r="G270" s="200"/>
      <c r="H270" s="200"/>
      <c r="I270" s="200"/>
      <c r="J270" s="200"/>
      <c r="K270" s="44"/>
      <c r="L270" s="44"/>
    </row>
    <row r="271" spans="1:12" ht="12.75">
      <c r="A271" s="56"/>
      <c r="B271" s="198" t="s">
        <v>174</v>
      </c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</row>
    <row r="272" spans="1:12" ht="12.75">
      <c r="A272" s="56"/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</row>
    <row r="273" spans="1:12" ht="12.75">
      <c r="A273" s="56"/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</row>
    <row r="274" spans="1:12" ht="12.75">
      <c r="A274" s="56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</row>
    <row r="275" spans="1:12" ht="12.75">
      <c r="A275" s="56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1:12" ht="12.75">
      <c r="A276" s="56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1:12" ht="12.75">
      <c r="A277" s="56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</row>
    <row r="278" spans="1:12" ht="12.75">
      <c r="A278" s="56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</row>
    <row r="279" spans="1:12" ht="12.75">
      <c r="A279" s="56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184" t="s">
        <v>175</v>
      </c>
    </row>
    <row r="280" ht="7.5" customHeight="1">
      <c r="L280" s="185"/>
    </row>
    <row r="281" spans="1:5" ht="12.75">
      <c r="A281" s="77" t="s">
        <v>176</v>
      </c>
      <c r="B281" s="182" t="s">
        <v>177</v>
      </c>
      <c r="C281" s="183"/>
      <c r="D281" s="183"/>
      <c r="E281" s="183"/>
    </row>
    <row r="282" spans="1:12" ht="12.75">
      <c r="A282" s="56"/>
      <c r="B282" s="198" t="s">
        <v>178</v>
      </c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</row>
    <row r="283" spans="1:12" ht="12.75">
      <c r="A283" s="56"/>
      <c r="B283" s="198"/>
      <c r="C283" s="198"/>
      <c r="D283" s="198"/>
      <c r="E283" s="198"/>
      <c r="F283" s="198"/>
      <c r="G283" s="198"/>
      <c r="H283" s="198"/>
      <c r="I283" s="198"/>
      <c r="J283" s="198"/>
      <c r="K283" s="198"/>
      <c r="L283" s="198"/>
    </row>
    <row r="284" spans="1:12" ht="12.75">
      <c r="A284" s="56"/>
      <c r="B284" s="198"/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</row>
    <row r="285" ht="4.5" customHeight="1"/>
    <row r="286" spans="1:5" ht="12.75">
      <c r="A286" s="77" t="s">
        <v>179</v>
      </c>
      <c r="B286" s="182" t="s">
        <v>180</v>
      </c>
      <c r="C286" s="183"/>
      <c r="D286" s="183"/>
      <c r="E286" s="183"/>
    </row>
    <row r="287" spans="1:12" ht="12.75">
      <c r="A287" s="56"/>
      <c r="B287" s="198" t="s">
        <v>210</v>
      </c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</row>
    <row r="288" spans="1:12" ht="12.75">
      <c r="A288" s="56"/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</row>
    <row r="289" spans="1:12" ht="12.75">
      <c r="A289" s="56"/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</row>
    <row r="290" ht="6" customHeight="1"/>
    <row r="291" spans="1:12" ht="7.5" customHeight="1">
      <c r="A291" s="27"/>
      <c r="B291" s="27"/>
      <c r="C291" s="27"/>
      <c r="D291" s="27"/>
      <c r="E291" s="27"/>
      <c r="F291" s="76"/>
      <c r="G291" s="76"/>
      <c r="H291" s="76"/>
      <c r="I291" s="76"/>
      <c r="J291" s="76"/>
      <c r="K291" s="76"/>
      <c r="L291" s="76"/>
    </row>
    <row r="292" spans="1:5" ht="12.75">
      <c r="A292" s="77" t="s">
        <v>181</v>
      </c>
      <c r="B292" s="182" t="s">
        <v>182</v>
      </c>
      <c r="C292" s="183"/>
      <c r="D292" s="183"/>
      <c r="E292" s="183"/>
    </row>
    <row r="293" spans="1:12" ht="12.75">
      <c r="A293" s="56"/>
      <c r="B293" s="198" t="s">
        <v>183</v>
      </c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</row>
    <row r="294" spans="1:12" ht="12.75">
      <c r="A294" s="56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</row>
    <row r="295" spans="1:12" ht="12.75">
      <c r="A295" s="56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</row>
    <row r="296" spans="1:12" ht="12.75">
      <c r="A296" s="56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</row>
    <row r="297" spans="1:4" ht="12.75">
      <c r="A297" s="77" t="s">
        <v>184</v>
      </c>
      <c r="B297" s="182" t="s">
        <v>185</v>
      </c>
      <c r="C297" s="183"/>
      <c r="D297" s="183"/>
    </row>
    <row r="298" spans="1:12" ht="12.75">
      <c r="A298" s="56"/>
      <c r="B298" s="194" t="s">
        <v>186</v>
      </c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</row>
    <row r="299" spans="1:12" ht="12.75">
      <c r="A299" s="56"/>
      <c r="B299" s="194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</row>
    <row r="300" spans="1:12" ht="12.75">
      <c r="A300" s="56"/>
      <c r="B300" s="113" t="s">
        <v>187</v>
      </c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1:12" ht="12.75">
      <c r="A301" s="56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1:12" ht="12.75">
      <c r="A302" s="77" t="s">
        <v>188</v>
      </c>
      <c r="B302" s="114" t="s">
        <v>189</v>
      </c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1:12" ht="12.75">
      <c r="A303" s="56"/>
      <c r="B303" s="194" t="s">
        <v>190</v>
      </c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</row>
    <row r="304" spans="1:12" ht="12.75">
      <c r="A304" s="56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</row>
    <row r="305" spans="1:12" ht="12.75">
      <c r="A305" s="56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</row>
    <row r="306" spans="1:12" ht="4.5" customHeight="1">
      <c r="A306" s="56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1:12" ht="12.75">
      <c r="A307" s="56"/>
      <c r="B307" s="189" t="s">
        <v>191</v>
      </c>
      <c r="C307" s="189"/>
      <c r="D307" s="189"/>
      <c r="E307" s="183"/>
      <c r="F307" s="196" t="s">
        <v>192</v>
      </c>
      <c r="G307" s="197"/>
      <c r="H307" s="117"/>
      <c r="I307" s="196" t="s">
        <v>193</v>
      </c>
      <c r="J307" s="197"/>
      <c r="K307" s="118"/>
      <c r="L307" s="117"/>
    </row>
    <row r="308" spans="1:12" ht="12.75">
      <c r="A308" s="56"/>
      <c r="B308" s="48"/>
      <c r="C308" s="27"/>
      <c r="D308" s="27"/>
      <c r="E308" s="27"/>
      <c r="F308" s="197"/>
      <c r="G308" s="197"/>
      <c r="H308" s="116"/>
      <c r="I308" s="197"/>
      <c r="J308" s="197"/>
      <c r="K308" s="119"/>
      <c r="L308" s="117"/>
    </row>
    <row r="309" spans="1:12" ht="12.75">
      <c r="A309" s="56"/>
      <c r="B309" s="27"/>
      <c r="C309" s="120"/>
      <c r="D309" s="120"/>
      <c r="E309" s="120"/>
      <c r="F309" s="44"/>
      <c r="G309" s="121" t="s">
        <v>11</v>
      </c>
      <c r="H309" s="121"/>
      <c r="I309" s="122"/>
      <c r="J309" s="121" t="s">
        <v>11</v>
      </c>
      <c r="K309" s="121"/>
      <c r="L309" s="121"/>
    </row>
    <row r="310" spans="1:12" ht="4.5" customHeight="1">
      <c r="A310" s="56"/>
      <c r="B310" s="48"/>
      <c r="C310" s="48"/>
      <c r="D310" s="48"/>
      <c r="E310" s="48"/>
      <c r="F310" s="122"/>
      <c r="G310" s="123"/>
      <c r="H310" s="122"/>
      <c r="I310" s="124"/>
      <c r="J310" s="125"/>
      <c r="K310" s="122"/>
      <c r="L310" s="122"/>
    </row>
    <row r="311" spans="1:12" ht="12.75">
      <c r="A311" s="56"/>
      <c r="B311" s="126" t="s">
        <v>194</v>
      </c>
      <c r="C311" s="192" t="s">
        <v>46</v>
      </c>
      <c r="D311" s="192"/>
      <c r="E311" s="192"/>
      <c r="F311" s="127"/>
      <c r="G311" s="48"/>
      <c r="H311" s="88"/>
      <c r="I311" s="88"/>
      <c r="J311" s="88"/>
      <c r="K311" s="27"/>
      <c r="L311" s="19"/>
    </row>
    <row r="312" spans="1:12" ht="12.75">
      <c r="A312" s="56"/>
      <c r="B312" s="128"/>
      <c r="C312" s="192"/>
      <c r="D312" s="192"/>
      <c r="E312" s="192"/>
      <c r="F312" s="127"/>
      <c r="G312" s="48"/>
      <c r="H312" s="88"/>
      <c r="I312" s="88"/>
      <c r="J312" s="88"/>
      <c r="K312" s="27"/>
      <c r="L312" s="19"/>
    </row>
    <row r="313" spans="1:12" ht="12.75">
      <c r="A313" s="56"/>
      <c r="B313" s="128"/>
      <c r="C313" s="192"/>
      <c r="D313" s="192"/>
      <c r="E313" s="192"/>
      <c r="F313" s="127"/>
      <c r="G313" s="48"/>
      <c r="H313" s="88"/>
      <c r="I313" s="88"/>
      <c r="J313" s="88"/>
      <c r="K313" s="27"/>
      <c r="L313" s="19"/>
    </row>
    <row r="314" spans="1:12" ht="12.75">
      <c r="A314" s="56"/>
      <c r="B314" s="128"/>
      <c r="C314" s="192" t="s">
        <v>195</v>
      </c>
      <c r="D314" s="186"/>
      <c r="E314" s="186"/>
      <c r="F314" s="187">
        <v>0.089</v>
      </c>
      <c r="G314" s="183"/>
      <c r="H314" s="130"/>
      <c r="I314" s="193" t="s">
        <v>196</v>
      </c>
      <c r="J314" s="183"/>
      <c r="K314" s="126"/>
      <c r="L314" s="126"/>
    </row>
    <row r="315" spans="1:12" ht="12.75">
      <c r="A315" s="56"/>
      <c r="B315" s="47"/>
      <c r="C315" s="186"/>
      <c r="D315" s="186"/>
      <c r="E315" s="186"/>
      <c r="F315" s="183"/>
      <c r="G315" s="183"/>
      <c r="H315" s="130"/>
      <c r="I315" s="183"/>
      <c r="J315" s="183"/>
      <c r="K315" s="126"/>
      <c r="L315" s="126"/>
    </row>
    <row r="316" spans="1:12" ht="12.75">
      <c r="A316" s="56"/>
      <c r="B316" s="47"/>
      <c r="C316" s="186" t="s">
        <v>197</v>
      </c>
      <c r="D316" s="186"/>
      <c r="E316" s="186"/>
      <c r="F316" s="187" t="s">
        <v>26</v>
      </c>
      <c r="G316" s="183"/>
      <c r="H316" s="126"/>
      <c r="I316" s="188" t="s">
        <v>26</v>
      </c>
      <c r="J316" s="183"/>
      <c r="K316" s="126"/>
      <c r="L316" s="126"/>
    </row>
    <row r="317" spans="1:12" ht="12.75">
      <c r="A317" s="56"/>
      <c r="B317" s="47"/>
      <c r="C317" s="186"/>
      <c r="D317" s="186"/>
      <c r="E317" s="186"/>
      <c r="F317" s="183"/>
      <c r="G317" s="183"/>
      <c r="H317" s="126"/>
      <c r="I317" s="183"/>
      <c r="J317" s="183"/>
      <c r="K317" s="126"/>
      <c r="L317" s="126"/>
    </row>
    <row r="318" spans="1:12" ht="4.5" customHeight="1">
      <c r="A318" s="56"/>
      <c r="B318" s="47"/>
      <c r="C318" s="48"/>
      <c r="D318" s="48"/>
      <c r="E318" s="48"/>
      <c r="F318" s="48"/>
      <c r="G318" s="129"/>
      <c r="H318" s="129"/>
      <c r="I318" s="22"/>
      <c r="J318" s="129"/>
      <c r="K318" s="129"/>
      <c r="L318" s="129"/>
    </row>
    <row r="319" spans="1:12" ht="12.75">
      <c r="A319" s="56"/>
      <c r="B319" s="189" t="s">
        <v>198</v>
      </c>
      <c r="C319" s="183"/>
      <c r="D319" s="183"/>
      <c r="E319" s="183"/>
      <c r="F319" s="48"/>
      <c r="G319" s="48"/>
      <c r="H319" s="48"/>
      <c r="I319" s="190" t="s">
        <v>199</v>
      </c>
      <c r="J319" s="191"/>
      <c r="K319" s="48"/>
      <c r="L319" s="48"/>
    </row>
    <row r="320" spans="1:10" ht="12.75">
      <c r="A320" s="56"/>
      <c r="B320" s="47"/>
      <c r="F320" s="27"/>
      <c r="H320" s="126"/>
      <c r="I320" s="191"/>
      <c r="J320" s="191"/>
    </row>
    <row r="321" spans="1:10" ht="12.75">
      <c r="A321" s="56"/>
      <c r="B321" s="27"/>
      <c r="C321" s="27"/>
      <c r="D321" s="27"/>
      <c r="E321" s="27"/>
      <c r="F321" s="27"/>
      <c r="H321" s="121"/>
      <c r="I321" s="121"/>
      <c r="J321" s="131" t="s">
        <v>11</v>
      </c>
    </row>
    <row r="322" spans="1:9" ht="4.5" customHeight="1">
      <c r="A322" s="56"/>
      <c r="B322" s="27"/>
      <c r="C322" s="27"/>
      <c r="D322" s="120"/>
      <c r="E322" s="120"/>
      <c r="F322" s="27"/>
      <c r="G322" s="181"/>
      <c r="H322" s="181"/>
      <c r="I322" s="181"/>
    </row>
    <row r="323" spans="1:9" ht="4.5" customHeight="1">
      <c r="A323" s="56"/>
      <c r="B323" s="27"/>
      <c r="C323" s="27"/>
      <c r="D323" s="27"/>
      <c r="E323" s="27"/>
      <c r="F323" s="27"/>
      <c r="G323" s="122"/>
      <c r="H323" s="122"/>
      <c r="I323" s="122"/>
    </row>
    <row r="324" spans="1:10" ht="12.75">
      <c r="A324" s="56"/>
      <c r="B324" s="132" t="s">
        <v>69</v>
      </c>
      <c r="C324" s="109" t="s">
        <v>200</v>
      </c>
      <c r="D324" s="133"/>
      <c r="E324" s="133"/>
      <c r="F324" s="27"/>
      <c r="H324" s="117"/>
      <c r="I324" s="117"/>
      <c r="J324" s="134">
        <v>237</v>
      </c>
    </row>
    <row r="325" spans="1:10" ht="4.5" customHeight="1">
      <c r="A325" s="56"/>
      <c r="B325" s="135"/>
      <c r="C325" s="115"/>
      <c r="D325" s="115"/>
      <c r="E325" s="115"/>
      <c r="F325" s="27"/>
      <c r="H325" s="117"/>
      <c r="I325" s="117"/>
      <c r="J325" s="134"/>
    </row>
    <row r="326" spans="1:10" ht="12.75">
      <c r="A326" s="56"/>
      <c r="B326" s="132" t="s">
        <v>80</v>
      </c>
      <c r="C326" s="136" t="s">
        <v>201</v>
      </c>
      <c r="D326" s="137"/>
      <c r="E326" s="138"/>
      <c r="F326" s="27"/>
      <c r="H326" s="121"/>
      <c r="I326" s="121"/>
      <c r="J326" s="139"/>
    </row>
    <row r="327" spans="1:10" ht="12.75">
      <c r="A327" s="56"/>
      <c r="B327" s="27"/>
      <c r="D327" s="27" t="s">
        <v>82</v>
      </c>
      <c r="E327" s="27"/>
      <c r="F327" s="27"/>
      <c r="H327" s="117"/>
      <c r="I327" s="117"/>
      <c r="J327" s="134">
        <v>139000</v>
      </c>
    </row>
    <row r="328" spans="1:10" ht="12.75">
      <c r="A328" s="56"/>
      <c r="B328" s="48"/>
      <c r="D328" s="27" t="s">
        <v>83</v>
      </c>
      <c r="E328" s="27"/>
      <c r="F328" s="27"/>
      <c r="H328" s="130"/>
      <c r="I328" s="130"/>
      <c r="J328" s="37"/>
    </row>
    <row r="329" spans="2:10" ht="12.75">
      <c r="B329" s="27"/>
      <c r="C329" s="27"/>
      <c r="E329" s="140" t="s">
        <v>84</v>
      </c>
      <c r="F329" s="140"/>
      <c r="H329" s="117"/>
      <c r="I329" s="117"/>
      <c r="J329" s="134">
        <v>108720</v>
      </c>
    </row>
    <row r="330" spans="2:10" ht="12.75">
      <c r="B330" s="27"/>
      <c r="C330" s="27"/>
      <c r="E330" s="140" t="s">
        <v>85</v>
      </c>
      <c r="F330" s="140"/>
      <c r="H330" s="130"/>
      <c r="I330" s="130"/>
      <c r="J330" s="37"/>
    </row>
    <row r="331" spans="2:10" ht="12.75">
      <c r="B331" s="27"/>
      <c r="C331" s="27"/>
      <c r="E331" s="140" t="s">
        <v>86</v>
      </c>
      <c r="F331" s="140"/>
      <c r="H331" s="117"/>
      <c r="I331" s="117"/>
      <c r="J331" s="134">
        <v>10001</v>
      </c>
    </row>
    <row r="332" spans="2:10" ht="12.75">
      <c r="B332" s="27"/>
      <c r="C332" s="27"/>
      <c r="E332" s="140" t="s">
        <v>87</v>
      </c>
      <c r="F332" s="140"/>
      <c r="H332" s="126"/>
      <c r="I332" s="126"/>
      <c r="J332" s="22">
        <v>0</v>
      </c>
    </row>
    <row r="333" spans="2:10" ht="12.75">
      <c r="B333" s="27"/>
      <c r="C333" s="27"/>
      <c r="E333" s="140" t="s">
        <v>88</v>
      </c>
      <c r="F333" s="140"/>
      <c r="H333" s="117"/>
      <c r="I333" s="117"/>
      <c r="J333" s="134">
        <v>74465</v>
      </c>
    </row>
    <row r="334" spans="2:10" ht="12.75">
      <c r="B334" s="27"/>
      <c r="C334" s="27"/>
      <c r="E334" s="140" t="s">
        <v>89</v>
      </c>
      <c r="F334" s="140"/>
      <c r="H334" s="141"/>
      <c r="I334" s="141"/>
      <c r="J334" s="134">
        <v>65</v>
      </c>
    </row>
    <row r="335" spans="2:10" ht="13.5" thickBot="1">
      <c r="B335" s="27"/>
      <c r="C335" s="133"/>
      <c r="D335" s="133"/>
      <c r="E335" s="133"/>
      <c r="F335" s="27"/>
      <c r="H335" s="117"/>
      <c r="I335" s="117"/>
      <c r="J335" s="142">
        <f>SUM(J327:J334)</f>
        <v>332251</v>
      </c>
    </row>
    <row r="336" spans="2:10" ht="13.5" thickTop="1">
      <c r="B336" s="132" t="s">
        <v>97</v>
      </c>
      <c r="C336" s="143" t="s">
        <v>202</v>
      </c>
      <c r="D336" s="133"/>
      <c r="E336" s="133"/>
      <c r="F336" s="27"/>
      <c r="H336" s="144"/>
      <c r="I336" s="144"/>
      <c r="J336" s="49">
        <v>2.39</v>
      </c>
    </row>
    <row r="337" spans="2:12" ht="12.75">
      <c r="B337" s="145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</row>
    <row r="338" spans="1:5" ht="12.75">
      <c r="A338" s="182" t="s">
        <v>203</v>
      </c>
      <c r="B338" s="183"/>
      <c r="C338" s="183"/>
      <c r="D338" s="183"/>
      <c r="E338" s="183"/>
    </row>
    <row r="339" spans="1:5" ht="12.75">
      <c r="A339" s="182" t="s">
        <v>204</v>
      </c>
      <c r="B339" s="183"/>
      <c r="C339" s="183"/>
      <c r="D339" s="183"/>
      <c r="E339" s="183"/>
    </row>
    <row r="341" ht="12.75">
      <c r="A341" t="s">
        <v>205</v>
      </c>
    </row>
    <row r="342" ht="12.75">
      <c r="A342" t="s">
        <v>206</v>
      </c>
    </row>
    <row r="344" ht="12.75">
      <c r="A344" t="s">
        <v>207</v>
      </c>
    </row>
    <row r="345" ht="12.75">
      <c r="A345" t="s">
        <v>208</v>
      </c>
    </row>
    <row r="346" ht="12.75">
      <c r="L346" s="184" t="s">
        <v>209</v>
      </c>
    </row>
    <row r="347" ht="7.5" customHeight="1">
      <c r="L347" s="185"/>
    </row>
  </sheetData>
  <mergeCells count="283">
    <mergeCell ref="G6:H6"/>
    <mergeCell ref="J6:L6"/>
    <mergeCell ref="G7:H7"/>
    <mergeCell ref="K7:L7"/>
    <mergeCell ref="G8:H8"/>
    <mergeCell ref="K8:L8"/>
    <mergeCell ref="G9:H9"/>
    <mergeCell ref="K9:L9"/>
    <mergeCell ref="G10:H10"/>
    <mergeCell ref="K10:L10"/>
    <mergeCell ref="C12:E12"/>
    <mergeCell ref="G12:H12"/>
    <mergeCell ref="C13:E13"/>
    <mergeCell ref="G13:H13"/>
    <mergeCell ref="C14:E14"/>
    <mergeCell ref="G14:H14"/>
    <mergeCell ref="C15:E18"/>
    <mergeCell ref="G15:H18"/>
    <mergeCell ref="J15:J18"/>
    <mergeCell ref="L15:L18"/>
    <mergeCell ref="C19:E19"/>
    <mergeCell ref="G19:H19"/>
    <mergeCell ref="C20:E20"/>
    <mergeCell ref="G20:H20"/>
    <mergeCell ref="C21:E21"/>
    <mergeCell ref="G21:H21"/>
    <mergeCell ref="C22:E25"/>
    <mergeCell ref="G22:H25"/>
    <mergeCell ref="J22:J25"/>
    <mergeCell ref="L22:L25"/>
    <mergeCell ref="C26:E26"/>
    <mergeCell ref="G26:H26"/>
    <mergeCell ref="C27:E28"/>
    <mergeCell ref="G27:H28"/>
    <mergeCell ref="J27:J28"/>
    <mergeCell ref="L27:L28"/>
    <mergeCell ref="C29:E29"/>
    <mergeCell ref="G29:H29"/>
    <mergeCell ref="C30:E31"/>
    <mergeCell ref="G30:H31"/>
    <mergeCell ref="J30:J31"/>
    <mergeCell ref="L30:L31"/>
    <mergeCell ref="C32:E32"/>
    <mergeCell ref="G32:H32"/>
    <mergeCell ref="C33:E34"/>
    <mergeCell ref="G33:H34"/>
    <mergeCell ref="J33:J34"/>
    <mergeCell ref="L33:L34"/>
    <mergeCell ref="C35:E35"/>
    <mergeCell ref="G35:H35"/>
    <mergeCell ref="C36:E36"/>
    <mergeCell ref="G36:H36"/>
    <mergeCell ref="C37:E38"/>
    <mergeCell ref="G38:H38"/>
    <mergeCell ref="C39:E40"/>
    <mergeCell ref="G39:H40"/>
    <mergeCell ref="J39:J40"/>
    <mergeCell ref="L39:L40"/>
    <mergeCell ref="C43:E45"/>
    <mergeCell ref="C46:E47"/>
    <mergeCell ref="F46:F47"/>
    <mergeCell ref="G46:H47"/>
    <mergeCell ref="J46:J47"/>
    <mergeCell ref="L46:L47"/>
    <mergeCell ref="C48:E49"/>
    <mergeCell ref="G48:H49"/>
    <mergeCell ref="L66:L67"/>
    <mergeCell ref="F70:H71"/>
    <mergeCell ref="J70:L71"/>
    <mergeCell ref="F72:H72"/>
    <mergeCell ref="J72:L72"/>
    <mergeCell ref="F73:H73"/>
    <mergeCell ref="J73:L73"/>
    <mergeCell ref="F74:H74"/>
    <mergeCell ref="J74:L74"/>
    <mergeCell ref="F75:H75"/>
    <mergeCell ref="J75:L75"/>
    <mergeCell ref="F76:H76"/>
    <mergeCell ref="J76:L76"/>
    <mergeCell ref="F77:H77"/>
    <mergeCell ref="J77:L77"/>
    <mergeCell ref="F78:H78"/>
    <mergeCell ref="J78:L78"/>
    <mergeCell ref="F81:H81"/>
    <mergeCell ref="J81:L81"/>
    <mergeCell ref="F82:H82"/>
    <mergeCell ref="J82:L82"/>
    <mergeCell ref="F83:H83"/>
    <mergeCell ref="J83:L83"/>
    <mergeCell ref="F84:H84"/>
    <mergeCell ref="J84:L84"/>
    <mergeCell ref="F86:H86"/>
    <mergeCell ref="J86:L86"/>
    <mergeCell ref="G87:H87"/>
    <mergeCell ref="K87:L87"/>
    <mergeCell ref="F90:H90"/>
    <mergeCell ref="J90:L90"/>
    <mergeCell ref="F91:H91"/>
    <mergeCell ref="J91:L91"/>
    <mergeCell ref="F92:H92"/>
    <mergeCell ref="J92:L92"/>
    <mergeCell ref="F93:H93"/>
    <mergeCell ref="J93:L93"/>
    <mergeCell ref="F95:H95"/>
    <mergeCell ref="J95:L95"/>
    <mergeCell ref="F96:H96"/>
    <mergeCell ref="J96:L96"/>
    <mergeCell ref="G97:H97"/>
    <mergeCell ref="F99:H99"/>
    <mergeCell ref="J99:L99"/>
    <mergeCell ref="G100:H100"/>
    <mergeCell ref="K100:L100"/>
    <mergeCell ref="F103:H103"/>
    <mergeCell ref="J103:L103"/>
    <mergeCell ref="F105:H105"/>
    <mergeCell ref="J105:L105"/>
    <mergeCell ref="F106:H106"/>
    <mergeCell ref="J106:L106"/>
    <mergeCell ref="F107:H107"/>
    <mergeCell ref="J107:L107"/>
    <mergeCell ref="F108:H108"/>
    <mergeCell ref="J108:L108"/>
    <mergeCell ref="F109:H109"/>
    <mergeCell ref="J109:L109"/>
    <mergeCell ref="F110:H110"/>
    <mergeCell ref="J110:L110"/>
    <mergeCell ref="G111:H111"/>
    <mergeCell ref="F113:H113"/>
    <mergeCell ref="J113:L113"/>
    <mergeCell ref="F114:H114"/>
    <mergeCell ref="J114:L114"/>
    <mergeCell ref="F115:H115"/>
    <mergeCell ref="J115:L115"/>
    <mergeCell ref="G116:H116"/>
    <mergeCell ref="F119:H119"/>
    <mergeCell ref="J119:L119"/>
    <mergeCell ref="L134:L135"/>
    <mergeCell ref="B137:E137"/>
    <mergeCell ref="B138:L139"/>
    <mergeCell ref="B142:E142"/>
    <mergeCell ref="B143:L143"/>
    <mergeCell ref="B146:E146"/>
    <mergeCell ref="B147:L147"/>
    <mergeCell ref="B150:D150"/>
    <mergeCell ref="G151:H151"/>
    <mergeCell ref="J151:K151"/>
    <mergeCell ref="G152:H152"/>
    <mergeCell ref="J152:K152"/>
    <mergeCell ref="G153:H153"/>
    <mergeCell ref="J153:K153"/>
    <mergeCell ref="C155:D155"/>
    <mergeCell ref="C156:D156"/>
    <mergeCell ref="G156:H156"/>
    <mergeCell ref="J156:K156"/>
    <mergeCell ref="C157:D157"/>
    <mergeCell ref="G157:H157"/>
    <mergeCell ref="J157:K157"/>
    <mergeCell ref="G159:H159"/>
    <mergeCell ref="J159:K159"/>
    <mergeCell ref="G160:H160"/>
    <mergeCell ref="J160:K160"/>
    <mergeCell ref="G161:H161"/>
    <mergeCell ref="J161:K161"/>
    <mergeCell ref="B164:E164"/>
    <mergeCell ref="B165:L165"/>
    <mergeCell ref="B168:F168"/>
    <mergeCell ref="B169:L170"/>
    <mergeCell ref="B172:E172"/>
    <mergeCell ref="B173:L173"/>
    <mergeCell ref="B176:H176"/>
    <mergeCell ref="B177:L180"/>
    <mergeCell ref="B182:L183"/>
    <mergeCell ref="B187:E187"/>
    <mergeCell ref="B188:L189"/>
    <mergeCell ref="B192:G192"/>
    <mergeCell ref="B193:L194"/>
    <mergeCell ref="B197:F197"/>
    <mergeCell ref="B198:L199"/>
    <mergeCell ref="L206:L207"/>
    <mergeCell ref="B208:G208"/>
    <mergeCell ref="B209:L209"/>
    <mergeCell ref="G211:H212"/>
    <mergeCell ref="J211:K212"/>
    <mergeCell ref="G213:H213"/>
    <mergeCell ref="J213:K213"/>
    <mergeCell ref="C214:E214"/>
    <mergeCell ref="C215:E215"/>
    <mergeCell ref="G216:H216"/>
    <mergeCell ref="J216:K216"/>
    <mergeCell ref="G217:H217"/>
    <mergeCell ref="J217:K217"/>
    <mergeCell ref="G218:H218"/>
    <mergeCell ref="J218:K218"/>
    <mergeCell ref="C219:E219"/>
    <mergeCell ref="C220:E220"/>
    <mergeCell ref="G221:H221"/>
    <mergeCell ref="J221:K221"/>
    <mergeCell ref="G222:H222"/>
    <mergeCell ref="J222:K222"/>
    <mergeCell ref="B225:E225"/>
    <mergeCell ref="B226:L227"/>
    <mergeCell ref="B230:J230"/>
    <mergeCell ref="B231:L231"/>
    <mergeCell ref="C232:L232"/>
    <mergeCell ref="C234:D234"/>
    <mergeCell ref="F234:H234"/>
    <mergeCell ref="J234:L234"/>
    <mergeCell ref="C236:D236"/>
    <mergeCell ref="F236:H236"/>
    <mergeCell ref="J236:L236"/>
    <mergeCell ref="C239:L241"/>
    <mergeCell ref="B243:D243"/>
    <mergeCell ref="B244:L244"/>
    <mergeCell ref="B247:E247"/>
    <mergeCell ref="F248:G248"/>
    <mergeCell ref="H248:J249"/>
    <mergeCell ref="K248:L249"/>
    <mergeCell ref="F250:G250"/>
    <mergeCell ref="H250:J250"/>
    <mergeCell ref="K250:L250"/>
    <mergeCell ref="C251:E251"/>
    <mergeCell ref="C252:E252"/>
    <mergeCell ref="F252:G252"/>
    <mergeCell ref="H252:J252"/>
    <mergeCell ref="K252:L252"/>
    <mergeCell ref="C253:E253"/>
    <mergeCell ref="F253:G253"/>
    <mergeCell ref="H253:J253"/>
    <mergeCell ref="K253:L253"/>
    <mergeCell ref="C255:E255"/>
    <mergeCell ref="C257:E257"/>
    <mergeCell ref="H257:J257"/>
    <mergeCell ref="F258:G258"/>
    <mergeCell ref="H258:J258"/>
    <mergeCell ref="K258:L258"/>
    <mergeCell ref="C260:E260"/>
    <mergeCell ref="C261:D261"/>
    <mergeCell ref="F261:G261"/>
    <mergeCell ref="H261:J261"/>
    <mergeCell ref="K261:L261"/>
    <mergeCell ref="C262:D262"/>
    <mergeCell ref="F262:G262"/>
    <mergeCell ref="H262:J262"/>
    <mergeCell ref="K262:L262"/>
    <mergeCell ref="F263:G263"/>
    <mergeCell ref="H263:J263"/>
    <mergeCell ref="K263:L263"/>
    <mergeCell ref="C264:E264"/>
    <mergeCell ref="H264:J264"/>
    <mergeCell ref="H265:J265"/>
    <mergeCell ref="C266:E266"/>
    <mergeCell ref="H266:J266"/>
    <mergeCell ref="F267:G267"/>
    <mergeCell ref="H267:J267"/>
    <mergeCell ref="K267:L267"/>
    <mergeCell ref="B270:J270"/>
    <mergeCell ref="B271:L273"/>
    <mergeCell ref="L279:L280"/>
    <mergeCell ref="B281:E281"/>
    <mergeCell ref="B282:L284"/>
    <mergeCell ref="B286:E286"/>
    <mergeCell ref="B287:L289"/>
    <mergeCell ref="B292:E292"/>
    <mergeCell ref="B293:L296"/>
    <mergeCell ref="B297:D297"/>
    <mergeCell ref="B298:L299"/>
    <mergeCell ref="B303:L305"/>
    <mergeCell ref="B307:E307"/>
    <mergeCell ref="F307:G308"/>
    <mergeCell ref="I307:J308"/>
    <mergeCell ref="C311:E313"/>
    <mergeCell ref="C314:E315"/>
    <mergeCell ref="F314:G315"/>
    <mergeCell ref="I314:J315"/>
    <mergeCell ref="C316:E317"/>
    <mergeCell ref="F316:G317"/>
    <mergeCell ref="I316:J317"/>
    <mergeCell ref="B319:E319"/>
    <mergeCell ref="I319:J320"/>
    <mergeCell ref="G322:I322"/>
    <mergeCell ref="A338:E338"/>
    <mergeCell ref="A339:E339"/>
    <mergeCell ref="L346:L347"/>
  </mergeCells>
  <printOptions/>
  <pageMargins left="0.8" right="0.75" top="1.25" bottom="0.15" header="0.5" footer="1.01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AAJ</cp:lastModifiedBy>
  <cp:lastPrinted>2000-08-22T11:01:28Z</cp:lastPrinted>
  <dcterms:created xsi:type="dcterms:W3CDTF">2000-08-18T19:21:56Z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