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8" yWindow="65524" windowWidth="5976" windowHeight="6252" tabRatio="766" activeTab="5"/>
  </bookViews>
  <sheets>
    <sheet name="p&amp;l" sheetId="1" r:id="rId1"/>
    <sheet name="balance sheet" sheetId="2" r:id="rId2"/>
    <sheet name="equity" sheetId="3" r:id="rId3"/>
    <sheet name="cashflowF2ann" sheetId="4" r:id="rId4"/>
    <sheet name="notes a" sheetId="5" r:id="rId5"/>
    <sheet name="notes b" sheetId="6" r:id="rId6"/>
  </sheets>
  <definedNames>
    <definedName name="_xlnm.Print_Area" localSheetId="1">'balance sheet'!$A$1:$F$93</definedName>
    <definedName name="_xlnm.Print_Area" localSheetId="2">'equity'!$A$1:$L$48</definedName>
    <definedName name="_xlnm.Print_Area" localSheetId="4">'notes a'!$A$7:$H$275</definedName>
    <definedName name="_xlnm.Print_Area" localSheetId="5">'notes b'!$A$5:$H$186</definedName>
    <definedName name="_xlnm.Print_Area" localSheetId="0">'p&amp;l'!$A$1:$G$51</definedName>
    <definedName name="_xlnm.Print_Titles" localSheetId="4">'notes a'!$1:$6</definedName>
    <definedName name="_xlnm.Print_Titles" localSheetId="5">'notes b'!$1:$4</definedName>
  </definedNames>
  <calcPr fullCalcOnLoad="1"/>
</workbook>
</file>

<file path=xl/sharedStrings.xml><?xml version="1.0" encoding="utf-8"?>
<sst xmlns="http://schemas.openxmlformats.org/spreadsheetml/2006/main" count="411" uniqueCount="293">
  <si>
    <t>The Condensed Consolidated Cash Flow Statement should be read in</t>
  </si>
  <si>
    <t>Receivables</t>
  </si>
  <si>
    <t>Effect of demerger of a subsidiary</t>
  </si>
  <si>
    <t xml:space="preserve">The Condensed Consolidated Income Statements should be read in </t>
  </si>
  <si>
    <t xml:space="preserve">conjunction with the Annual Audited Financial Statements of the Group </t>
  </si>
  <si>
    <t>The Condensed Consolidated Balance Sheet should be read in</t>
  </si>
  <si>
    <t>CONDENSED CONSOLIDATED INCOME STATEMENTS</t>
  </si>
  <si>
    <t>3 months ended</t>
  </si>
  <si>
    <t>RM'000</t>
  </si>
  <si>
    <t>Revenue</t>
  </si>
  <si>
    <t>Interest income</t>
  </si>
  <si>
    <t>Taxation</t>
  </si>
  <si>
    <t>Minority interest</t>
  </si>
  <si>
    <t>CONDENSED CONSOLIDATED BALANCE SHEETS</t>
  </si>
  <si>
    <t>Property, plant and equipment</t>
  </si>
  <si>
    <t>Inventories</t>
  </si>
  <si>
    <t>Deposits with licensed banks</t>
  </si>
  <si>
    <t>Cash and bank balances</t>
  </si>
  <si>
    <t>Provision for taxation</t>
  </si>
  <si>
    <t>Share premium</t>
  </si>
  <si>
    <t>Share capital</t>
  </si>
  <si>
    <t>Reserve on consolidation</t>
  </si>
  <si>
    <t>Retained profits</t>
  </si>
  <si>
    <t>As at</t>
  </si>
  <si>
    <t>CONDENSED CONSOLIDATED STATEMENT OF CHANGES IN EQUITY</t>
  </si>
  <si>
    <t>Non-distributable</t>
  </si>
  <si>
    <t>Distributable</t>
  </si>
  <si>
    <t>Share</t>
  </si>
  <si>
    <t>capital</t>
  </si>
  <si>
    <t>premium</t>
  </si>
  <si>
    <t>Reserve on</t>
  </si>
  <si>
    <t>consolidation</t>
  </si>
  <si>
    <t>Retained</t>
  </si>
  <si>
    <t>profits</t>
  </si>
  <si>
    <t>Total</t>
  </si>
  <si>
    <t>The Condensed Consolidated Statement of Changes in Equity should be read in conjunction with the</t>
  </si>
  <si>
    <t>CONDENSED CONSOLIDATED CASH FLOW STATEMENT</t>
  </si>
  <si>
    <t>ended</t>
  </si>
  <si>
    <t>Adjustments for :</t>
  </si>
  <si>
    <t>Interest expense</t>
  </si>
  <si>
    <t>Working capital changes :</t>
  </si>
  <si>
    <t>Net cash flow from operating activities</t>
  </si>
  <si>
    <t>CASH FLOWS FROM INVESTING ACTIVITIES</t>
  </si>
  <si>
    <t>Purchase of property, plant and equipment</t>
  </si>
  <si>
    <t>CASH FLOWS FROM FINANCING ACTIVITIES</t>
  </si>
  <si>
    <t>Interest paid</t>
  </si>
  <si>
    <t>CASH AND CASH EQUIVALENTS AS AT 1 JANUARY</t>
  </si>
  <si>
    <t>A1.</t>
  </si>
  <si>
    <t>Seasonal or cyclical factors</t>
  </si>
  <si>
    <t>Unusual items</t>
  </si>
  <si>
    <t>Changes in estimates</t>
  </si>
  <si>
    <t>A2.</t>
  </si>
  <si>
    <t>A3.</t>
  </si>
  <si>
    <t>A4.</t>
  </si>
  <si>
    <t>A5.</t>
  </si>
  <si>
    <t>A6.</t>
  </si>
  <si>
    <t>Debt and equity securities</t>
  </si>
  <si>
    <t>A7.</t>
  </si>
  <si>
    <t>Dividend paid</t>
  </si>
  <si>
    <t>Segment reporting</t>
  </si>
  <si>
    <t>(a)</t>
  </si>
  <si>
    <t>(b)</t>
  </si>
  <si>
    <t>A8.</t>
  </si>
  <si>
    <t>A9.</t>
  </si>
  <si>
    <t>A10.</t>
  </si>
  <si>
    <t>Changes in composition of the Group</t>
  </si>
  <si>
    <t>A11.</t>
  </si>
  <si>
    <t>A12.</t>
  </si>
  <si>
    <t>Changes in contingent liabilities or contingent assets</t>
  </si>
  <si>
    <t>B1.</t>
  </si>
  <si>
    <t>Review of performance</t>
  </si>
  <si>
    <t>Variation of results against preceding quarter</t>
  </si>
  <si>
    <t>Prospects for the Current Financial Year</t>
  </si>
  <si>
    <t>Variances from Profit Forecasts and Profit Guarantee</t>
  </si>
  <si>
    <t>Current taxation</t>
  </si>
  <si>
    <t>Particulars of Purchase or Disposal of Quoted Securities</t>
  </si>
  <si>
    <t>Status of Corporate Proposals</t>
  </si>
  <si>
    <t>Secured</t>
  </si>
  <si>
    <t>Group Borrowings and Debt Securities</t>
  </si>
  <si>
    <t>Off Balance Sheet Financial Instruments</t>
  </si>
  <si>
    <t>Dividend</t>
  </si>
  <si>
    <t>Provision of financial assistance</t>
  </si>
  <si>
    <t>B2.</t>
  </si>
  <si>
    <t>B3.</t>
  </si>
  <si>
    <t>B4.</t>
  </si>
  <si>
    <t>B5.</t>
  </si>
  <si>
    <t>B6.</t>
  </si>
  <si>
    <t>B7.</t>
  </si>
  <si>
    <t>B8.</t>
  </si>
  <si>
    <t>B9.</t>
  </si>
  <si>
    <t>B10.</t>
  </si>
  <si>
    <t>B11.</t>
  </si>
  <si>
    <t>B12.</t>
  </si>
  <si>
    <t>B13.</t>
  </si>
  <si>
    <t>B14.</t>
  </si>
  <si>
    <t>Weighted average number of ordinary</t>
  </si>
  <si>
    <t>shares outstanding ('000)</t>
  </si>
  <si>
    <t>By Order of the Board</t>
  </si>
  <si>
    <t>BERNARD LIM BOON SIANG</t>
  </si>
  <si>
    <t>A &amp; M REALTY BERHAD</t>
  </si>
  <si>
    <t>(Company No. 177214-H)</t>
  </si>
  <si>
    <t>A &amp; M Realty Berhad (177214-H)</t>
  </si>
  <si>
    <t>Tax expenses</t>
  </si>
  <si>
    <t>Amount due from customers for contract works</t>
  </si>
  <si>
    <t>Amount due to customers for contract works</t>
  </si>
  <si>
    <t>Investment property</t>
  </si>
  <si>
    <t>Investment in associated companies</t>
  </si>
  <si>
    <t>Property development projects</t>
  </si>
  <si>
    <t>Long term investments</t>
  </si>
  <si>
    <t>Trade and other receivables</t>
  </si>
  <si>
    <t>Trade and other payables</t>
  </si>
  <si>
    <t>Borrowings</t>
  </si>
  <si>
    <t>(Incorporated in Malaysia)</t>
  </si>
  <si>
    <t>Taxation paid</t>
  </si>
  <si>
    <t>Non-cash items</t>
  </si>
  <si>
    <t>Non-operating items</t>
  </si>
  <si>
    <t>Net change in current assets</t>
  </si>
  <si>
    <t>Net change in current liabilities</t>
  </si>
  <si>
    <t>Net cash flow from/(used in) financing activities</t>
  </si>
  <si>
    <t>Net cash flow from/(used in) investing activities</t>
  </si>
  <si>
    <t>Warrants 2000/2010</t>
  </si>
  <si>
    <t>Material subsequent event</t>
  </si>
  <si>
    <t>The Group has not provided any profit forecasts and profit guarantees in a public document.</t>
  </si>
  <si>
    <t>Current Quarter</t>
  </si>
  <si>
    <t xml:space="preserve"> - for the period</t>
  </si>
  <si>
    <t xml:space="preserve"> </t>
  </si>
  <si>
    <t>Quoted shares - at cost</t>
  </si>
  <si>
    <t>Quoted shares - at book value</t>
  </si>
  <si>
    <t>Quoted shares - at market value</t>
  </si>
  <si>
    <t xml:space="preserve">Unsecured </t>
  </si>
  <si>
    <t xml:space="preserve">Short Term Borrowings </t>
  </si>
  <si>
    <t xml:space="preserve"> (a)</t>
  </si>
  <si>
    <t xml:space="preserve"> (b)</t>
  </si>
  <si>
    <t>Klang</t>
  </si>
  <si>
    <t>Secretaries</t>
  </si>
  <si>
    <t>The Group  has not provided any financial assistance to any parties for the current financial period.</t>
  </si>
  <si>
    <t>N/A</t>
  </si>
  <si>
    <t>Basic earnings per share (sen)</t>
  </si>
  <si>
    <t>Development properties</t>
  </si>
  <si>
    <t>Net proceeds/(repayment) from borrowings</t>
  </si>
  <si>
    <t>Tax refundable</t>
  </si>
  <si>
    <t xml:space="preserve">Bank overdraft </t>
  </si>
  <si>
    <t>(Unaudited)</t>
  </si>
  <si>
    <t>The Sale of Unquoted Investments and/or Properties</t>
  </si>
  <si>
    <t>Status of audit qualifications</t>
  </si>
  <si>
    <t>year to date</t>
  </si>
  <si>
    <t>Cumulative</t>
  </si>
  <si>
    <t>predominantly in Malaysia.</t>
  </si>
  <si>
    <t>and trading</t>
  </si>
  <si>
    <t>Manufacturing</t>
  </si>
  <si>
    <t>construction &amp;</t>
  </si>
  <si>
    <t>Hotel &amp; leisure</t>
  </si>
  <si>
    <t>Elimination</t>
  </si>
  <si>
    <t>REVENUE</t>
  </si>
  <si>
    <t>External sales</t>
  </si>
  <si>
    <t>Inter-segment sales</t>
  </si>
  <si>
    <t>Total revenue</t>
  </si>
  <si>
    <t>RESULTS</t>
  </si>
  <si>
    <t>Segment results</t>
  </si>
  <si>
    <t>Unallocated income</t>
  </si>
  <si>
    <t>Finance costs</t>
  </si>
  <si>
    <t>development,</t>
  </si>
  <si>
    <t>Property</t>
  </si>
  <si>
    <t>management</t>
  </si>
  <si>
    <t>services</t>
  </si>
  <si>
    <t>related</t>
  </si>
  <si>
    <t>Profit/(Loss) from operations</t>
  </si>
  <si>
    <t>Proft/(Loss) before taxation</t>
  </si>
  <si>
    <t>Net profit/(loss) for the period</t>
  </si>
  <si>
    <t>Profit/(Loss) before taxation</t>
  </si>
  <si>
    <t>Individual Period</t>
  </si>
  <si>
    <t>Cumulative Period</t>
  </si>
  <si>
    <t>CONDENSED CONSOLIDATED BALANCE SHEETS (Continued)</t>
  </si>
  <si>
    <t>Operating profit/(loss)</t>
  </si>
  <si>
    <t>Add : Effect of warrants ('000)</t>
  </si>
  <si>
    <t>Acquisition of a subsidiary, net of cash acquired</t>
  </si>
  <si>
    <t>Reserve</t>
  </si>
  <si>
    <t>Analysis by geographical location is not presented as the Group's activities are carried out</t>
  </si>
  <si>
    <t>Net profit for the period</t>
  </si>
  <si>
    <t>Operating profit before working capital changes</t>
  </si>
  <si>
    <t>Changes in Material Litigation</t>
  </si>
  <si>
    <t>Basic Earnings Per Share</t>
  </si>
  <si>
    <t>Basis</t>
  </si>
  <si>
    <t>Diluted earnings per share (sen)</t>
  </si>
  <si>
    <t>Diluted</t>
  </si>
  <si>
    <t xml:space="preserve">                                                                                                                                                                                                                                                                                                                                                                                                                                                                                                                                                                                                                                                                                                                                                                                                                                                                                                                                                                                                                                                                                                                                                                                                                                                                                                                                                                                                                                                                                                                                                                                                                                                                                                                                                                                                                                                                 </t>
  </si>
  <si>
    <t>NET (DECREASE)/INCREASE IN CASH AND CASH EQUIVALENTS</t>
  </si>
  <si>
    <t>Tax refund</t>
  </si>
  <si>
    <t>As at 1 January 2005</t>
  </si>
  <si>
    <t>Effect of Capital Distribution &amp;</t>
  </si>
  <si>
    <t>Share Consolidation</t>
  </si>
  <si>
    <t xml:space="preserve">Deferred taxation - provision </t>
  </si>
  <si>
    <t>WONG SIEW PENG</t>
  </si>
  <si>
    <t>Translation</t>
  </si>
  <si>
    <t>Disposal of a subsidiary, net of cash acquired</t>
  </si>
  <si>
    <t>Hire Purchase Creditors</t>
  </si>
  <si>
    <t>RM ' 000</t>
  </si>
  <si>
    <t>31.12.2005</t>
  </si>
  <si>
    <t xml:space="preserve">Capital </t>
  </si>
  <si>
    <t>reserve</t>
  </si>
  <si>
    <t>As at 1 January 2006</t>
  </si>
  <si>
    <t>No dividend has been recommended by the Board of Directors for the financial period under review.</t>
  </si>
  <si>
    <t>Changes in Accounting Policies</t>
  </si>
  <si>
    <t>Basis of preparation</t>
  </si>
  <si>
    <t>Comparatives</t>
  </si>
  <si>
    <t>EXPLANATORY NOTES AS REQUIRED BY FINANCIAL REPORTING STANDARDS (“FRS”) 134</t>
  </si>
  <si>
    <t xml:space="preserve">(FORMERLY KNOWN AS MALAYSIAN ACCOUNTING STANDARDS BOARD (“MASB”) 26) </t>
  </si>
  <si>
    <t>Previously</t>
  </si>
  <si>
    <t>stated</t>
  </si>
  <si>
    <t>RM’000</t>
  </si>
  <si>
    <t>Restated</t>
  </si>
  <si>
    <t>A13.</t>
  </si>
  <si>
    <t>A14.</t>
  </si>
  <si>
    <t>Changes in Accounting Policies (Cont'd)</t>
  </si>
  <si>
    <t xml:space="preserve"> Annual Audited Financial Statements of the Group for the year ended 31 December 2005</t>
  </si>
  <si>
    <t>Basic (sen)</t>
  </si>
  <si>
    <t>Diluted (sen)</t>
  </si>
  <si>
    <t xml:space="preserve">Earnings per share attributable to equity holders of the parent : </t>
  </si>
  <si>
    <t>ASSETS</t>
  </si>
  <si>
    <t>TOTAL ASSETS</t>
  </si>
  <si>
    <t>EQUITY AND LIABILITIES</t>
  </si>
  <si>
    <t>Equity attributable to equity holders of the parent :</t>
  </si>
  <si>
    <t>Total equity</t>
  </si>
  <si>
    <t>Total liabilities</t>
  </si>
  <si>
    <t>TOTAL EQUITY AND LIABILITIES</t>
  </si>
  <si>
    <t>Non-current liabilities</t>
  </si>
  <si>
    <t>Non-current assets</t>
  </si>
  <si>
    <t>Current assets</t>
  </si>
  <si>
    <t>Hire purchase creditors</t>
  </si>
  <si>
    <t>Deferred taxation</t>
  </si>
  <si>
    <t>Current liabilities</t>
  </si>
  <si>
    <t>Attributable to equity holders of the parent</t>
  </si>
  <si>
    <t>Minority</t>
  </si>
  <si>
    <t>Interest</t>
  </si>
  <si>
    <t>Attributable to :</t>
  </si>
  <si>
    <t>Equity holders of parent</t>
  </si>
  <si>
    <t>Equity</t>
  </si>
  <si>
    <t>EXPLANATORY NOTES AS REQUIRED BY LISTING REQUIREMENTS OF BURSA SECURITIES</t>
  </si>
  <si>
    <t>Hire Purchase</t>
  </si>
  <si>
    <t xml:space="preserve"> - within  12 months</t>
  </si>
  <si>
    <t xml:space="preserve"> - after  12 months</t>
  </si>
  <si>
    <t>There were no profits or losses on sale of land and unquoted investment for  the current</t>
  </si>
  <si>
    <t xml:space="preserve"> financial period.</t>
  </si>
  <si>
    <t>holders (RM'000)</t>
  </si>
  <si>
    <t xml:space="preserve">Diluted weighted average number of </t>
  </si>
  <si>
    <t>ordinary shares outstanding ('000)</t>
  </si>
  <si>
    <t xml:space="preserve">Profit attributable to equity </t>
  </si>
  <si>
    <t>- as previously restated</t>
  </si>
  <si>
    <t>- effect of adoption of FRS 3</t>
  </si>
  <si>
    <t>balance adjustment</t>
  </si>
  <si>
    <t>As restated after opening</t>
  </si>
  <si>
    <t>Goodwill on consolidation</t>
  </si>
  <si>
    <t>As at 31 December 2005</t>
  </si>
  <si>
    <t>Reserves on consolidation</t>
  </si>
  <si>
    <t>Retained profit</t>
  </si>
  <si>
    <t>(Restated)</t>
  </si>
  <si>
    <t>FRS 3</t>
  </si>
  <si>
    <t>Note 2(a)</t>
  </si>
  <si>
    <t>Less : Amount attributable to minority</t>
  </si>
  <si>
    <t xml:space="preserve">           interest (RM'000)</t>
  </si>
  <si>
    <t>Profit attributable to equity holders (RM'000)</t>
  </si>
  <si>
    <t>Profit for the period (RM'000)</t>
  </si>
  <si>
    <t>Adjustments</t>
  </si>
  <si>
    <t>Reclassification</t>
  </si>
  <si>
    <t>There are no changes in the contingent liabilities or assets of the Group since the last annual</t>
  </si>
  <si>
    <t>balance sheet date to the date of this announcement.</t>
  </si>
  <si>
    <t>Net Assets per share attributable</t>
  </si>
  <si>
    <t>to equity Holders of the parent (RM)</t>
  </si>
  <si>
    <t>attached to  the interim financial statements.</t>
  </si>
  <si>
    <t>A15.</t>
  </si>
  <si>
    <t>Capital Commitments</t>
  </si>
  <si>
    <t>Contracted but not provided for</t>
  </si>
  <si>
    <t>- acquisition of property development companies</t>
  </si>
  <si>
    <t>For the year ended 30 June 2006</t>
  </si>
  <si>
    <t>30.06.2006</t>
  </si>
  <si>
    <t>30.06.2005</t>
  </si>
  <si>
    <t>6 months ended</t>
  </si>
  <si>
    <t>As at 30 June 2006</t>
  </si>
  <si>
    <t>As at 30 June 2005</t>
  </si>
  <si>
    <t>6 months</t>
  </si>
  <si>
    <t>CASH AND CASH EQUIVALENTS AS AT 30 JUNE</t>
  </si>
  <si>
    <t>Disposal of subsidiaries</t>
  </si>
  <si>
    <t>Acquisition of subsidiaries</t>
  </si>
  <si>
    <t>30 June 2006</t>
  </si>
  <si>
    <t>30 June 2005</t>
  </si>
  <si>
    <t>There were no foreign denominated loans as at 30 June 2006.</t>
  </si>
  <si>
    <t>Pursuant to the approval by the shareholders at the Annual General Meeting held on 20 June 2006,</t>
  </si>
  <si>
    <t>a first and final dividend of 2.5% less tax for the financial year ended 31 December 2005 will be paid</t>
  </si>
  <si>
    <t>on 18 September 2006 to depositors registered in the Record of Depositors of the Company at the</t>
  </si>
  <si>
    <t>close of business on 1 September 2006.</t>
  </si>
  <si>
    <t>29 August 2006</t>
  </si>
  <si>
    <t>for the year ended 31 December 2005 and the accompanying explanatory notes</t>
  </si>
  <si>
    <t>and the accompanying explanatory notes attached to  the interim financial statement.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</si>
</sst>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_)"/>
    <numFmt numFmtId="173" formatCode="0.0_)"/>
    <numFmt numFmtId="174" formatCode="0.0000_)"/>
    <numFmt numFmtId="175" formatCode="0.000_)"/>
    <numFmt numFmtId="176" formatCode="0.00_)"/>
    <numFmt numFmtId="177" formatCode="mm/dd/yy_)"/>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000_);_(* \(#,##0.0000000\);_(* &quot;-&quot;??_);_(@_)"/>
    <numFmt numFmtId="183" formatCode="_(* #,##0.00000000_);_(* \(#,##0.00000000\);_(* &quot;-&quot;??_);_(@_)"/>
    <numFmt numFmtId="184" formatCode="mmm\-yyyy"/>
    <numFmt numFmtId="185" formatCode="_(* #,##0.0000_);_(* \(#,##0.0000\);_(* &quot;-&quot;??_);_(@_)"/>
    <numFmt numFmtId="186" formatCode="0.000"/>
    <numFmt numFmtId="187" formatCode="0.0"/>
    <numFmt numFmtId="188" formatCode="_(* #,##0.0000_);_(* \(#,##0.0000\);_(* &quot;-&quot;????_);_(@_)"/>
    <numFmt numFmtId="189" formatCode="#,##0.0_);\(#,##0.0\)"/>
    <numFmt numFmtId="190" formatCode="#,##0.000_);\(#,##0.000\)"/>
  </numFmts>
  <fonts count="11">
    <font>
      <sz val="10"/>
      <name val="Arial"/>
      <family val="0"/>
    </font>
    <font>
      <b/>
      <sz val="11"/>
      <name val="Arial"/>
      <family val="2"/>
    </font>
    <font>
      <b/>
      <u val="single"/>
      <sz val="11"/>
      <name val="Arial"/>
      <family val="2"/>
    </font>
    <font>
      <u val="single"/>
      <sz val="10"/>
      <color indexed="12"/>
      <name val="Arial"/>
      <family val="0"/>
    </font>
    <font>
      <u val="single"/>
      <sz val="10"/>
      <color indexed="36"/>
      <name val="Arial"/>
      <family val="0"/>
    </font>
    <font>
      <sz val="10"/>
      <color indexed="8"/>
      <name val="Arial"/>
      <family val="2"/>
    </font>
    <font>
      <sz val="11"/>
      <color indexed="8"/>
      <name val="Arial"/>
      <family val="2"/>
    </font>
    <font>
      <sz val="11"/>
      <name val="Arial"/>
      <family val="2"/>
    </font>
    <font>
      <u val="single"/>
      <sz val="11"/>
      <name val="Arial"/>
      <family val="2"/>
    </font>
    <font>
      <u val="single"/>
      <sz val="11"/>
      <color indexed="8"/>
      <name val="Arial"/>
      <family val="2"/>
    </font>
    <font>
      <b/>
      <u val="single"/>
      <sz val="11"/>
      <color indexed="8"/>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22">
    <border>
      <left/>
      <right/>
      <top/>
      <bottom/>
      <diagonal/>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color indexed="8"/>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style="thin"/>
      <right style="thin">
        <color indexed="8"/>
      </right>
      <top>
        <color indexed="63"/>
      </top>
      <bottom style="thin"/>
    </border>
    <border>
      <left style="thin"/>
      <right>
        <color indexed="63"/>
      </right>
      <top>
        <color indexed="63"/>
      </top>
      <bottom>
        <color indexed="63"/>
      </bottom>
    </border>
    <border>
      <left style="thin">
        <color indexed="8"/>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center"/>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0" xfId="0" applyNumberFormat="1" applyFont="1" applyAlignment="1" applyProtection="1">
      <alignment horizontal="right"/>
      <protection/>
    </xf>
    <xf numFmtId="37" fontId="6" fillId="0" borderId="1" xfId="0" applyNumberFormat="1" applyFont="1" applyBorder="1" applyAlignment="1" applyProtection="1">
      <alignment horizontal="right"/>
      <protection/>
    </xf>
    <xf numFmtId="43" fontId="6" fillId="0" borderId="0" xfId="15" applyFont="1" applyAlignment="1" applyProtection="1">
      <alignment horizontal="centerContinuous"/>
      <protection/>
    </xf>
    <xf numFmtId="0" fontId="7" fillId="0" borderId="0" xfId="0" applyFont="1" applyAlignment="1">
      <alignment/>
    </xf>
    <xf numFmtId="0" fontId="6" fillId="2" borderId="0" xfId="0" applyFont="1" applyFill="1" applyAlignment="1" applyProtection="1">
      <alignment horizontal="left"/>
      <protection/>
    </xf>
    <xf numFmtId="171" fontId="7" fillId="0" borderId="0" xfId="15" applyNumberFormat="1" applyFont="1" applyAlignment="1">
      <alignment/>
    </xf>
    <xf numFmtId="37" fontId="6" fillId="0" borderId="2"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37" fontId="6" fillId="0" borderId="3" xfId="0" applyNumberFormat="1" applyFont="1" applyBorder="1" applyAlignment="1" applyProtection="1">
      <alignment horizontal="right"/>
      <protection/>
    </xf>
    <xf numFmtId="0" fontId="6" fillId="0" borderId="0" xfId="0" applyFont="1" applyAlignment="1" applyProtection="1">
      <alignment horizontal="right"/>
      <protection/>
    </xf>
    <xf numFmtId="0" fontId="7"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171" fontId="1" fillId="0" borderId="3" xfId="15" applyNumberFormat="1" applyFont="1" applyBorder="1" applyAlignment="1">
      <alignment/>
    </xf>
    <xf numFmtId="171" fontId="1" fillId="0" borderId="0" xfId="15" applyNumberFormat="1" applyFont="1" applyBorder="1" applyAlignment="1">
      <alignment/>
    </xf>
    <xf numFmtId="171" fontId="7" fillId="0" borderId="0" xfId="15" applyNumberFormat="1" applyFont="1" applyBorder="1" applyAlignment="1">
      <alignment/>
    </xf>
    <xf numFmtId="171" fontId="7" fillId="0" borderId="4" xfId="15" applyNumberFormat="1" applyFont="1" applyBorder="1" applyAlignment="1">
      <alignment/>
    </xf>
    <xf numFmtId="171" fontId="7" fillId="0" borderId="3" xfId="15" applyNumberFormat="1" applyFont="1" applyBorder="1" applyAlignment="1">
      <alignment/>
    </xf>
    <xf numFmtId="43" fontId="7" fillId="0" borderId="0" xfId="15" applyFont="1" applyAlignment="1">
      <alignment/>
    </xf>
    <xf numFmtId="43" fontId="7" fillId="0" borderId="0" xfId="15" applyFont="1" applyBorder="1" applyAlignment="1">
      <alignment/>
    </xf>
    <xf numFmtId="0" fontId="6" fillId="0" borderId="0" xfId="0" applyFont="1" applyBorder="1" applyAlignment="1" applyProtection="1">
      <alignment/>
      <protection/>
    </xf>
    <xf numFmtId="171" fontId="7" fillId="0" borderId="5" xfId="15" applyNumberFormat="1"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xf>
    <xf numFmtId="37" fontId="6" fillId="0" borderId="0" xfId="0" applyNumberFormat="1" applyFont="1" applyAlignment="1" applyProtection="1">
      <alignment horizontal="center"/>
      <protection/>
    </xf>
    <xf numFmtId="15" fontId="7" fillId="0" borderId="0" xfId="0" applyNumberFormat="1" applyFont="1" applyAlignment="1" quotePrefix="1">
      <alignment/>
    </xf>
    <xf numFmtId="43" fontId="7" fillId="0" borderId="0" xfId="15" applyFont="1" applyAlignment="1">
      <alignment horizontal="right"/>
    </xf>
    <xf numFmtId="0" fontId="0" fillId="0" borderId="0" xfId="0" applyFont="1" applyAlignment="1">
      <alignment/>
    </xf>
    <xf numFmtId="171" fontId="7" fillId="0" borderId="0" xfId="0" applyNumberFormat="1" applyFont="1" applyAlignment="1">
      <alignment/>
    </xf>
    <xf numFmtId="43" fontId="7" fillId="0" borderId="0" xfId="0" applyNumberFormat="1" applyFont="1" applyAlignment="1">
      <alignment/>
    </xf>
    <xf numFmtId="171" fontId="0" fillId="0" borderId="0" xfId="15" applyNumberFormat="1" applyAlignment="1">
      <alignment/>
    </xf>
    <xf numFmtId="171" fontId="0" fillId="0" borderId="0" xfId="0" applyNumberFormat="1" applyAlignment="1">
      <alignment/>
    </xf>
    <xf numFmtId="171" fontId="6" fillId="0" borderId="0" xfId="15" applyNumberFormat="1" applyFont="1" applyAlignment="1" applyProtection="1">
      <alignment horizontal="left"/>
      <protection/>
    </xf>
    <xf numFmtId="171" fontId="6" fillId="0" borderId="0" xfId="15" applyNumberFormat="1" applyFont="1" applyAlignment="1" applyProtection="1">
      <alignment horizontal="right"/>
      <protection/>
    </xf>
    <xf numFmtId="171" fontId="6" fillId="0" borderId="5" xfId="15" applyNumberFormat="1" applyFont="1" applyBorder="1" applyAlignment="1" applyProtection="1">
      <alignment horizontal="right"/>
      <protection/>
    </xf>
    <xf numFmtId="171" fontId="6" fillId="0" borderId="0" xfId="15" applyNumberFormat="1" applyFont="1" applyAlignment="1" applyProtection="1">
      <alignment horizontal="centerContinuous"/>
      <protection/>
    </xf>
    <xf numFmtId="171" fontId="6" fillId="0" borderId="1" xfId="15" applyNumberFormat="1" applyFont="1" applyBorder="1" applyAlignment="1" applyProtection="1">
      <alignment horizontal="right"/>
      <protection/>
    </xf>
    <xf numFmtId="171" fontId="6" fillId="0" borderId="0" xfId="15" applyNumberFormat="1" applyFont="1" applyAlignment="1" applyProtection="1">
      <alignment/>
      <protection/>
    </xf>
    <xf numFmtId="171" fontId="6" fillId="0" borderId="4" xfId="15" applyNumberFormat="1" applyFont="1" applyBorder="1" applyAlignment="1" applyProtection="1">
      <alignment/>
      <protection/>
    </xf>
    <xf numFmtId="171" fontId="6" fillId="0" borderId="1" xfId="15" applyNumberFormat="1" applyFont="1" applyBorder="1" applyAlignment="1" applyProtection="1">
      <alignment/>
      <protection/>
    </xf>
    <xf numFmtId="0" fontId="6" fillId="0" borderId="0" xfId="0" applyFont="1" applyFill="1" applyAlignment="1" applyProtection="1">
      <alignment horizontal="left"/>
      <protection/>
    </xf>
    <xf numFmtId="171" fontId="7" fillId="0" borderId="5" xfId="0" applyNumberFormat="1" applyFont="1" applyBorder="1" applyAlignment="1">
      <alignment/>
    </xf>
    <xf numFmtId="43" fontId="7" fillId="0" borderId="0" xfId="0" applyNumberFormat="1" applyFont="1" applyAlignment="1">
      <alignment horizontal="center"/>
    </xf>
    <xf numFmtId="37" fontId="6" fillId="0" borderId="6" xfId="0" applyNumberFormat="1" applyFont="1" applyBorder="1" applyAlignment="1" applyProtection="1">
      <alignment horizontal="centerContinuous"/>
      <protection/>
    </xf>
    <xf numFmtId="37" fontId="6" fillId="0" borderId="7" xfId="0" applyNumberFormat="1" applyFont="1" applyBorder="1" applyAlignment="1" applyProtection="1">
      <alignment horizontal="centerContinuous"/>
      <protection/>
    </xf>
    <xf numFmtId="0" fontId="6" fillId="0" borderId="8" xfId="0" applyFont="1" applyBorder="1" applyAlignment="1" applyProtection="1">
      <alignment horizontal="centerContinuous"/>
      <protection/>
    </xf>
    <xf numFmtId="37" fontId="6" fillId="0" borderId="9" xfId="0" applyNumberFormat="1" applyFont="1" applyBorder="1" applyAlignment="1" applyProtection="1">
      <alignment horizontal="centerContinuous"/>
      <protection/>
    </xf>
    <xf numFmtId="0" fontId="6" fillId="0" borderId="0" xfId="0" applyFont="1" applyBorder="1" applyAlignment="1" applyProtection="1">
      <alignment horizontal="centerContinuous"/>
      <protection/>
    </xf>
    <xf numFmtId="37" fontId="6" fillId="0" borderId="0" xfId="0" applyNumberFormat="1" applyFont="1" applyBorder="1" applyAlignment="1" applyProtection="1">
      <alignment horizontal="centerContinuous"/>
      <protection/>
    </xf>
    <xf numFmtId="43" fontId="7" fillId="0" borderId="10" xfId="0" applyNumberFormat="1" applyFont="1" applyBorder="1" applyAlignment="1">
      <alignment horizontal="right"/>
    </xf>
    <xf numFmtId="171" fontId="2" fillId="0" borderId="0" xfId="15" applyNumberFormat="1" applyFont="1" applyAlignment="1">
      <alignment/>
    </xf>
    <xf numFmtId="171" fontId="1" fillId="0" borderId="0" xfId="15" applyNumberFormat="1" applyFont="1" applyAlignment="1">
      <alignment/>
    </xf>
    <xf numFmtId="171" fontId="8" fillId="0" borderId="0" xfId="15" applyNumberFormat="1" applyFont="1" applyAlignment="1">
      <alignment/>
    </xf>
    <xf numFmtId="171" fontId="7" fillId="0" borderId="0" xfId="15" applyNumberFormat="1" applyFont="1" applyFill="1" applyAlignment="1">
      <alignment/>
    </xf>
    <xf numFmtId="171" fontId="0" fillId="0" borderId="0" xfId="15" applyNumberFormat="1" applyFill="1" applyAlignment="1">
      <alignment/>
    </xf>
    <xf numFmtId="171" fontId="6" fillId="0" borderId="0" xfId="15" applyNumberFormat="1" applyFont="1" applyAlignment="1" applyProtection="1">
      <alignment/>
      <protection/>
    </xf>
    <xf numFmtId="171" fontId="5" fillId="0" borderId="0" xfId="15" applyNumberFormat="1" applyFont="1" applyAlignment="1" applyProtection="1">
      <alignment horizontal="centerContinuous"/>
      <protection/>
    </xf>
    <xf numFmtId="171" fontId="10" fillId="0" borderId="0" xfId="15" applyNumberFormat="1" applyFont="1" applyAlignment="1" applyProtection="1" quotePrefix="1">
      <alignment horizontal="left"/>
      <protection/>
    </xf>
    <xf numFmtId="171" fontId="6" fillId="0" borderId="0" xfId="15" applyNumberFormat="1" applyFont="1" applyAlignment="1" applyProtection="1">
      <alignment horizontal="center"/>
      <protection/>
    </xf>
    <xf numFmtId="171" fontId="9" fillId="0" borderId="0" xfId="15" applyNumberFormat="1" applyFont="1" applyAlignment="1" applyProtection="1">
      <alignment horizontal="left"/>
      <protection/>
    </xf>
    <xf numFmtId="9" fontId="7" fillId="0" borderId="0" xfId="21" applyFont="1" applyAlignment="1">
      <alignment/>
    </xf>
    <xf numFmtId="171" fontId="6" fillId="0" borderId="0" xfId="15" applyNumberFormat="1" applyFont="1" applyFill="1" applyAlignment="1" applyProtection="1">
      <alignment horizontal="left"/>
      <protection/>
    </xf>
    <xf numFmtId="0" fontId="7" fillId="0" borderId="0" xfId="0" applyFont="1" applyFill="1" applyAlignment="1">
      <alignment/>
    </xf>
    <xf numFmtId="0" fontId="0" fillId="0" borderId="0" xfId="0" applyFill="1" applyAlignment="1">
      <alignment/>
    </xf>
    <xf numFmtId="9" fontId="0" fillId="0" borderId="0" xfId="21" applyAlignment="1">
      <alignment/>
    </xf>
    <xf numFmtId="171" fontId="7" fillId="0" borderId="1" xfId="15" applyNumberFormat="1" applyFont="1" applyBorder="1" applyAlignment="1">
      <alignment/>
    </xf>
    <xf numFmtId="171" fontId="8" fillId="0" borderId="0" xfId="15" applyNumberFormat="1" applyFont="1" applyFill="1" applyAlignment="1">
      <alignment/>
    </xf>
    <xf numFmtId="171" fontId="1" fillId="0" borderId="0" xfId="15" applyNumberFormat="1" applyFont="1" applyAlignment="1">
      <alignment horizontal="right"/>
    </xf>
    <xf numFmtId="171" fontId="7" fillId="0" borderId="0" xfId="15" applyNumberFormat="1" applyFont="1" applyAlignment="1">
      <alignment wrapText="1"/>
    </xf>
    <xf numFmtId="0" fontId="2" fillId="0" borderId="0" xfId="0" applyFont="1" applyAlignment="1">
      <alignment horizontal="justify"/>
    </xf>
    <xf numFmtId="0" fontId="6" fillId="0" borderId="0" xfId="0" applyFont="1" applyAlignment="1">
      <alignment vertical="top" wrapText="1"/>
    </xf>
    <xf numFmtId="0" fontId="9" fillId="0" borderId="0" xfId="0" applyFont="1" applyAlignment="1">
      <alignment horizontal="right" vertical="top" wrapText="1"/>
    </xf>
    <xf numFmtId="3" fontId="9" fillId="0" borderId="0" xfId="0" applyNumberFormat="1" applyFont="1" applyAlignment="1">
      <alignment horizontal="right" vertical="top" wrapText="1"/>
    </xf>
    <xf numFmtId="171" fontId="7" fillId="0" borderId="11" xfId="15" applyNumberFormat="1" applyFont="1" applyBorder="1" applyAlignment="1">
      <alignment/>
    </xf>
    <xf numFmtId="171" fontId="7" fillId="0" borderId="10" xfId="15" applyNumberFormat="1" applyFont="1" applyBorder="1" applyAlignment="1">
      <alignment/>
    </xf>
    <xf numFmtId="171" fontId="7" fillId="0" borderId="8" xfId="15" applyNumberFormat="1" applyFont="1" applyBorder="1" applyAlignment="1">
      <alignment/>
    </xf>
    <xf numFmtId="37" fontId="6" fillId="0" borderId="12" xfId="0" applyNumberFormat="1" applyFont="1" applyBorder="1" applyAlignment="1" applyProtection="1">
      <alignment horizontal="centerContinuous"/>
      <protection/>
    </xf>
    <xf numFmtId="37" fontId="6" fillId="0" borderId="13" xfId="0" applyNumberFormat="1" applyFont="1" applyBorder="1" applyAlignment="1" applyProtection="1">
      <alignment horizontal="centerContinuous"/>
      <protection/>
    </xf>
    <xf numFmtId="37" fontId="6" fillId="0" borderId="14" xfId="0" applyNumberFormat="1" applyFont="1" applyBorder="1" applyAlignment="1" applyProtection="1">
      <alignment horizontal="centerContinuous"/>
      <protection/>
    </xf>
    <xf numFmtId="0" fontId="7" fillId="3" borderId="0" xfId="0" applyFont="1" applyFill="1" applyAlignment="1">
      <alignment/>
    </xf>
    <xf numFmtId="0" fontId="0" fillId="3" borderId="0" xfId="0" applyFill="1" applyAlignment="1">
      <alignment/>
    </xf>
    <xf numFmtId="171" fontId="7" fillId="0" borderId="13" xfId="15" applyNumberFormat="1" applyFont="1" applyBorder="1" applyAlignment="1">
      <alignment/>
    </xf>
    <xf numFmtId="171" fontId="7" fillId="0" borderId="15" xfId="15" applyNumberFormat="1" applyFont="1" applyBorder="1" applyAlignment="1">
      <alignment/>
    </xf>
    <xf numFmtId="171" fontId="7" fillId="0" borderId="0" xfId="15" applyNumberFormat="1" applyFont="1" applyFill="1" applyAlignment="1">
      <alignment/>
    </xf>
    <xf numFmtId="171" fontId="7" fillId="0" borderId="0" xfId="15" applyNumberFormat="1" applyFont="1" applyFill="1" applyAlignment="1" quotePrefix="1">
      <alignment/>
    </xf>
    <xf numFmtId="0" fontId="9" fillId="0" borderId="0" xfId="0" applyFont="1" applyFill="1" applyBorder="1" applyAlignment="1">
      <alignment horizontal="right" vertical="top" wrapText="1"/>
    </xf>
    <xf numFmtId="0" fontId="9" fillId="0" borderId="16" xfId="0" applyFont="1" applyFill="1" applyBorder="1" applyAlignment="1">
      <alignment horizontal="right" vertical="top" wrapText="1"/>
    </xf>
    <xf numFmtId="171" fontId="6" fillId="0" borderId="17" xfId="15" applyNumberFormat="1" applyFont="1" applyFill="1" applyBorder="1" applyAlignment="1">
      <alignment vertical="top" wrapText="1"/>
    </xf>
    <xf numFmtId="0" fontId="7" fillId="0" borderId="0" xfId="0" applyFont="1" applyFill="1" applyAlignment="1" quotePrefix="1">
      <alignment/>
    </xf>
    <xf numFmtId="171" fontId="7" fillId="0" borderId="4" xfId="15" applyNumberFormat="1" applyFont="1" applyFill="1" applyBorder="1" applyAlignment="1">
      <alignment/>
    </xf>
    <xf numFmtId="171" fontId="6" fillId="0" borderId="0" xfId="15" applyNumberFormat="1" applyFont="1" applyFill="1" applyAlignment="1" applyProtection="1">
      <alignment horizontal="center"/>
      <protection/>
    </xf>
    <xf numFmtId="171" fontId="0" fillId="0" borderId="3" xfId="15" applyNumberFormat="1" applyFill="1" applyBorder="1" applyAlignment="1">
      <alignment/>
    </xf>
    <xf numFmtId="0" fontId="7" fillId="0" borderId="0" xfId="0" applyFont="1" applyFill="1" applyAlignment="1">
      <alignment/>
    </xf>
    <xf numFmtId="171" fontId="7" fillId="0" borderId="0" xfId="0" applyNumberFormat="1" applyFont="1" applyFill="1" applyAlignment="1">
      <alignment/>
    </xf>
    <xf numFmtId="43" fontId="7" fillId="0" borderId="10" xfId="0" applyNumberFormat="1" applyFont="1" applyFill="1" applyBorder="1" applyAlignment="1">
      <alignment/>
    </xf>
    <xf numFmtId="0" fontId="7" fillId="0" borderId="7" xfId="0" applyFont="1" applyFill="1" applyBorder="1" applyAlignment="1">
      <alignment horizontal="right" vertical="top" wrapText="1"/>
    </xf>
    <xf numFmtId="0" fontId="7" fillId="0" borderId="16" xfId="0" applyFont="1" applyFill="1" applyBorder="1" applyAlignment="1">
      <alignment horizontal="right" vertical="top" wrapText="1"/>
    </xf>
    <xf numFmtId="0" fontId="7" fillId="0" borderId="9" xfId="0" applyFont="1" applyFill="1" applyBorder="1" applyAlignment="1">
      <alignment horizontal="right" vertical="top" wrapText="1"/>
    </xf>
    <xf numFmtId="0" fontId="6" fillId="0" borderId="13" xfId="0" applyFont="1" applyFill="1" applyBorder="1" applyAlignment="1">
      <alignment vertical="top"/>
    </xf>
    <xf numFmtId="0" fontId="6" fillId="0" borderId="0" xfId="0" applyFont="1" applyFill="1" applyBorder="1" applyAlignment="1">
      <alignment vertical="top"/>
    </xf>
    <xf numFmtId="0" fontId="6" fillId="0" borderId="16" xfId="0" applyFont="1" applyFill="1" applyBorder="1" applyAlignment="1">
      <alignment vertical="top"/>
    </xf>
    <xf numFmtId="0" fontId="6" fillId="0" borderId="13" xfId="0" applyFont="1" applyFill="1" applyBorder="1" applyAlignment="1">
      <alignment vertical="top" wrapText="1"/>
    </xf>
    <xf numFmtId="171" fontId="6" fillId="0" borderId="17" xfId="15" applyNumberFormat="1" applyFont="1" applyFill="1" applyBorder="1" applyAlignment="1">
      <alignment horizontal="right" vertical="top" wrapText="1"/>
    </xf>
    <xf numFmtId="37" fontId="6" fillId="0" borderId="18" xfId="0" applyNumberFormat="1" applyFont="1" applyBorder="1" applyAlignment="1" applyProtection="1">
      <alignment horizontal="centerContinuous"/>
      <protection/>
    </xf>
    <xf numFmtId="171" fontId="7" fillId="0" borderId="19" xfId="15" applyNumberFormat="1" applyFont="1" applyBorder="1" applyAlignment="1">
      <alignment/>
    </xf>
    <xf numFmtId="171" fontId="7" fillId="0" borderId="20" xfId="15" applyNumberFormat="1" applyFont="1" applyBorder="1" applyAlignment="1">
      <alignment/>
    </xf>
    <xf numFmtId="171" fontId="7" fillId="0" borderId="17" xfId="15" applyNumberFormat="1" applyFont="1" applyBorder="1" applyAlignment="1">
      <alignment/>
    </xf>
    <xf numFmtId="171" fontId="7" fillId="0" borderId="21" xfId="15" applyNumberFormat="1" applyFont="1" applyBorder="1" applyAlignment="1">
      <alignmen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7" fillId="0" borderId="18" xfId="0" applyFont="1" applyFill="1" applyBorder="1" applyAlignment="1">
      <alignment horizontal="right" vertical="top" wrapText="1"/>
    </xf>
    <xf numFmtId="0" fontId="7" fillId="0" borderId="20" xfId="0" applyFont="1" applyFill="1" applyBorder="1" applyAlignment="1">
      <alignment horizontal="right" vertical="top" wrapText="1"/>
    </xf>
    <xf numFmtId="0" fontId="7" fillId="0" borderId="19" xfId="0" applyFont="1" applyFill="1" applyBorder="1" applyAlignment="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152400</xdr:rowOff>
    </xdr:from>
    <xdr:to>
      <xdr:col>7</xdr:col>
      <xdr:colOff>723900</xdr:colOff>
      <xdr:row>19</xdr:row>
      <xdr:rowOff>9525</xdr:rowOff>
    </xdr:to>
    <xdr:sp>
      <xdr:nvSpPr>
        <xdr:cNvPr id="1" name="TextBox 1"/>
        <xdr:cNvSpPr txBox="1">
          <a:spLocks noChangeArrowheads="1"/>
        </xdr:cNvSpPr>
      </xdr:nvSpPr>
      <xdr:spPr>
        <a:xfrm>
          <a:off x="552450" y="1352550"/>
          <a:ext cx="5991225" cy="1914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 is unaudited and has been prepared in accordance with the requirements of FRS 134: Interim Financial Reporting and paragraph 9.22 of the Listing Requirements of Bursa Malaysia Securities Berhad.
The interim financial statement should be read in conjuction with the audited financial statements of the Group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twoCellAnchor>
  <xdr:twoCellAnchor>
    <xdr:from>
      <xdr:col>2</xdr:col>
      <xdr:colOff>0</xdr:colOff>
      <xdr:row>129</xdr:row>
      <xdr:rowOff>0</xdr:rowOff>
    </xdr:from>
    <xdr:to>
      <xdr:col>7</xdr:col>
      <xdr:colOff>828675</xdr:colOff>
      <xdr:row>132</xdr:row>
      <xdr:rowOff>0</xdr:rowOff>
    </xdr:to>
    <xdr:sp>
      <xdr:nvSpPr>
        <xdr:cNvPr id="2" name="TextBox 2"/>
        <xdr:cNvSpPr txBox="1">
          <a:spLocks noChangeArrowheads="1"/>
        </xdr:cNvSpPr>
      </xdr:nvSpPr>
      <xdr:spPr>
        <a:xfrm>
          <a:off x="552450" y="22507575"/>
          <a:ext cx="60960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 report of the Group's most recent annual audited financial statements for the year ended 31 December 2005 was not qualified.</a:t>
          </a:r>
        </a:p>
      </xdr:txBody>
    </xdr:sp>
    <xdr:clientData/>
  </xdr:twoCellAnchor>
  <xdr:twoCellAnchor>
    <xdr:from>
      <xdr:col>2</xdr:col>
      <xdr:colOff>0</xdr:colOff>
      <xdr:row>134</xdr:row>
      <xdr:rowOff>0</xdr:rowOff>
    </xdr:from>
    <xdr:to>
      <xdr:col>7</xdr:col>
      <xdr:colOff>819150</xdr:colOff>
      <xdr:row>137</xdr:row>
      <xdr:rowOff>0</xdr:rowOff>
    </xdr:to>
    <xdr:sp>
      <xdr:nvSpPr>
        <xdr:cNvPr id="3" name="TextBox 3"/>
        <xdr:cNvSpPr txBox="1">
          <a:spLocks noChangeArrowheads="1"/>
        </xdr:cNvSpPr>
      </xdr:nvSpPr>
      <xdr:spPr>
        <a:xfrm>
          <a:off x="552450" y="23364825"/>
          <a:ext cx="60864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operation were not significantly affected by any significant seasonal or cyclical factors for the current financial period ended 30 June 2006.
June
 2005.</a:t>
          </a:r>
        </a:p>
      </xdr:txBody>
    </xdr:sp>
    <xdr:clientData/>
  </xdr:twoCellAnchor>
  <xdr:twoCellAnchor>
    <xdr:from>
      <xdr:col>2</xdr:col>
      <xdr:colOff>0</xdr:colOff>
      <xdr:row>139</xdr:row>
      <xdr:rowOff>0</xdr:rowOff>
    </xdr:from>
    <xdr:to>
      <xdr:col>8</xdr:col>
      <xdr:colOff>0</xdr:colOff>
      <xdr:row>146</xdr:row>
      <xdr:rowOff>0</xdr:rowOff>
    </xdr:to>
    <xdr:sp>
      <xdr:nvSpPr>
        <xdr:cNvPr id="4" name="TextBox 4"/>
        <xdr:cNvSpPr txBox="1">
          <a:spLocks noChangeArrowheads="1"/>
        </xdr:cNvSpPr>
      </xdr:nvSpPr>
      <xdr:spPr>
        <a:xfrm>
          <a:off x="552450" y="24222075"/>
          <a:ext cx="6105525" cy="12001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that have a material effect on the assets, liabilities, equity, net income, or cashflow during the financial period under review except for the following:
The consolidated Balance Sheet for the year ended 31 December 2005 includes the net book values of the following assets of Epic Ventures Sdn. Bhd., a 65.85% owned subsidiary company which were destroyed during a fire on 4th September 2005 as follows, which has been included in the receivables:
</a:t>
          </a:r>
        </a:p>
      </xdr:txBody>
    </xdr:sp>
    <xdr:clientData/>
  </xdr:twoCellAnchor>
  <xdr:twoCellAnchor>
    <xdr:from>
      <xdr:col>2</xdr:col>
      <xdr:colOff>0</xdr:colOff>
      <xdr:row>159</xdr:row>
      <xdr:rowOff>0</xdr:rowOff>
    </xdr:from>
    <xdr:to>
      <xdr:col>7</xdr:col>
      <xdr:colOff>809625</xdr:colOff>
      <xdr:row>162</xdr:row>
      <xdr:rowOff>152400</xdr:rowOff>
    </xdr:to>
    <xdr:sp>
      <xdr:nvSpPr>
        <xdr:cNvPr id="5" name="TextBox 5"/>
        <xdr:cNvSpPr txBox="1">
          <a:spLocks noChangeArrowheads="1"/>
        </xdr:cNvSpPr>
      </xdr:nvSpPr>
      <xdr:spPr>
        <a:xfrm>
          <a:off x="552450" y="27670125"/>
          <a:ext cx="6076950"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228600</xdr:colOff>
      <xdr:row>167</xdr:row>
      <xdr:rowOff>152400</xdr:rowOff>
    </xdr:from>
    <xdr:to>
      <xdr:col>7</xdr:col>
      <xdr:colOff>828675</xdr:colOff>
      <xdr:row>185</xdr:row>
      <xdr:rowOff>0</xdr:rowOff>
    </xdr:to>
    <xdr:sp>
      <xdr:nvSpPr>
        <xdr:cNvPr id="6" name="TextBox 6"/>
        <xdr:cNvSpPr txBox="1">
          <a:spLocks noChangeArrowheads="1"/>
        </xdr:cNvSpPr>
      </xdr:nvSpPr>
      <xdr:spPr>
        <a:xfrm>
          <a:off x="542925" y="29194125"/>
          <a:ext cx="6105525" cy="29337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issued 15,190,060 warrants on 11 September 2000.  Each warrant is exercisable into one A&amp;M ordinary share at an exercise price of RM1.45.
Subsequent to adjustment arising from Capital Distribution and Share Consolidation of A &amp; M, on 21 February 2005, the existing 15,190,060 warrants were debited and 7,595,030 adjusted warrants were credited directly by Bursa Depository into the same CDS account in which the existing warrants are deposited.  Each adjusted warrant is exercisable into one A&amp;M ordinary share at an exercise price of RM1.94.  
All the adjusted warrants expire on the market day immediately preceeding 10 September 2010. 
As at 30 June 2006, there were no warrants exercised.
Save as disclosed above, there were no issuances and repayments of debt and equity securities, share buy-backs and share cancellations, shares held as treasury shares and resale of treasury shares for the current financial period ended 30 June 2006.</a:t>
          </a:r>
        </a:p>
      </xdr:txBody>
    </xdr:sp>
    <xdr:clientData/>
  </xdr:twoCellAnchor>
  <xdr:twoCellAnchor>
    <xdr:from>
      <xdr:col>2</xdr:col>
      <xdr:colOff>0</xdr:colOff>
      <xdr:row>188</xdr:row>
      <xdr:rowOff>0</xdr:rowOff>
    </xdr:from>
    <xdr:to>
      <xdr:col>7</xdr:col>
      <xdr:colOff>723900</xdr:colOff>
      <xdr:row>191</xdr:row>
      <xdr:rowOff>0</xdr:rowOff>
    </xdr:to>
    <xdr:sp>
      <xdr:nvSpPr>
        <xdr:cNvPr id="7" name="TextBox 7"/>
        <xdr:cNvSpPr txBox="1">
          <a:spLocks noChangeArrowheads="1"/>
        </xdr:cNvSpPr>
      </xdr:nvSpPr>
      <xdr:spPr>
        <a:xfrm>
          <a:off x="552450" y="32642175"/>
          <a:ext cx="59912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was paid during the current financial period ended 30 June 2006 (nil for the previous financial period ended 30 June 2005).</a:t>
          </a:r>
        </a:p>
      </xdr:txBody>
    </xdr:sp>
    <xdr:clientData/>
  </xdr:twoCellAnchor>
  <xdr:twoCellAnchor>
    <xdr:from>
      <xdr:col>2</xdr:col>
      <xdr:colOff>0</xdr:colOff>
      <xdr:row>194</xdr:row>
      <xdr:rowOff>0</xdr:rowOff>
    </xdr:from>
    <xdr:to>
      <xdr:col>7</xdr:col>
      <xdr:colOff>828675</xdr:colOff>
      <xdr:row>197</xdr:row>
      <xdr:rowOff>0</xdr:rowOff>
    </xdr:to>
    <xdr:sp>
      <xdr:nvSpPr>
        <xdr:cNvPr id="8" name="TextBox 8"/>
        <xdr:cNvSpPr txBox="1">
          <a:spLocks noChangeArrowheads="1"/>
        </xdr:cNvSpPr>
      </xdr:nvSpPr>
      <xdr:spPr>
        <a:xfrm>
          <a:off x="552450" y="33670875"/>
          <a:ext cx="60960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Analysis of the Group's results by the various activities for the current financial period are as follows:-</a:t>
          </a:r>
        </a:p>
      </xdr:txBody>
    </xdr:sp>
    <xdr:clientData/>
  </xdr:twoCellAnchor>
  <xdr:twoCellAnchor>
    <xdr:from>
      <xdr:col>2</xdr:col>
      <xdr:colOff>0</xdr:colOff>
      <xdr:row>242</xdr:row>
      <xdr:rowOff>9525</xdr:rowOff>
    </xdr:from>
    <xdr:to>
      <xdr:col>7</xdr:col>
      <xdr:colOff>723900</xdr:colOff>
      <xdr:row>245</xdr:row>
      <xdr:rowOff>9525</xdr:rowOff>
    </xdr:to>
    <xdr:sp>
      <xdr:nvSpPr>
        <xdr:cNvPr id="9" name="TextBox 9"/>
        <xdr:cNvSpPr txBox="1">
          <a:spLocks noChangeArrowheads="1"/>
        </xdr:cNvSpPr>
      </xdr:nvSpPr>
      <xdr:spPr>
        <a:xfrm>
          <a:off x="552450" y="41986200"/>
          <a:ext cx="59912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land and buildings have been brought forward, without amendment from the previous financial statements.</a:t>
          </a:r>
        </a:p>
      </xdr:txBody>
    </xdr:sp>
    <xdr:clientData/>
  </xdr:twoCellAnchor>
  <xdr:twoCellAnchor>
    <xdr:from>
      <xdr:col>2</xdr:col>
      <xdr:colOff>9525</xdr:colOff>
      <xdr:row>247</xdr:row>
      <xdr:rowOff>9525</xdr:rowOff>
    </xdr:from>
    <xdr:to>
      <xdr:col>7</xdr:col>
      <xdr:colOff>733425</xdr:colOff>
      <xdr:row>250</xdr:row>
      <xdr:rowOff>9525</xdr:rowOff>
    </xdr:to>
    <xdr:sp>
      <xdr:nvSpPr>
        <xdr:cNvPr id="10" name="TextBox 10"/>
        <xdr:cNvSpPr txBox="1">
          <a:spLocks noChangeArrowheads="1"/>
        </xdr:cNvSpPr>
      </xdr:nvSpPr>
      <xdr:spPr>
        <a:xfrm>
          <a:off x="561975" y="42843450"/>
          <a:ext cx="59912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material events subsequent to the end of the period under review that have not been reflected in the quarterly financial statements.
</a:t>
          </a:r>
        </a:p>
      </xdr:txBody>
    </xdr:sp>
    <xdr:clientData/>
  </xdr:twoCellAnchor>
  <xdr:twoCellAnchor>
    <xdr:from>
      <xdr:col>2</xdr:col>
      <xdr:colOff>0</xdr:colOff>
      <xdr:row>252</xdr:row>
      <xdr:rowOff>152400</xdr:rowOff>
    </xdr:from>
    <xdr:to>
      <xdr:col>7</xdr:col>
      <xdr:colOff>819150</xdr:colOff>
      <xdr:row>255</xdr:row>
      <xdr:rowOff>152400</xdr:rowOff>
    </xdr:to>
    <xdr:sp>
      <xdr:nvSpPr>
        <xdr:cNvPr id="11" name="TextBox 11"/>
        <xdr:cNvSpPr txBox="1">
          <a:spLocks noChangeArrowheads="1"/>
        </xdr:cNvSpPr>
      </xdr:nvSpPr>
      <xdr:spPr>
        <a:xfrm>
          <a:off x="552450" y="43843575"/>
          <a:ext cx="60864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composition of the Group during the current financial period ended 30 June 2006.</a:t>
          </a:r>
        </a:p>
      </xdr:txBody>
    </xdr:sp>
    <xdr:clientData/>
  </xdr:twoCellAnchor>
  <xdr:twoCellAnchor>
    <xdr:from>
      <xdr:col>2</xdr:col>
      <xdr:colOff>28575</xdr:colOff>
      <xdr:row>256</xdr:row>
      <xdr:rowOff>0</xdr:rowOff>
    </xdr:from>
    <xdr:to>
      <xdr:col>8</xdr:col>
      <xdr:colOff>0</xdr:colOff>
      <xdr:row>256</xdr:row>
      <xdr:rowOff>0</xdr:rowOff>
    </xdr:to>
    <xdr:sp>
      <xdr:nvSpPr>
        <xdr:cNvPr id="12" name="TextBox 12"/>
        <xdr:cNvSpPr txBox="1">
          <a:spLocks noChangeArrowheads="1"/>
        </xdr:cNvSpPr>
      </xdr:nvSpPr>
      <xdr:spPr>
        <a:xfrm>
          <a:off x="581025" y="44376975"/>
          <a:ext cx="60769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9525</xdr:colOff>
      <xdr:row>256</xdr:row>
      <xdr:rowOff>0</xdr:rowOff>
    </xdr:from>
    <xdr:to>
      <xdr:col>7</xdr:col>
      <xdr:colOff>733425</xdr:colOff>
      <xdr:row>256</xdr:row>
      <xdr:rowOff>0</xdr:rowOff>
    </xdr:to>
    <xdr:sp>
      <xdr:nvSpPr>
        <xdr:cNvPr id="13" name="TextBox 13"/>
        <xdr:cNvSpPr txBox="1">
          <a:spLocks noChangeArrowheads="1"/>
        </xdr:cNvSpPr>
      </xdr:nvSpPr>
      <xdr:spPr>
        <a:xfrm>
          <a:off x="561975"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
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0</xdr:colOff>
      <xdr:row>256</xdr:row>
      <xdr:rowOff>0</xdr:rowOff>
    </xdr:from>
    <xdr:to>
      <xdr:col>7</xdr:col>
      <xdr:colOff>723900</xdr:colOff>
      <xdr:row>256</xdr:row>
      <xdr:rowOff>0</xdr:rowOff>
    </xdr:to>
    <xdr:sp>
      <xdr:nvSpPr>
        <xdr:cNvPr id="14" name="TextBox 14"/>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5</xdr:col>
      <xdr:colOff>76200</xdr:colOff>
      <xdr:row>275</xdr:row>
      <xdr:rowOff>114300</xdr:rowOff>
    </xdr:from>
    <xdr:to>
      <xdr:col>13</xdr:col>
      <xdr:colOff>438150</xdr:colOff>
      <xdr:row>280</xdr:row>
      <xdr:rowOff>152400</xdr:rowOff>
    </xdr:to>
    <xdr:sp>
      <xdr:nvSpPr>
        <xdr:cNvPr id="15" name="TextBox 15"/>
        <xdr:cNvSpPr txBox="1">
          <a:spLocks noChangeArrowheads="1"/>
        </xdr:cNvSpPr>
      </xdr:nvSpPr>
      <xdr:spPr>
        <a:xfrm>
          <a:off x="4162425" y="47710725"/>
          <a:ext cx="5981700" cy="84772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256</xdr:row>
      <xdr:rowOff>0</xdr:rowOff>
    </xdr:from>
    <xdr:to>
      <xdr:col>7</xdr:col>
      <xdr:colOff>723900</xdr:colOff>
      <xdr:row>256</xdr:row>
      <xdr:rowOff>0</xdr:rowOff>
    </xdr:to>
    <xdr:sp>
      <xdr:nvSpPr>
        <xdr:cNvPr id="16" name="TextBox 16"/>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for a total cash consideration of  RM8,933,000;</a:t>
          </a:r>
        </a:p>
      </xdr:txBody>
    </xdr:sp>
    <xdr:clientData/>
  </xdr:twoCellAnchor>
  <xdr:twoCellAnchor>
    <xdr:from>
      <xdr:col>2</xdr:col>
      <xdr:colOff>0</xdr:colOff>
      <xdr:row>256</xdr:row>
      <xdr:rowOff>0</xdr:rowOff>
    </xdr:from>
    <xdr:to>
      <xdr:col>7</xdr:col>
      <xdr:colOff>723900</xdr:colOff>
      <xdr:row>256</xdr:row>
      <xdr:rowOff>0</xdr:rowOff>
    </xdr:to>
    <xdr:sp>
      <xdr:nvSpPr>
        <xdr:cNvPr id="17" name="TextBox 17"/>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 and</a:t>
          </a:r>
        </a:p>
      </xdr:txBody>
    </xdr:sp>
    <xdr:clientData/>
  </xdr:twoCellAnchor>
  <xdr:twoCellAnchor>
    <xdr:from>
      <xdr:col>1</xdr:col>
      <xdr:colOff>219075</xdr:colOff>
      <xdr:row>256</xdr:row>
      <xdr:rowOff>0</xdr:rowOff>
    </xdr:from>
    <xdr:to>
      <xdr:col>7</xdr:col>
      <xdr:colOff>723900</xdr:colOff>
      <xdr:row>256</xdr:row>
      <xdr:rowOff>0</xdr:rowOff>
    </xdr:to>
    <xdr:sp>
      <xdr:nvSpPr>
        <xdr:cNvPr id="18" name="TextBox 18"/>
        <xdr:cNvSpPr txBox="1">
          <a:spLocks noChangeArrowheads="1"/>
        </xdr:cNvSpPr>
      </xdr:nvSpPr>
      <xdr:spPr>
        <a:xfrm>
          <a:off x="533400" y="44376975"/>
          <a:ext cx="60102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(The acquisition of TS shares had been completed.)</a:t>
          </a:r>
        </a:p>
      </xdr:txBody>
    </xdr:sp>
    <xdr:clientData/>
  </xdr:twoCellAnchor>
  <xdr:twoCellAnchor>
    <xdr:from>
      <xdr:col>2</xdr:col>
      <xdr:colOff>0</xdr:colOff>
      <xdr:row>256</xdr:row>
      <xdr:rowOff>0</xdr:rowOff>
    </xdr:from>
    <xdr:to>
      <xdr:col>7</xdr:col>
      <xdr:colOff>723900</xdr:colOff>
      <xdr:row>256</xdr:row>
      <xdr:rowOff>0</xdr:rowOff>
    </xdr:to>
    <xdr:sp>
      <xdr:nvSpPr>
        <xdr:cNvPr id="19" name="TextBox 19"/>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Subsequent to the completion of the above proposals and the completion of the payment of the balance of sale consideration, PBJ, TGIP and TH will be made subsidiaries of A&amp;M Group.</a:t>
          </a:r>
        </a:p>
      </xdr:txBody>
    </xdr:sp>
    <xdr:clientData/>
  </xdr:twoCellAnchor>
  <xdr:twoCellAnchor>
    <xdr:from>
      <xdr:col>1</xdr:col>
      <xdr:colOff>219075</xdr:colOff>
      <xdr:row>256</xdr:row>
      <xdr:rowOff>0</xdr:rowOff>
    </xdr:from>
    <xdr:to>
      <xdr:col>8</xdr:col>
      <xdr:colOff>0</xdr:colOff>
      <xdr:row>256</xdr:row>
      <xdr:rowOff>0</xdr:rowOff>
    </xdr:to>
    <xdr:sp>
      <xdr:nvSpPr>
        <xdr:cNvPr id="20" name="TextBox 21"/>
        <xdr:cNvSpPr txBox="1">
          <a:spLocks noChangeArrowheads="1"/>
        </xdr:cNvSpPr>
      </xdr:nvSpPr>
      <xdr:spPr>
        <a:xfrm>
          <a:off x="533400" y="44376975"/>
          <a:ext cx="61245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abovementioned proposals has been approved by the shareholders at the Extraordinary General Meeting held on 12 May 2005. </a:t>
          </a:r>
        </a:p>
      </xdr:txBody>
    </xdr:sp>
    <xdr:clientData/>
  </xdr:twoCellAnchor>
  <xdr:twoCellAnchor>
    <xdr:from>
      <xdr:col>2</xdr:col>
      <xdr:colOff>0</xdr:colOff>
      <xdr:row>256</xdr:row>
      <xdr:rowOff>0</xdr:rowOff>
    </xdr:from>
    <xdr:to>
      <xdr:col>7</xdr:col>
      <xdr:colOff>723900</xdr:colOff>
      <xdr:row>256</xdr:row>
      <xdr:rowOff>0</xdr:rowOff>
    </xdr:to>
    <xdr:sp>
      <xdr:nvSpPr>
        <xdr:cNvPr id="21" name="TextBox 22"/>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3 June 2005, the Company had acquired 7 shares of RM1.00 each representing 70% equity in A &amp; M Modern Homes Sdn Bhd. The Company is dormant as at the date of acquisition and its intended activity is oil palm cultivation.</a:t>
          </a:r>
        </a:p>
      </xdr:txBody>
    </xdr:sp>
    <xdr:clientData/>
  </xdr:twoCellAnchor>
  <xdr:twoCellAnchor>
    <xdr:from>
      <xdr:col>2</xdr:col>
      <xdr:colOff>0</xdr:colOff>
      <xdr:row>256</xdr:row>
      <xdr:rowOff>0</xdr:rowOff>
    </xdr:from>
    <xdr:to>
      <xdr:col>7</xdr:col>
      <xdr:colOff>723900</xdr:colOff>
      <xdr:row>256</xdr:row>
      <xdr:rowOff>0</xdr:rowOff>
    </xdr:to>
    <xdr:sp>
      <xdr:nvSpPr>
        <xdr:cNvPr id="22" name="TextBox 23"/>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22 June 2005, the Company had disposed off the entire shareholding in A &amp; M Dot Com Australia Pt Ltd of 325,000 ordinary shares of A$1.00 each.  As a result of the disposal, its ceased to be subsidiary of A&amp;M Group.</a:t>
          </a:r>
        </a:p>
      </xdr:txBody>
    </xdr:sp>
    <xdr:clientData/>
  </xdr:twoCellAnchor>
  <xdr:twoCellAnchor>
    <xdr:from>
      <xdr:col>2</xdr:col>
      <xdr:colOff>0</xdr:colOff>
      <xdr:row>256</xdr:row>
      <xdr:rowOff>0</xdr:rowOff>
    </xdr:from>
    <xdr:to>
      <xdr:col>7</xdr:col>
      <xdr:colOff>723900</xdr:colOff>
      <xdr:row>256</xdr:row>
      <xdr:rowOff>0</xdr:rowOff>
    </xdr:to>
    <xdr:sp>
      <xdr:nvSpPr>
        <xdr:cNvPr id="23" name="TextBox 24"/>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With the termination of the joint venture, the Company purchased the entire 171,902 ordinary shares of RM1.00 each representing 99.99% equity interest in A &amp; M Virtual Dotcom Sdn Bhd. As to date, the company has yet to commence operations.</a:t>
          </a:r>
        </a:p>
      </xdr:txBody>
    </xdr:sp>
    <xdr:clientData/>
  </xdr:twoCellAnchor>
  <xdr:twoCellAnchor>
    <xdr:from>
      <xdr:col>2</xdr:col>
      <xdr:colOff>0</xdr:colOff>
      <xdr:row>256</xdr:row>
      <xdr:rowOff>0</xdr:rowOff>
    </xdr:from>
    <xdr:to>
      <xdr:col>7</xdr:col>
      <xdr:colOff>723900</xdr:colOff>
      <xdr:row>256</xdr:row>
      <xdr:rowOff>0</xdr:rowOff>
    </xdr:to>
    <xdr:sp>
      <xdr:nvSpPr>
        <xdr:cNvPr id="24" name="TextBox 25"/>
        <xdr:cNvSpPr txBox="1">
          <a:spLocks noChangeArrowheads="1"/>
        </xdr:cNvSpPr>
      </xdr:nvSpPr>
      <xdr:spPr>
        <a:xfrm>
          <a:off x="552450" y="44376975"/>
          <a:ext cx="59912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10 October 2005, the Company had acquired 2 shares of RM1.00 each representing 100% equity in A &amp; M Security Services Sdn Bhd. The Company is dormant as at the date of acquisition and its intended activity is provision of security services.</a:t>
          </a:r>
        </a:p>
      </xdr:txBody>
    </xdr:sp>
    <xdr:clientData/>
  </xdr:twoCellAnchor>
  <xdr:twoCellAnchor>
    <xdr:from>
      <xdr:col>2</xdr:col>
      <xdr:colOff>0</xdr:colOff>
      <xdr:row>152</xdr:row>
      <xdr:rowOff>0</xdr:rowOff>
    </xdr:from>
    <xdr:to>
      <xdr:col>7</xdr:col>
      <xdr:colOff>819150</xdr:colOff>
      <xdr:row>157</xdr:row>
      <xdr:rowOff>0</xdr:rowOff>
    </xdr:to>
    <xdr:sp>
      <xdr:nvSpPr>
        <xdr:cNvPr id="25" name="TextBox 26"/>
        <xdr:cNvSpPr txBox="1">
          <a:spLocks noChangeArrowheads="1"/>
        </xdr:cNvSpPr>
      </xdr:nvSpPr>
      <xdr:spPr>
        <a:xfrm>
          <a:off x="552450" y="26469975"/>
          <a:ext cx="6086475" cy="857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subsidiary had taken insurance policies for the above assets and also consequential loss for the disruption in business arising from the fire incident.  As the insurance claims had yet to be finalised in this quarter, the extent of the effect of the above cannot be determined at this stage.</a:t>
          </a:r>
        </a:p>
      </xdr:txBody>
    </xdr:sp>
    <xdr:clientData/>
  </xdr:twoCellAnchor>
  <xdr:twoCellAnchor>
    <xdr:from>
      <xdr:col>1</xdr:col>
      <xdr:colOff>228600</xdr:colOff>
      <xdr:row>21</xdr:row>
      <xdr:rowOff>0</xdr:rowOff>
    </xdr:from>
    <xdr:to>
      <xdr:col>8</xdr:col>
      <xdr:colOff>19050</xdr:colOff>
      <xdr:row>56</xdr:row>
      <xdr:rowOff>0</xdr:rowOff>
    </xdr:to>
    <xdr:sp>
      <xdr:nvSpPr>
        <xdr:cNvPr id="26" name="TextBox 28"/>
        <xdr:cNvSpPr txBox="1">
          <a:spLocks noChangeArrowheads="1"/>
        </xdr:cNvSpPr>
      </xdr:nvSpPr>
      <xdr:spPr>
        <a:xfrm>
          <a:off x="542925" y="3600450"/>
          <a:ext cx="6134100" cy="6000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
FRS     2 Share-based Payment
FRS     3 Business Combinations
FRS     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128 Investments in Associates
FRS 131 Interests in Joint Ventures
FRS 132 Financial Instruments: Disclosure and Presentation
FRS 133 Earnings Per Share
FRS 136 Impairment of Assets
FRS 138 Intangible Assets
FRS 140 Investment Property
The adoption of FRS 2, 102, 108, 110, 116, 121, 127, 128, 131, 132, 133 and 138 does not have significant financial impact on the Group. The principal effects of the changes in accounting policies resulting from the adoption of the other new/revised FRSs are as discussed below: 
(a) FRS 3: Business Combinations and FRS 136: Impairment of Assets  
The new FRS 3 has resulted in consequential amendments to two other accounting standards, FRS 136 and FRS 138.
Goodwill is carried at cost and is now tested for impairment annually, or more frequently if events or changes in circumstances indicate that it might be impaired. Any impairment loss is recognised in profit or loss and subsequent reversal is not allowed. 
</a:t>
          </a:r>
        </a:p>
      </xdr:txBody>
    </xdr:sp>
    <xdr:clientData/>
  </xdr:twoCellAnchor>
  <xdr:twoCellAnchor>
    <xdr:from>
      <xdr:col>2</xdr:col>
      <xdr:colOff>0</xdr:colOff>
      <xdr:row>113</xdr:row>
      <xdr:rowOff>0</xdr:rowOff>
    </xdr:from>
    <xdr:to>
      <xdr:col>8</xdr:col>
      <xdr:colOff>0</xdr:colOff>
      <xdr:row>116</xdr:row>
      <xdr:rowOff>0</xdr:rowOff>
    </xdr:to>
    <xdr:sp>
      <xdr:nvSpPr>
        <xdr:cNvPr id="27" name="TextBox 29"/>
        <xdr:cNvSpPr txBox="1">
          <a:spLocks noChangeArrowheads="1"/>
        </xdr:cNvSpPr>
      </xdr:nvSpPr>
      <xdr:spPr>
        <a:xfrm>
          <a:off x="552450" y="19373850"/>
          <a:ext cx="61055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following comparative amounts have been restated due to the adoption of the new and revised FRSs:
</a:t>
          </a:r>
        </a:p>
      </xdr:txBody>
    </xdr:sp>
    <xdr:clientData/>
  </xdr:twoCellAnchor>
  <xdr:twoCellAnchor>
    <xdr:from>
      <xdr:col>2</xdr:col>
      <xdr:colOff>9525</xdr:colOff>
      <xdr:row>59</xdr:row>
      <xdr:rowOff>0</xdr:rowOff>
    </xdr:from>
    <xdr:to>
      <xdr:col>8</xdr:col>
      <xdr:colOff>0</xdr:colOff>
      <xdr:row>72</xdr:row>
      <xdr:rowOff>0</xdr:rowOff>
    </xdr:to>
    <xdr:sp>
      <xdr:nvSpPr>
        <xdr:cNvPr id="28" name="TextBox 30"/>
        <xdr:cNvSpPr txBox="1">
          <a:spLocks noChangeArrowheads="1"/>
        </xdr:cNvSpPr>
      </xdr:nvSpPr>
      <xdr:spPr>
        <a:xfrm>
          <a:off x="561975" y="10115550"/>
          <a:ext cx="6096000" cy="2228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recognized immediately in profit or loss. Prior to 1 January 2006, negative goodwill was set-off against the goodwill arising from the excess of the cost of other acquisitions over the Group’s interest in the net fair value of identifiable assets, liabilities and contingent liabilities of other subsidiaries. 
In accordance with the transitional provisions of FRS 3, the negative goodwill as at 1 January 2006 of RM47,485,813 was derecognized with a corresponding increase in retained earnings.  There is no effect on the results of the current quarter. This change in accounting policy has been accounted for prospectively for business combinations where the agreement date is on or after 1 January 2006.
</a:t>
          </a:r>
        </a:p>
      </xdr:txBody>
    </xdr:sp>
    <xdr:clientData/>
  </xdr:twoCellAnchor>
  <xdr:twoCellAnchor>
    <xdr:from>
      <xdr:col>2</xdr:col>
      <xdr:colOff>0</xdr:colOff>
      <xdr:row>72</xdr:row>
      <xdr:rowOff>0</xdr:rowOff>
    </xdr:from>
    <xdr:to>
      <xdr:col>7</xdr:col>
      <xdr:colOff>828675</xdr:colOff>
      <xdr:row>84</xdr:row>
      <xdr:rowOff>0</xdr:rowOff>
    </xdr:to>
    <xdr:sp>
      <xdr:nvSpPr>
        <xdr:cNvPr id="29" name="TextBox 31"/>
        <xdr:cNvSpPr txBox="1">
          <a:spLocks noChangeArrowheads="1"/>
        </xdr:cNvSpPr>
      </xdr:nvSpPr>
      <xdr:spPr>
        <a:xfrm>
          <a:off x="552450" y="12344400"/>
          <a:ext cx="6096000" cy="2057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(b) FRS 5: Non-Current Assets Held for Sale and Discontinued Operations
An item is classified as held for sale if its carrying amount will be recovered principally through a sale transaction rather than through continuing use. Assets held for sale are measured in accordance with FRS 5. Immediately before classification as held for sale, the carrying amounts of the assets held for sale is measured at cost less accumulated depreciation and impairment losses. Thus, on initial classification as held for sale, the assets held for sale are recognized at the lower of carrying amount and fair value less costs to sell.
In accordance with the transitional provisions of FRS5, this change in accounting policy is applied prospectively and the comparatives as at 31 December 2005 are not restated.
</a:t>
          </a:r>
        </a:p>
      </xdr:txBody>
    </xdr:sp>
    <xdr:clientData/>
  </xdr:twoCellAnchor>
  <xdr:twoCellAnchor>
    <xdr:from>
      <xdr:col>2</xdr:col>
      <xdr:colOff>19050</xdr:colOff>
      <xdr:row>85</xdr:row>
      <xdr:rowOff>0</xdr:rowOff>
    </xdr:from>
    <xdr:to>
      <xdr:col>7</xdr:col>
      <xdr:colOff>809625</xdr:colOff>
      <xdr:row>101</xdr:row>
      <xdr:rowOff>0</xdr:rowOff>
    </xdr:to>
    <xdr:sp>
      <xdr:nvSpPr>
        <xdr:cNvPr id="30" name="TextBox 33"/>
        <xdr:cNvSpPr txBox="1">
          <a:spLocks noChangeArrowheads="1"/>
        </xdr:cNvSpPr>
      </xdr:nvSpPr>
      <xdr:spPr>
        <a:xfrm>
          <a:off x="571500" y="14573250"/>
          <a:ext cx="6057900" cy="27432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 FRS 101: Presentation of Financial Statements
The adoption of the revised FRS 101 has affected the presentation of minority interest, share of net-after-tax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recognized income and expenses for the period, showing separately the amounts attributable to equity holders of the parent and to minority interest.
The current period’s presentation of the Group’s financial statements is based on the revised requirements of FRS 101, with the comparatives restated to conform with the current period’s presentation.
</a:t>
          </a:r>
        </a:p>
      </xdr:txBody>
    </xdr:sp>
    <xdr:clientData/>
  </xdr:twoCellAnchor>
  <xdr:twoCellAnchor>
    <xdr:from>
      <xdr:col>1</xdr:col>
      <xdr:colOff>219075</xdr:colOff>
      <xdr:row>100</xdr:row>
      <xdr:rowOff>19050</xdr:rowOff>
    </xdr:from>
    <xdr:to>
      <xdr:col>7</xdr:col>
      <xdr:colOff>790575</xdr:colOff>
      <xdr:row>110</xdr:row>
      <xdr:rowOff>57150</xdr:rowOff>
    </xdr:to>
    <xdr:sp>
      <xdr:nvSpPr>
        <xdr:cNvPr id="31" name="TextBox 34"/>
        <xdr:cNvSpPr txBox="1">
          <a:spLocks noChangeArrowheads="1"/>
        </xdr:cNvSpPr>
      </xdr:nvSpPr>
      <xdr:spPr>
        <a:xfrm>
          <a:off x="533400" y="17164050"/>
          <a:ext cx="6076950" cy="17526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 FRS 140: Investment Property
Investment properties are now stated at cost less impairment losses. The carrying values of the landed properties are reviewed at each balance sheet date to determine whether there is  any indication of impairment. If such an indication exists, the recoverable amounts of the landed properties are estimated by the Directors.
In accordance with the transitional provisional of FRS 140, this change in accounting policy is applied prospectively and the comparatives as at 31 December 2005 are not restated.
</a:t>
          </a:r>
        </a:p>
      </xdr:txBody>
    </xdr:sp>
    <xdr:clientData/>
  </xdr:twoCellAnchor>
  <xdr:twoCellAnchor>
    <xdr:from>
      <xdr:col>2</xdr:col>
      <xdr:colOff>0</xdr:colOff>
      <xdr:row>264</xdr:row>
      <xdr:rowOff>0</xdr:rowOff>
    </xdr:from>
    <xdr:to>
      <xdr:col>7</xdr:col>
      <xdr:colOff>819150</xdr:colOff>
      <xdr:row>267</xdr:row>
      <xdr:rowOff>19050</xdr:rowOff>
    </xdr:to>
    <xdr:sp>
      <xdr:nvSpPr>
        <xdr:cNvPr id="32" name="TextBox 35"/>
        <xdr:cNvSpPr txBox="1">
          <a:spLocks noChangeArrowheads="1"/>
        </xdr:cNvSpPr>
      </xdr:nvSpPr>
      <xdr:spPr>
        <a:xfrm>
          <a:off x="552450" y="45748575"/>
          <a:ext cx="60864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capital commitment of the Group not provided for in the interim financial report as at 30 June 2006 is as follows: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5</xdr:row>
      <xdr:rowOff>161925</xdr:rowOff>
    </xdr:from>
    <xdr:to>
      <xdr:col>7</xdr:col>
      <xdr:colOff>714375</xdr:colOff>
      <xdr:row>15</xdr:row>
      <xdr:rowOff>0</xdr:rowOff>
    </xdr:to>
    <xdr:sp>
      <xdr:nvSpPr>
        <xdr:cNvPr id="1" name="TextBox 1"/>
        <xdr:cNvSpPr txBox="1">
          <a:spLocks noChangeArrowheads="1"/>
        </xdr:cNvSpPr>
      </xdr:nvSpPr>
      <xdr:spPr>
        <a:xfrm>
          <a:off x="514350" y="1019175"/>
          <a:ext cx="6286500" cy="15525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RM47.159 million revenue and RM7.684 million profit before taxation and minority interest for the current financial period ended 30 June 2006 as compared to RM43.293 million revenue and RM6.306 million profit before taxation and minority interests for the corresponding financial period of the preceding year.
The higher revenue and profit reported in the current period as compared to the preceeding year was due to completion of certain projects and better margin from the housing products.
</a:t>
          </a:r>
        </a:p>
      </xdr:txBody>
    </xdr:sp>
    <xdr:clientData/>
  </xdr:twoCellAnchor>
  <xdr:twoCellAnchor>
    <xdr:from>
      <xdr:col>2</xdr:col>
      <xdr:colOff>19050</xdr:colOff>
      <xdr:row>18</xdr:row>
      <xdr:rowOff>0</xdr:rowOff>
    </xdr:from>
    <xdr:to>
      <xdr:col>7</xdr:col>
      <xdr:colOff>733425</xdr:colOff>
      <xdr:row>23</xdr:row>
      <xdr:rowOff>0</xdr:rowOff>
    </xdr:to>
    <xdr:sp>
      <xdr:nvSpPr>
        <xdr:cNvPr id="2" name="TextBox 2"/>
        <xdr:cNvSpPr txBox="1">
          <a:spLocks noChangeArrowheads="1"/>
        </xdr:cNvSpPr>
      </xdr:nvSpPr>
      <xdr:spPr>
        <a:xfrm>
          <a:off x="542925" y="3086100"/>
          <a:ext cx="6276975" cy="857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reported RM4.277 million profit before taxation and minority interest for the current quarter as compared to RM3.407 million profit before taxation and minority interest for the preceding quarter. The higher profit before taxation for this quarter was due to better contribution from construction division.</a:t>
          </a:r>
        </a:p>
      </xdr:txBody>
    </xdr:sp>
    <xdr:clientData/>
  </xdr:twoCellAnchor>
  <xdr:twoCellAnchor>
    <xdr:from>
      <xdr:col>2</xdr:col>
      <xdr:colOff>9525</xdr:colOff>
      <xdr:row>25</xdr:row>
      <xdr:rowOff>9525</xdr:rowOff>
    </xdr:from>
    <xdr:to>
      <xdr:col>7</xdr:col>
      <xdr:colOff>742950</xdr:colOff>
      <xdr:row>27</xdr:row>
      <xdr:rowOff>152400</xdr:rowOff>
    </xdr:to>
    <xdr:sp>
      <xdr:nvSpPr>
        <xdr:cNvPr id="3" name="TextBox 3"/>
        <xdr:cNvSpPr txBox="1">
          <a:spLocks noChangeArrowheads="1"/>
        </xdr:cNvSpPr>
      </xdr:nvSpPr>
      <xdr:spPr>
        <a:xfrm>
          <a:off x="533400" y="4295775"/>
          <a:ext cx="6296025" cy="4857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expect 2006 to be better as certain projects are near completion.</a:t>
          </a:r>
        </a:p>
      </xdr:txBody>
    </xdr:sp>
    <xdr:clientData/>
  </xdr:twoCellAnchor>
  <xdr:twoCellAnchor>
    <xdr:from>
      <xdr:col>1</xdr:col>
      <xdr:colOff>209550</xdr:colOff>
      <xdr:row>41</xdr:row>
      <xdr:rowOff>104775</xdr:rowOff>
    </xdr:from>
    <xdr:to>
      <xdr:col>7</xdr:col>
      <xdr:colOff>590550</xdr:colOff>
      <xdr:row>44</xdr:row>
      <xdr:rowOff>152400</xdr:rowOff>
    </xdr:to>
    <xdr:sp>
      <xdr:nvSpPr>
        <xdr:cNvPr id="4" name="TextBox 4"/>
        <xdr:cNvSpPr txBox="1">
          <a:spLocks noChangeArrowheads="1"/>
        </xdr:cNvSpPr>
      </xdr:nvSpPr>
      <xdr:spPr>
        <a:xfrm>
          <a:off x="514350" y="7029450"/>
          <a:ext cx="6162675" cy="4953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is lower than the statutory tax rate mainly due to the utilisation of tax benefits by certain of its subsidiaries.</a:t>
          </a:r>
        </a:p>
      </xdr:txBody>
    </xdr:sp>
    <xdr:clientData/>
  </xdr:twoCellAnchor>
  <xdr:twoCellAnchor>
    <xdr:from>
      <xdr:col>2</xdr:col>
      <xdr:colOff>9525</xdr:colOff>
      <xdr:row>51</xdr:row>
      <xdr:rowOff>161925</xdr:rowOff>
    </xdr:from>
    <xdr:to>
      <xdr:col>7</xdr:col>
      <xdr:colOff>733425</xdr:colOff>
      <xdr:row>54</xdr:row>
      <xdr:rowOff>161925</xdr:rowOff>
    </xdr:to>
    <xdr:sp>
      <xdr:nvSpPr>
        <xdr:cNvPr id="5" name="TextBox 5"/>
        <xdr:cNvSpPr txBox="1">
          <a:spLocks noChangeArrowheads="1"/>
        </xdr:cNvSpPr>
      </xdr:nvSpPr>
      <xdr:spPr>
        <a:xfrm>
          <a:off x="533400" y="8734425"/>
          <a:ext cx="62865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purchases or disposals of quoted securities for the current financial quarter and current financial period-to-date.</a:t>
          </a:r>
        </a:p>
      </xdr:txBody>
    </xdr:sp>
    <xdr:clientData/>
  </xdr:twoCellAnchor>
  <xdr:twoCellAnchor>
    <xdr:from>
      <xdr:col>2</xdr:col>
      <xdr:colOff>0</xdr:colOff>
      <xdr:row>55</xdr:row>
      <xdr:rowOff>9525</xdr:rowOff>
    </xdr:from>
    <xdr:to>
      <xdr:col>7</xdr:col>
      <xdr:colOff>695325</xdr:colOff>
      <xdr:row>58</xdr:row>
      <xdr:rowOff>9525</xdr:rowOff>
    </xdr:to>
    <xdr:sp>
      <xdr:nvSpPr>
        <xdr:cNvPr id="6" name="TextBox 6"/>
        <xdr:cNvSpPr txBox="1">
          <a:spLocks noChangeArrowheads="1"/>
        </xdr:cNvSpPr>
      </xdr:nvSpPr>
      <xdr:spPr>
        <a:xfrm>
          <a:off x="523875" y="9267825"/>
          <a:ext cx="625792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investments in quoted shares (other than securities in existing subsidiary and associated companies) as at the end of the reporting period:-</a:t>
          </a:r>
        </a:p>
      </xdr:txBody>
    </xdr:sp>
    <xdr:clientData/>
  </xdr:twoCellAnchor>
  <xdr:twoCellAnchor>
    <xdr:from>
      <xdr:col>2</xdr:col>
      <xdr:colOff>9525</xdr:colOff>
      <xdr:row>65</xdr:row>
      <xdr:rowOff>9525</xdr:rowOff>
    </xdr:from>
    <xdr:to>
      <xdr:col>7</xdr:col>
      <xdr:colOff>609600</xdr:colOff>
      <xdr:row>68</xdr:row>
      <xdr:rowOff>9525</xdr:rowOff>
    </xdr:to>
    <xdr:sp>
      <xdr:nvSpPr>
        <xdr:cNvPr id="7" name="TextBox 7"/>
        <xdr:cNvSpPr txBox="1">
          <a:spLocks noChangeArrowheads="1"/>
        </xdr:cNvSpPr>
      </xdr:nvSpPr>
      <xdr:spPr>
        <a:xfrm>
          <a:off x="533400" y="10953750"/>
          <a:ext cx="61626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provision for diminution in value is made as the Board of Directors is of the opinion that the diminution is temporary in nature.</a:t>
          </a:r>
        </a:p>
      </xdr:txBody>
    </xdr:sp>
    <xdr:clientData/>
  </xdr:twoCellAnchor>
  <xdr:twoCellAnchor>
    <xdr:from>
      <xdr:col>2</xdr:col>
      <xdr:colOff>19050</xdr:colOff>
      <xdr:row>70</xdr:row>
      <xdr:rowOff>142875</xdr:rowOff>
    </xdr:from>
    <xdr:to>
      <xdr:col>7</xdr:col>
      <xdr:colOff>600075</xdr:colOff>
      <xdr:row>77</xdr:row>
      <xdr:rowOff>161925</xdr:rowOff>
    </xdr:to>
    <xdr:sp>
      <xdr:nvSpPr>
        <xdr:cNvPr id="8" name="TextBox 8"/>
        <xdr:cNvSpPr txBox="1">
          <a:spLocks noChangeArrowheads="1"/>
        </xdr:cNvSpPr>
      </xdr:nvSpPr>
      <xdr:spPr>
        <a:xfrm>
          <a:off x="542925" y="11944350"/>
          <a:ext cx="6143625" cy="12382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18 July 2006, the Company has announced that a conditional sale and purchase agreement had been entered between Penghantaran Bintang Jaya Sdn Bhd ("PBJ"), a subsidiary of A&amp;M and Legend Grand Development Sdn Bhd ("Legend"), a subsidiary of Mah Sing Group Berhad, for disposal of a piece of leasehold land for a cash consideration of RM25,250,000. PBJ has obtained the State Authority's consent for the transfer of property on 4 August 2006 and approval for the issuance of new document title which will have a leasehold period of 99 years on 26 June 2006.  Legend has obtained FIC approval on 7 August 2006.</a:t>
          </a:r>
        </a:p>
      </xdr:txBody>
    </xdr:sp>
    <xdr:clientData/>
  </xdr:twoCellAnchor>
  <xdr:twoCellAnchor>
    <xdr:from>
      <xdr:col>2</xdr:col>
      <xdr:colOff>9525</xdr:colOff>
      <xdr:row>97</xdr:row>
      <xdr:rowOff>161925</xdr:rowOff>
    </xdr:from>
    <xdr:to>
      <xdr:col>7</xdr:col>
      <xdr:colOff>590550</xdr:colOff>
      <xdr:row>102</xdr:row>
      <xdr:rowOff>0</xdr:rowOff>
    </xdr:to>
    <xdr:sp>
      <xdr:nvSpPr>
        <xdr:cNvPr id="9" name="TextBox 18"/>
        <xdr:cNvSpPr txBox="1">
          <a:spLocks noChangeArrowheads="1"/>
        </xdr:cNvSpPr>
      </xdr:nvSpPr>
      <xdr:spPr>
        <a:xfrm>
          <a:off x="533400" y="16630650"/>
          <a:ext cx="6143625"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has no financial instruments with off balance sheet risks as at the date of this announcement.</a:t>
          </a:r>
        </a:p>
      </xdr:txBody>
    </xdr:sp>
    <xdr:clientData/>
  </xdr:twoCellAnchor>
  <xdr:twoCellAnchor>
    <xdr:from>
      <xdr:col>2</xdr:col>
      <xdr:colOff>9525</xdr:colOff>
      <xdr:row>104</xdr:row>
      <xdr:rowOff>9525</xdr:rowOff>
    </xdr:from>
    <xdr:to>
      <xdr:col>7</xdr:col>
      <xdr:colOff>609600</xdr:colOff>
      <xdr:row>107</xdr:row>
      <xdr:rowOff>123825</xdr:rowOff>
    </xdr:to>
    <xdr:sp>
      <xdr:nvSpPr>
        <xdr:cNvPr id="10" name="TextBox 19"/>
        <xdr:cNvSpPr txBox="1">
          <a:spLocks noChangeArrowheads="1"/>
        </xdr:cNvSpPr>
      </xdr:nvSpPr>
      <xdr:spPr>
        <a:xfrm>
          <a:off x="533400" y="17678400"/>
          <a:ext cx="6162675"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two of its subsidiaries in automotive parts distribution division and certain directors and employees of those companies for damages by virtue of the breach of duty of good faith and fidelity as former employees to that third party.</a:t>
          </a:r>
        </a:p>
      </xdr:txBody>
    </xdr:sp>
    <xdr:clientData/>
  </xdr:twoCellAnchor>
  <xdr:twoCellAnchor>
    <xdr:from>
      <xdr:col>2</xdr:col>
      <xdr:colOff>9525</xdr:colOff>
      <xdr:row>107</xdr:row>
      <xdr:rowOff>161925</xdr:rowOff>
    </xdr:from>
    <xdr:to>
      <xdr:col>7</xdr:col>
      <xdr:colOff>609600</xdr:colOff>
      <xdr:row>111</xdr:row>
      <xdr:rowOff>0</xdr:rowOff>
    </xdr:to>
    <xdr:sp>
      <xdr:nvSpPr>
        <xdr:cNvPr id="11" name="TextBox 20"/>
        <xdr:cNvSpPr txBox="1">
          <a:spLocks noChangeArrowheads="1"/>
        </xdr:cNvSpPr>
      </xdr:nvSpPr>
      <xdr:spPr>
        <a:xfrm>
          <a:off x="533400" y="18345150"/>
          <a:ext cx="616267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subsidiaries denied such allegation and had appointed legal counsels to defend themselves in the event the matter proceeds to trial.</a:t>
          </a:r>
        </a:p>
      </xdr:txBody>
    </xdr:sp>
    <xdr:clientData/>
  </xdr:twoCellAnchor>
  <xdr:twoCellAnchor>
    <xdr:from>
      <xdr:col>2</xdr:col>
      <xdr:colOff>19050</xdr:colOff>
      <xdr:row>111</xdr:row>
      <xdr:rowOff>19050</xdr:rowOff>
    </xdr:from>
    <xdr:to>
      <xdr:col>7</xdr:col>
      <xdr:colOff>600075</xdr:colOff>
      <xdr:row>114</xdr:row>
      <xdr:rowOff>28575</xdr:rowOff>
    </xdr:to>
    <xdr:sp>
      <xdr:nvSpPr>
        <xdr:cNvPr id="12" name="TextBox 21"/>
        <xdr:cNvSpPr txBox="1">
          <a:spLocks noChangeArrowheads="1"/>
        </xdr:cNvSpPr>
      </xdr:nvSpPr>
      <xdr:spPr>
        <a:xfrm>
          <a:off x="542925" y="18888075"/>
          <a:ext cx="614362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one of its subsidiary in automotive parts distribution division for damages arising from the act of passing off, breach of registered trademark belonging to the third party.</a:t>
          </a:r>
        </a:p>
      </xdr:txBody>
    </xdr:sp>
    <xdr:clientData/>
  </xdr:twoCellAnchor>
  <xdr:twoCellAnchor>
    <xdr:from>
      <xdr:col>2</xdr:col>
      <xdr:colOff>9525</xdr:colOff>
      <xdr:row>115</xdr:row>
      <xdr:rowOff>9525</xdr:rowOff>
    </xdr:from>
    <xdr:to>
      <xdr:col>7</xdr:col>
      <xdr:colOff>590550</xdr:colOff>
      <xdr:row>119</xdr:row>
      <xdr:rowOff>19050</xdr:rowOff>
    </xdr:to>
    <xdr:sp>
      <xdr:nvSpPr>
        <xdr:cNvPr id="13" name="TextBox 22"/>
        <xdr:cNvSpPr txBox="1">
          <a:spLocks noChangeArrowheads="1"/>
        </xdr:cNvSpPr>
      </xdr:nvSpPr>
      <xdr:spPr>
        <a:xfrm>
          <a:off x="533400" y="19564350"/>
          <a:ext cx="6143625" cy="6953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subsidiary denied committing such an offence and legal counsel had been appointed to dispute this claim.</a:t>
          </a:r>
        </a:p>
      </xdr:txBody>
    </xdr:sp>
    <xdr:clientData/>
  </xdr:twoCellAnchor>
  <xdr:twoCellAnchor>
    <xdr:from>
      <xdr:col>2</xdr:col>
      <xdr:colOff>9525</xdr:colOff>
      <xdr:row>132</xdr:row>
      <xdr:rowOff>95250</xdr:rowOff>
    </xdr:from>
    <xdr:to>
      <xdr:col>7</xdr:col>
      <xdr:colOff>590550</xdr:colOff>
      <xdr:row>136</xdr:row>
      <xdr:rowOff>76200</xdr:rowOff>
    </xdr:to>
    <xdr:sp>
      <xdr:nvSpPr>
        <xdr:cNvPr id="14" name="TextBox 23"/>
        <xdr:cNvSpPr txBox="1">
          <a:spLocks noChangeArrowheads="1"/>
        </xdr:cNvSpPr>
      </xdr:nvSpPr>
      <xdr:spPr>
        <a:xfrm>
          <a:off x="533400" y="22564725"/>
          <a:ext cx="614362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basic earnings per share for the financial period has been calculated based on the Group's net profit for the period and divided by the weighted average number of ordinary shares in issue during the financial period.</a:t>
          </a:r>
        </a:p>
      </xdr:txBody>
    </xdr:sp>
    <xdr:clientData/>
  </xdr:twoCellAnchor>
  <xdr:twoCellAnchor>
    <xdr:from>
      <xdr:col>2</xdr:col>
      <xdr:colOff>9525</xdr:colOff>
      <xdr:row>166</xdr:row>
      <xdr:rowOff>9525</xdr:rowOff>
    </xdr:from>
    <xdr:to>
      <xdr:col>7</xdr:col>
      <xdr:colOff>590550</xdr:colOff>
      <xdr:row>169</xdr:row>
      <xdr:rowOff>123825</xdr:rowOff>
    </xdr:to>
    <xdr:sp>
      <xdr:nvSpPr>
        <xdr:cNvPr id="15" name="TextBox 24"/>
        <xdr:cNvSpPr txBox="1">
          <a:spLocks noChangeArrowheads="1"/>
        </xdr:cNvSpPr>
      </xdr:nvSpPr>
      <xdr:spPr>
        <a:xfrm>
          <a:off x="533400" y="28032075"/>
          <a:ext cx="6143625"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earnings per share, the profit attributable to equity holders and the weighted average number ordinary shares in issue during the period have been adjusted for the dilutive effects of warrants.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1"/>
  <sheetViews>
    <sheetView workbookViewId="0" topLeftCell="A1">
      <selection activeCell="A1" sqref="A1:G1"/>
    </sheetView>
  </sheetViews>
  <sheetFormatPr defaultColWidth="9.140625" defaultRowHeight="12.75"/>
  <cols>
    <col min="1" max="1" width="28.57421875" style="0" customWidth="1"/>
    <col min="2" max="2" width="2.7109375" style="0" customWidth="1"/>
    <col min="3" max="4" width="14.28125" style="0" customWidth="1"/>
    <col min="5" max="5" width="2.7109375" style="0" customWidth="1"/>
    <col min="6" max="7" width="14.28125" style="0" customWidth="1"/>
  </cols>
  <sheetData>
    <row r="1" spans="1:7" ht="13.5">
      <c r="A1" s="116" t="s">
        <v>99</v>
      </c>
      <c r="B1" s="116"/>
      <c r="C1" s="116"/>
      <c r="D1" s="116"/>
      <c r="E1" s="116"/>
      <c r="F1" s="116"/>
      <c r="G1" s="116"/>
    </row>
    <row r="2" spans="1:7" ht="13.5">
      <c r="A2" s="117" t="s">
        <v>100</v>
      </c>
      <c r="B2" s="117"/>
      <c r="C2" s="117"/>
      <c r="D2" s="117"/>
      <c r="E2" s="117"/>
      <c r="F2" s="117"/>
      <c r="G2" s="117"/>
    </row>
    <row r="3" spans="1:7" ht="13.5">
      <c r="A3" s="117" t="s">
        <v>112</v>
      </c>
      <c r="B3" s="117"/>
      <c r="C3" s="117"/>
      <c r="D3" s="117"/>
      <c r="E3" s="117"/>
      <c r="F3" s="117"/>
      <c r="G3" s="117"/>
    </row>
    <row r="4" spans="1:7" ht="13.5">
      <c r="A4" s="10"/>
      <c r="B4" s="10"/>
      <c r="C4" s="10"/>
      <c r="D4" s="10"/>
      <c r="E4" s="10"/>
      <c r="F4" s="10"/>
      <c r="G4" s="10"/>
    </row>
    <row r="5" spans="1:7" ht="13.5">
      <c r="A5" s="116" t="s">
        <v>6</v>
      </c>
      <c r="B5" s="116"/>
      <c r="C5" s="116"/>
      <c r="D5" s="116"/>
      <c r="E5" s="116"/>
      <c r="F5" s="116"/>
      <c r="G5" s="116"/>
    </row>
    <row r="6" spans="1:7" ht="13.5">
      <c r="A6" s="117" t="s">
        <v>273</v>
      </c>
      <c r="B6" s="117"/>
      <c r="C6" s="117"/>
      <c r="D6" s="117"/>
      <c r="E6" s="117"/>
      <c r="F6" s="117"/>
      <c r="G6" s="117"/>
    </row>
    <row r="7" spans="1:7" ht="13.5">
      <c r="A7" s="17"/>
      <c r="B7" s="17"/>
      <c r="C7" s="17"/>
      <c r="D7" s="17"/>
      <c r="E7" s="17"/>
      <c r="F7" s="17"/>
      <c r="G7" s="17"/>
    </row>
    <row r="8" spans="1:7" ht="13.5">
      <c r="A8" s="10"/>
      <c r="B8" s="10"/>
      <c r="C8" s="118" t="s">
        <v>170</v>
      </c>
      <c r="D8" s="118"/>
      <c r="E8" s="10"/>
      <c r="F8" s="118" t="s">
        <v>171</v>
      </c>
      <c r="G8" s="118"/>
    </row>
    <row r="9" spans="1:7" ht="13.5">
      <c r="A9" s="10"/>
      <c r="B9" s="18"/>
      <c r="C9" s="116" t="s">
        <v>7</v>
      </c>
      <c r="D9" s="116"/>
      <c r="E9" s="18"/>
      <c r="F9" s="116" t="s">
        <v>276</v>
      </c>
      <c r="G9" s="116"/>
    </row>
    <row r="10" spans="1:7" ht="13.5">
      <c r="A10" s="10"/>
      <c r="B10" s="18"/>
      <c r="C10" s="19" t="s">
        <v>274</v>
      </c>
      <c r="D10" s="19" t="s">
        <v>275</v>
      </c>
      <c r="E10" s="3"/>
      <c r="F10" s="19" t="str">
        <f>+C10</f>
        <v>30.06.2006</v>
      </c>
      <c r="G10" s="19" t="str">
        <f>+D10</f>
        <v>30.06.2005</v>
      </c>
    </row>
    <row r="11" spans="1:7" ht="13.5">
      <c r="A11" s="10"/>
      <c r="B11" s="18"/>
      <c r="C11" s="17" t="s">
        <v>142</v>
      </c>
      <c r="D11" s="17" t="s">
        <v>142</v>
      </c>
      <c r="E11" s="3"/>
      <c r="F11" s="17" t="s">
        <v>142</v>
      </c>
      <c r="G11" s="17" t="s">
        <v>142</v>
      </c>
    </row>
    <row r="12" spans="1:7" ht="13.5">
      <c r="A12" s="10"/>
      <c r="B12" s="18"/>
      <c r="C12" s="3" t="s">
        <v>8</v>
      </c>
      <c r="D12" s="3" t="s">
        <v>8</v>
      </c>
      <c r="E12" s="3"/>
      <c r="F12" s="3" t="s">
        <v>8</v>
      </c>
      <c r="G12" s="3" t="s">
        <v>8</v>
      </c>
    </row>
    <row r="13" spans="1:7" ht="13.5">
      <c r="A13" s="10"/>
      <c r="B13" s="10"/>
      <c r="C13" s="10"/>
      <c r="D13" s="10"/>
      <c r="E13" s="10"/>
      <c r="F13" s="10"/>
      <c r="G13" s="10"/>
    </row>
    <row r="14" spans="1:7" ht="14.25" thickBot="1">
      <c r="A14" s="18" t="s">
        <v>9</v>
      </c>
      <c r="B14" s="18"/>
      <c r="C14" s="20">
        <v>23211</v>
      </c>
      <c r="D14" s="20">
        <v>18092</v>
      </c>
      <c r="E14" s="21"/>
      <c r="F14" s="20">
        <v>47159</v>
      </c>
      <c r="G14" s="20">
        <v>43293</v>
      </c>
    </row>
    <row r="15" spans="1:7" ht="14.25" thickTop="1">
      <c r="A15" s="10"/>
      <c r="B15" s="10"/>
      <c r="C15" s="12"/>
      <c r="D15" s="12"/>
      <c r="E15" s="12"/>
      <c r="F15" s="12"/>
      <c r="G15" s="12"/>
    </row>
    <row r="16" spans="1:7" ht="13.5">
      <c r="A16" s="10" t="s">
        <v>173</v>
      </c>
      <c r="B16" s="10"/>
      <c r="C16" s="12">
        <f>4277-C18-C20</f>
        <v>4210</v>
      </c>
      <c r="D16" s="12">
        <v>3590</v>
      </c>
      <c r="E16" s="12"/>
      <c r="F16" s="12">
        <f>7682-F18-F20+2</f>
        <v>7551</v>
      </c>
      <c r="G16" s="12">
        <v>6176</v>
      </c>
    </row>
    <row r="17" spans="1:7" ht="13.5">
      <c r="A17" s="10"/>
      <c r="B17" s="10"/>
      <c r="C17" s="68"/>
      <c r="D17" s="68"/>
      <c r="E17" s="12"/>
      <c r="F17" s="68"/>
      <c r="G17" s="68"/>
    </row>
    <row r="18" spans="1:7" ht="13.5">
      <c r="A18" s="10" t="s">
        <v>39</v>
      </c>
      <c r="B18" s="10"/>
      <c r="C18" s="12">
        <v>-4</v>
      </c>
      <c r="D18" s="12">
        <v>0</v>
      </c>
      <c r="E18" s="12"/>
      <c r="F18" s="12">
        <v>-8</v>
      </c>
      <c r="G18" s="12">
        <v>-8</v>
      </c>
    </row>
    <row r="19" spans="1:8" ht="13.5">
      <c r="A19" s="10"/>
      <c r="B19" s="10"/>
      <c r="C19" s="22"/>
      <c r="D19" s="22"/>
      <c r="E19" s="22"/>
      <c r="F19" s="22"/>
      <c r="G19" s="22"/>
      <c r="H19" s="2"/>
    </row>
    <row r="20" spans="1:8" ht="13.5">
      <c r="A20" s="10" t="s">
        <v>10</v>
      </c>
      <c r="B20" s="10"/>
      <c r="C20" s="12">
        <v>71</v>
      </c>
      <c r="D20" s="12">
        <v>52</v>
      </c>
      <c r="E20" s="12"/>
      <c r="F20" s="12">
        <v>141</v>
      </c>
      <c r="G20" s="12">
        <v>138</v>
      </c>
      <c r="H20" s="2"/>
    </row>
    <row r="21" spans="1:7" ht="13.5">
      <c r="A21" s="10"/>
      <c r="B21" s="10"/>
      <c r="C21" s="23"/>
      <c r="D21" s="23"/>
      <c r="E21" s="12"/>
      <c r="F21" s="23"/>
      <c r="G21" s="23"/>
    </row>
    <row r="22" spans="1:7" ht="13.5">
      <c r="A22" s="10"/>
      <c r="B22" s="10"/>
      <c r="C22" s="12"/>
      <c r="D22" s="12"/>
      <c r="E22" s="12"/>
      <c r="F22" s="12"/>
      <c r="G22" s="12"/>
    </row>
    <row r="23" spans="1:7" ht="13.5">
      <c r="A23" s="10" t="s">
        <v>169</v>
      </c>
      <c r="B23" s="10"/>
      <c r="C23" s="12">
        <f>SUM(C16:C20)</f>
        <v>4277</v>
      </c>
      <c r="D23" s="12">
        <f>SUM(D16:D20)</f>
        <v>3642</v>
      </c>
      <c r="E23" s="12"/>
      <c r="F23" s="12">
        <f>SUM(F16:F20)</f>
        <v>7684</v>
      </c>
      <c r="G23" s="12">
        <f>SUM(G16:G20)</f>
        <v>6306</v>
      </c>
    </row>
    <row r="24" spans="1:7" ht="13.5">
      <c r="A24" s="10"/>
      <c r="B24" s="10"/>
      <c r="C24" s="12"/>
      <c r="D24" s="12"/>
      <c r="E24" s="12"/>
      <c r="F24" s="12"/>
      <c r="G24" s="12"/>
    </row>
    <row r="25" spans="1:7" ht="13.5">
      <c r="A25" s="10" t="s">
        <v>102</v>
      </c>
      <c r="B25" s="10"/>
      <c r="C25" s="12">
        <v>-1113</v>
      </c>
      <c r="D25" s="12">
        <v>-851</v>
      </c>
      <c r="E25" s="12"/>
      <c r="F25" s="12">
        <v>-1906</v>
      </c>
      <c r="G25" s="12">
        <v>-1582</v>
      </c>
    </row>
    <row r="26" spans="1:10" ht="13.5">
      <c r="A26" s="68"/>
      <c r="B26" s="10"/>
      <c r="C26" s="23"/>
      <c r="D26" s="23"/>
      <c r="E26" s="12"/>
      <c r="F26" s="23"/>
      <c r="G26" s="23"/>
      <c r="I26" s="72"/>
      <c r="J26" s="72"/>
    </row>
    <row r="27" spans="1:7" ht="13.5">
      <c r="A27" s="10"/>
      <c r="B27" s="10"/>
      <c r="C27" s="12"/>
      <c r="D27" s="12"/>
      <c r="E27" s="12"/>
      <c r="F27" s="12"/>
      <c r="G27" s="12"/>
    </row>
    <row r="28" spans="1:7" ht="14.25" thickBot="1">
      <c r="A28" s="10" t="s">
        <v>168</v>
      </c>
      <c r="B28" s="10"/>
      <c r="C28" s="24">
        <f>SUM(C23:C25)</f>
        <v>3164</v>
      </c>
      <c r="D28" s="24">
        <f>SUM(D23:D25)</f>
        <v>2791</v>
      </c>
      <c r="E28" s="12"/>
      <c r="F28" s="24">
        <f>SUM(F23:F25)</f>
        <v>5778</v>
      </c>
      <c r="G28" s="24">
        <f>SUM(G23:G25)</f>
        <v>4724</v>
      </c>
    </row>
    <row r="29" spans="1:7" ht="14.25" thickTop="1">
      <c r="A29" s="10"/>
      <c r="B29" s="10"/>
      <c r="C29" s="12"/>
      <c r="D29" s="12"/>
      <c r="E29" s="12"/>
      <c r="F29" s="12"/>
      <c r="G29" s="12"/>
    </row>
    <row r="30" spans="1:7" ht="13.5">
      <c r="A30" s="10" t="s">
        <v>234</v>
      </c>
      <c r="B30" s="10"/>
      <c r="C30" s="12"/>
      <c r="D30" s="12"/>
      <c r="E30" s="12"/>
      <c r="F30" s="12"/>
      <c r="G30" s="12"/>
    </row>
    <row r="31" spans="1:7" ht="13.5">
      <c r="A31" s="10"/>
      <c r="B31" s="10"/>
      <c r="C31" s="12"/>
      <c r="D31" s="12"/>
      <c r="E31" s="12"/>
      <c r="F31" s="12"/>
      <c r="G31" s="12"/>
    </row>
    <row r="32" spans="1:7" ht="13.5">
      <c r="A32" s="10" t="s">
        <v>235</v>
      </c>
      <c r="B32" s="10"/>
      <c r="C32" s="12">
        <f>-C33+C28</f>
        <v>2885</v>
      </c>
      <c r="D32" s="12">
        <f>-D33+D28</f>
        <v>2533</v>
      </c>
      <c r="E32" s="12"/>
      <c r="F32" s="12">
        <f>-F33+F28</f>
        <v>5216</v>
      </c>
      <c r="G32" s="12">
        <f>-G33+G28</f>
        <v>3883</v>
      </c>
    </row>
    <row r="33" spans="1:7" ht="13.5">
      <c r="A33" s="10" t="s">
        <v>12</v>
      </c>
      <c r="B33" s="10"/>
      <c r="C33" s="12">
        <v>279</v>
      </c>
      <c r="D33" s="12">
        <v>258</v>
      </c>
      <c r="E33" s="12"/>
      <c r="F33" s="12">
        <v>562</v>
      </c>
      <c r="G33" s="12">
        <v>841</v>
      </c>
    </row>
    <row r="34" spans="1:7" ht="13.5">
      <c r="A34" s="10"/>
      <c r="B34" s="10"/>
      <c r="C34" s="23"/>
      <c r="D34" s="23"/>
      <c r="E34" s="12"/>
      <c r="F34" s="23"/>
      <c r="G34" s="23"/>
    </row>
    <row r="35" spans="1:7" ht="13.5">
      <c r="A35" s="10"/>
      <c r="B35" s="10"/>
      <c r="C35" s="12"/>
      <c r="D35" s="12"/>
      <c r="E35" s="12"/>
      <c r="F35" s="12"/>
      <c r="G35" s="12"/>
    </row>
    <row r="36" spans="1:7" ht="13.5">
      <c r="A36" s="10" t="s">
        <v>168</v>
      </c>
      <c r="B36" s="10"/>
      <c r="C36" s="12">
        <f>SUM(C32:C34)</f>
        <v>3164</v>
      </c>
      <c r="D36" s="12">
        <f>SUM(D32:D34)</f>
        <v>2791</v>
      </c>
      <c r="E36" s="12"/>
      <c r="F36" s="12">
        <f>SUM(F32:F34)</f>
        <v>5778</v>
      </c>
      <c r="G36" s="12">
        <f>SUM(G32:G34)</f>
        <v>4724</v>
      </c>
    </row>
    <row r="37" spans="1:7" ht="14.25" thickBot="1">
      <c r="A37" s="10"/>
      <c r="B37" s="10"/>
      <c r="C37" s="24"/>
      <c r="D37" s="24"/>
      <c r="E37" s="12"/>
      <c r="F37" s="24"/>
      <c r="G37" s="24"/>
    </row>
    <row r="38" spans="1:7" ht="14.25" thickTop="1">
      <c r="A38" s="10"/>
      <c r="B38" s="10"/>
      <c r="C38" s="10"/>
      <c r="D38" s="10"/>
      <c r="E38" s="10"/>
      <c r="F38" s="10"/>
      <c r="G38" s="10"/>
    </row>
    <row r="39" spans="1:7" ht="13.5">
      <c r="A39" s="10"/>
      <c r="B39" s="10"/>
      <c r="C39" s="10"/>
      <c r="D39" s="10"/>
      <c r="E39" s="10"/>
      <c r="F39" s="10"/>
      <c r="G39" s="10"/>
    </row>
    <row r="40" spans="1:7" ht="13.5">
      <c r="A40" s="18" t="s">
        <v>217</v>
      </c>
      <c r="B40" s="10"/>
      <c r="C40" s="17"/>
      <c r="D40" s="17"/>
      <c r="E40" s="17"/>
      <c r="F40" s="17"/>
      <c r="G40" s="17"/>
    </row>
    <row r="41" spans="1:7" ht="13.5">
      <c r="A41" s="10"/>
      <c r="B41" s="10"/>
      <c r="C41" s="10"/>
      <c r="D41" s="10"/>
      <c r="E41" s="10"/>
      <c r="F41" s="10"/>
      <c r="G41" s="10"/>
    </row>
    <row r="42" spans="1:7" ht="13.5">
      <c r="A42" s="10" t="s">
        <v>215</v>
      </c>
      <c r="B42" s="10"/>
      <c r="C42" s="25">
        <f>+C32/'balance sheet'!D54*100</f>
        <v>3.1857683940856236</v>
      </c>
      <c r="D42" s="25">
        <f>+D32/'balance sheet'!D54*100</f>
        <v>2.797071522432889</v>
      </c>
      <c r="E42" s="25"/>
      <c r="F42" s="25">
        <f>+F32/'balance sheet'!D54*100</f>
        <v>5.7597809163087055</v>
      </c>
      <c r="G42" s="25">
        <f>+G32/'balance sheet'!F54*100</f>
        <v>4.28781236541923</v>
      </c>
    </row>
    <row r="43" spans="1:7" ht="13.5">
      <c r="A43" s="10"/>
      <c r="B43" s="10"/>
      <c r="C43" s="25"/>
      <c r="D43" s="25"/>
      <c r="E43" s="25"/>
      <c r="F43" s="25"/>
      <c r="G43" s="25"/>
    </row>
    <row r="44" spans="1:7" ht="13.5">
      <c r="A44" s="10" t="s">
        <v>216</v>
      </c>
      <c r="B44" s="10"/>
      <c r="C44" s="34" t="str">
        <f>+'notes b'!E165</f>
        <v>N/A</v>
      </c>
      <c r="D44" s="34" t="str">
        <f>+'notes b'!F165</f>
        <v>N/A</v>
      </c>
      <c r="E44" s="25"/>
      <c r="F44" s="34" t="str">
        <f>+'notes b'!G165</f>
        <v>N/A</v>
      </c>
      <c r="G44" s="34" t="str">
        <f>+'notes b'!H165</f>
        <v>N/A</v>
      </c>
    </row>
    <row r="45" spans="1:7" ht="13.5">
      <c r="A45" s="10"/>
      <c r="B45" s="10"/>
      <c r="C45" s="26"/>
      <c r="D45" s="26"/>
      <c r="E45" s="26"/>
      <c r="F45" s="26"/>
      <c r="G45" s="26"/>
    </row>
    <row r="46" spans="1:7" ht="13.5">
      <c r="A46" s="10"/>
      <c r="B46" s="10"/>
      <c r="C46" s="10"/>
      <c r="D46" s="10"/>
      <c r="E46" s="10"/>
      <c r="F46" s="10"/>
      <c r="G46" s="10"/>
    </row>
    <row r="47" spans="1:7" ht="13.5">
      <c r="A47" s="10"/>
      <c r="B47" s="10"/>
      <c r="C47" s="10"/>
      <c r="D47" s="10"/>
      <c r="E47" s="10"/>
      <c r="F47" s="10"/>
      <c r="G47" s="10"/>
    </row>
    <row r="48" spans="1:7" ht="13.5">
      <c r="A48" s="18" t="s">
        <v>3</v>
      </c>
      <c r="B48" s="10"/>
      <c r="C48" s="10"/>
      <c r="D48" s="10"/>
      <c r="E48" s="10"/>
      <c r="F48" s="10"/>
      <c r="G48" s="10"/>
    </row>
    <row r="49" spans="1:7" ht="13.5">
      <c r="A49" s="18" t="s">
        <v>4</v>
      </c>
      <c r="B49" s="10"/>
      <c r="C49" s="10"/>
      <c r="D49" s="10"/>
      <c r="E49" s="10"/>
      <c r="F49" s="10"/>
      <c r="G49" s="10"/>
    </row>
    <row r="50" ht="13.5">
      <c r="A50" s="18" t="s">
        <v>291</v>
      </c>
    </row>
    <row r="51" ht="13.5">
      <c r="A51" s="18" t="s">
        <v>268</v>
      </c>
    </row>
  </sheetData>
  <mergeCells count="9">
    <mergeCell ref="C9:D9"/>
    <mergeCell ref="F9:G9"/>
    <mergeCell ref="A1:G1"/>
    <mergeCell ref="A2:G2"/>
    <mergeCell ref="A5:G5"/>
    <mergeCell ref="A6:G6"/>
    <mergeCell ref="A3:G3"/>
    <mergeCell ref="C8:D8"/>
    <mergeCell ref="F8:G8"/>
  </mergeCells>
  <printOptions horizontalCentered="1"/>
  <pageMargins left="0.75" right="0.75" top="1" bottom="1" header="0.5" footer="0.5"/>
  <pageSetup horizontalDpi="600" verticalDpi="600" orientation="portrait" paperSize="9" scale="95"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H93"/>
  <sheetViews>
    <sheetView workbookViewId="0" topLeftCell="A86">
      <selection activeCell="B93" sqref="B93"/>
    </sheetView>
  </sheetViews>
  <sheetFormatPr defaultColWidth="9.140625" defaultRowHeight="12.75"/>
  <cols>
    <col min="1" max="1" width="5.28125" style="0" customWidth="1"/>
    <col min="2" max="2" width="45.28125" style="0" customWidth="1"/>
    <col min="4" max="4" width="13.8515625" style="0" customWidth="1"/>
    <col min="5" max="5" width="3.28125" style="0" customWidth="1"/>
    <col min="6" max="6" width="13.8515625" style="0" customWidth="1"/>
  </cols>
  <sheetData>
    <row r="1" spans="2:6" ht="13.5">
      <c r="B1" s="116" t="s">
        <v>99</v>
      </c>
      <c r="C1" s="116"/>
      <c r="D1" s="116"/>
      <c r="E1" s="116"/>
      <c r="F1" s="116"/>
    </row>
    <row r="2" spans="2:6" ht="13.5">
      <c r="B2" s="117" t="s">
        <v>100</v>
      </c>
      <c r="C2" s="117"/>
      <c r="D2" s="117"/>
      <c r="E2" s="117"/>
      <c r="F2" s="117"/>
    </row>
    <row r="3" spans="2:6" ht="13.5">
      <c r="B3" s="117" t="s">
        <v>112</v>
      </c>
      <c r="C3" s="117"/>
      <c r="D3" s="117"/>
      <c r="E3" s="117"/>
      <c r="F3" s="117"/>
    </row>
    <row r="4" spans="2:6" ht="13.5">
      <c r="B4" s="10"/>
      <c r="C4" s="10"/>
      <c r="D4" s="10"/>
      <c r="E4" s="10"/>
      <c r="F4" s="10"/>
    </row>
    <row r="5" spans="2:6" ht="13.5">
      <c r="B5" s="116" t="s">
        <v>13</v>
      </c>
      <c r="C5" s="116"/>
      <c r="D5" s="116"/>
      <c r="E5" s="116"/>
      <c r="F5" s="116"/>
    </row>
    <row r="6" spans="2:6" ht="13.5">
      <c r="B6" s="117" t="s">
        <v>277</v>
      </c>
      <c r="C6" s="117"/>
      <c r="D6" s="117"/>
      <c r="E6" s="117"/>
      <c r="F6" s="117"/>
    </row>
    <row r="7" spans="2:6" ht="13.5">
      <c r="B7" s="10"/>
      <c r="C7" s="10"/>
      <c r="D7" s="10"/>
      <c r="E7" s="10"/>
      <c r="F7" s="10"/>
    </row>
    <row r="8" spans="2:6" ht="13.5">
      <c r="B8" s="10"/>
      <c r="C8" s="18"/>
      <c r="D8" s="3" t="s">
        <v>23</v>
      </c>
      <c r="E8" s="18"/>
      <c r="F8" s="3" t="s">
        <v>23</v>
      </c>
    </row>
    <row r="9" spans="2:6" ht="13.5">
      <c r="B9" s="10"/>
      <c r="C9" s="18"/>
      <c r="D9" s="19" t="str">
        <f>+'p&amp;l'!F10</f>
        <v>30.06.2006</v>
      </c>
      <c r="E9" s="3"/>
      <c r="F9" s="19" t="s">
        <v>197</v>
      </c>
    </row>
    <row r="10" spans="2:6" ht="13.5">
      <c r="B10" s="10"/>
      <c r="C10" s="18"/>
      <c r="D10" s="17" t="s">
        <v>142</v>
      </c>
      <c r="E10" s="3"/>
      <c r="F10" s="17" t="s">
        <v>255</v>
      </c>
    </row>
    <row r="11" spans="2:6" ht="13.5">
      <c r="B11" s="10"/>
      <c r="C11" s="18"/>
      <c r="D11" s="3" t="s">
        <v>8</v>
      </c>
      <c r="E11" s="3"/>
      <c r="F11" s="3" t="s">
        <v>8</v>
      </c>
    </row>
    <row r="12" spans="2:6" ht="13.5">
      <c r="B12" s="10"/>
      <c r="C12" s="10"/>
      <c r="D12" s="10"/>
      <c r="E12" s="10"/>
      <c r="F12" s="10"/>
    </row>
    <row r="13" spans="1:6" ht="13.5">
      <c r="A13" s="1" t="s">
        <v>218</v>
      </c>
      <c r="C13" s="10"/>
      <c r="D13" s="10"/>
      <c r="E13" s="10"/>
      <c r="F13" s="10"/>
    </row>
    <row r="14" spans="1:6" ht="13.5">
      <c r="A14" s="1"/>
      <c r="C14" s="10"/>
      <c r="D14" s="10"/>
      <c r="E14" s="10"/>
      <c r="F14" s="10"/>
    </row>
    <row r="15" spans="2:6" ht="13.5">
      <c r="B15" s="18" t="s">
        <v>226</v>
      </c>
      <c r="C15" s="10"/>
      <c r="D15" s="10"/>
      <c r="E15" s="10"/>
      <c r="F15" s="10"/>
    </row>
    <row r="16" spans="2:6" ht="13.5">
      <c r="B16" s="10" t="s">
        <v>251</v>
      </c>
      <c r="C16" s="10"/>
      <c r="D16" s="61">
        <v>18610</v>
      </c>
      <c r="E16" s="25"/>
      <c r="F16" s="61">
        <v>18610</v>
      </c>
    </row>
    <row r="17" spans="2:8" ht="13.5">
      <c r="B17" s="10" t="s">
        <v>14</v>
      </c>
      <c r="C17" s="10"/>
      <c r="D17" s="12">
        <v>111858</v>
      </c>
      <c r="E17" s="12"/>
      <c r="F17" s="12">
        <v>112460</v>
      </c>
      <c r="H17" s="39"/>
    </row>
    <row r="18" spans="2:8" ht="13.5">
      <c r="B18" s="27" t="s">
        <v>105</v>
      </c>
      <c r="C18" s="10"/>
      <c r="D18" s="61">
        <v>13950</v>
      </c>
      <c r="E18" s="61"/>
      <c r="F18" s="61">
        <v>13950</v>
      </c>
      <c r="H18" s="39"/>
    </row>
    <row r="19" spans="2:8" ht="13.5">
      <c r="B19" s="27" t="s">
        <v>106</v>
      </c>
      <c r="C19" s="10"/>
      <c r="D19" s="12">
        <v>1480</v>
      </c>
      <c r="E19" s="12"/>
      <c r="F19" s="12">
        <v>1480</v>
      </c>
      <c r="H19" s="39"/>
    </row>
    <row r="20" spans="2:8" ht="13.5">
      <c r="B20" s="27" t="s">
        <v>108</v>
      </c>
      <c r="C20" s="10"/>
      <c r="D20" s="12">
        <f>3108+65</f>
        <v>3173</v>
      </c>
      <c r="E20" s="12"/>
      <c r="F20" s="12">
        <v>3173</v>
      </c>
      <c r="H20" s="39"/>
    </row>
    <row r="21" spans="2:8" ht="13.5">
      <c r="B21" s="27" t="s">
        <v>107</v>
      </c>
      <c r="C21" s="10"/>
      <c r="D21" s="61">
        <v>139015</v>
      </c>
      <c r="E21" s="61"/>
      <c r="F21" s="61">
        <v>138453</v>
      </c>
      <c r="H21" s="39"/>
    </row>
    <row r="22" spans="2:6" ht="13.5">
      <c r="B22" s="10"/>
      <c r="C22" s="10"/>
      <c r="D22" s="12"/>
      <c r="E22" s="12"/>
      <c r="F22" s="12"/>
    </row>
    <row r="23" spans="2:6" ht="13.5">
      <c r="B23" s="10"/>
      <c r="C23" s="10"/>
      <c r="D23" s="28">
        <f>SUM(D16:D21)</f>
        <v>288086</v>
      </c>
      <c r="E23" s="12"/>
      <c r="F23" s="28">
        <f>SUM(F16:F21)</f>
        <v>288126</v>
      </c>
    </row>
    <row r="24" spans="2:6" ht="13.5">
      <c r="B24" s="10"/>
      <c r="C24" s="10"/>
      <c r="D24" s="12"/>
      <c r="E24" s="12"/>
      <c r="F24" s="12"/>
    </row>
    <row r="25" spans="2:6" ht="13.5">
      <c r="B25" s="18" t="s">
        <v>227</v>
      </c>
      <c r="C25" s="10"/>
      <c r="D25" s="12"/>
      <c r="E25" s="12"/>
      <c r="F25" s="12"/>
    </row>
    <row r="26" spans="2:8" ht="13.5">
      <c r="B26" s="10" t="s">
        <v>15</v>
      </c>
      <c r="C26" s="10"/>
      <c r="D26" s="22">
        <v>55450</v>
      </c>
      <c r="E26" s="22"/>
      <c r="F26" s="22">
        <v>52187</v>
      </c>
      <c r="H26" s="39"/>
    </row>
    <row r="27" spans="2:8" ht="13.5">
      <c r="B27" s="27" t="s">
        <v>107</v>
      </c>
      <c r="C27" s="10"/>
      <c r="D27" s="22">
        <v>103433</v>
      </c>
      <c r="E27" s="22"/>
      <c r="F27" s="22">
        <f>121622-15025</f>
        <v>106597</v>
      </c>
      <c r="H27" s="39"/>
    </row>
    <row r="28" spans="2:8" ht="13.5">
      <c r="B28" s="27" t="s">
        <v>103</v>
      </c>
      <c r="C28" s="10"/>
      <c r="D28" s="22">
        <v>21391</v>
      </c>
      <c r="E28" s="22"/>
      <c r="F28" s="22">
        <v>17476</v>
      </c>
      <c r="H28" s="39"/>
    </row>
    <row r="29" spans="2:8" ht="13.5">
      <c r="B29" s="10" t="s">
        <v>109</v>
      </c>
      <c r="C29" s="10"/>
      <c r="D29" s="22">
        <f>13637+14727</f>
        <v>28364</v>
      </c>
      <c r="E29" s="22"/>
      <c r="F29" s="22">
        <f>9710+16468</f>
        <v>26178</v>
      </c>
      <c r="H29" s="39"/>
    </row>
    <row r="30" spans="2:8" ht="13.5">
      <c r="B30" s="10" t="s">
        <v>140</v>
      </c>
      <c r="C30" s="10"/>
      <c r="D30" s="22">
        <v>607</v>
      </c>
      <c r="E30" s="22"/>
      <c r="F30" s="22">
        <v>761</v>
      </c>
      <c r="H30" s="39"/>
    </row>
    <row r="31" spans="2:8" ht="13.5">
      <c r="B31" s="10" t="s">
        <v>16</v>
      </c>
      <c r="C31" s="10"/>
      <c r="D31" s="22">
        <v>13887</v>
      </c>
      <c r="E31" s="22"/>
      <c r="F31" s="22">
        <v>13035</v>
      </c>
      <c r="H31" s="39"/>
    </row>
    <row r="32" spans="2:8" ht="13.5">
      <c r="B32" s="10" t="s">
        <v>17</v>
      </c>
      <c r="C32" s="10"/>
      <c r="D32" s="22">
        <v>1704</v>
      </c>
      <c r="E32" s="22"/>
      <c r="F32" s="22">
        <v>3498</v>
      </c>
      <c r="H32" s="39"/>
    </row>
    <row r="33" spans="2:6" ht="13.5">
      <c r="B33" s="36"/>
      <c r="C33" s="10"/>
      <c r="D33" s="22"/>
      <c r="E33" s="22"/>
      <c r="F33" s="22"/>
    </row>
    <row r="34" spans="2:6" ht="13.5">
      <c r="B34" s="10"/>
      <c r="C34" s="10"/>
      <c r="D34" s="28">
        <f>SUM(D26:D32)</f>
        <v>224836</v>
      </c>
      <c r="E34" s="22"/>
      <c r="F34" s="28">
        <f>SUM(F26:F32)</f>
        <v>219732</v>
      </c>
    </row>
    <row r="35" spans="2:6" ht="13.5">
      <c r="B35" s="10"/>
      <c r="C35" s="10"/>
      <c r="D35" s="22"/>
      <c r="E35" s="22"/>
      <c r="F35" s="22"/>
    </row>
    <row r="36" spans="2:6" ht="13.5">
      <c r="B36" s="10"/>
      <c r="C36" s="10"/>
      <c r="D36" s="22"/>
      <c r="E36" s="22"/>
      <c r="F36" s="22"/>
    </row>
    <row r="37" spans="1:6" ht="14.25" thickBot="1">
      <c r="A37" s="1" t="s">
        <v>219</v>
      </c>
      <c r="B37" s="10"/>
      <c r="C37" s="10"/>
      <c r="D37" s="82">
        <f>+D34+D23</f>
        <v>512922</v>
      </c>
      <c r="E37" s="22"/>
      <c r="F37" s="82">
        <f>+F34+F23</f>
        <v>507858</v>
      </c>
    </row>
    <row r="38" spans="2:6" ht="13.5">
      <c r="B38" s="10"/>
      <c r="C38" s="10"/>
      <c r="D38" s="22"/>
      <c r="E38" s="22"/>
      <c r="F38" s="22"/>
    </row>
    <row r="39" spans="2:6" ht="13.5">
      <c r="B39" s="10"/>
      <c r="C39" s="10"/>
      <c r="D39" s="22"/>
      <c r="E39" s="22"/>
      <c r="F39" s="22"/>
    </row>
    <row r="40" spans="2:6" ht="13.5">
      <c r="B40" s="116" t="s">
        <v>99</v>
      </c>
      <c r="C40" s="116"/>
      <c r="D40" s="116"/>
      <c r="E40" s="116"/>
      <c r="F40" s="116"/>
    </row>
    <row r="41" spans="2:6" ht="13.5">
      <c r="B41" s="117" t="s">
        <v>100</v>
      </c>
      <c r="C41" s="117"/>
      <c r="D41" s="117"/>
      <c r="E41" s="117"/>
      <c r="F41" s="117"/>
    </row>
    <row r="42" spans="2:6" ht="13.5">
      <c r="B42" s="117" t="s">
        <v>112</v>
      </c>
      <c r="C42" s="117"/>
      <c r="D42" s="117"/>
      <c r="E42" s="117"/>
      <c r="F42" s="117"/>
    </row>
    <row r="43" spans="2:6" ht="13.5">
      <c r="B43" s="10"/>
      <c r="C43" s="10"/>
      <c r="D43" s="10"/>
      <c r="E43" s="10"/>
      <c r="F43" s="10"/>
    </row>
    <row r="44" spans="2:6" ht="13.5">
      <c r="B44" s="116" t="s">
        <v>172</v>
      </c>
      <c r="C44" s="116"/>
      <c r="D44" s="116"/>
      <c r="E44" s="116"/>
      <c r="F44" s="116"/>
    </row>
    <row r="45" spans="2:6" ht="13.5">
      <c r="B45" s="117" t="str">
        <f>+B6</f>
        <v>As at 30 June 2006</v>
      </c>
      <c r="C45" s="117"/>
      <c r="D45" s="117"/>
      <c r="E45" s="117"/>
      <c r="F45" s="117"/>
    </row>
    <row r="46" spans="2:6" ht="13.5">
      <c r="B46" s="10"/>
      <c r="C46" s="10"/>
      <c r="D46" s="10"/>
      <c r="E46" s="10"/>
      <c r="F46" s="10"/>
    </row>
    <row r="47" spans="2:6" ht="13.5">
      <c r="B47" s="10"/>
      <c r="C47" s="18"/>
      <c r="D47" s="3" t="s">
        <v>23</v>
      </c>
      <c r="E47" s="18"/>
      <c r="F47" s="3" t="s">
        <v>23</v>
      </c>
    </row>
    <row r="48" spans="2:6" ht="13.5">
      <c r="B48" s="10"/>
      <c r="C48" s="18"/>
      <c r="D48" s="19" t="str">
        <f>+D9</f>
        <v>30.06.2006</v>
      </c>
      <c r="E48" s="3"/>
      <c r="F48" s="19" t="str">
        <f>+F9</f>
        <v>31.12.2005</v>
      </c>
    </row>
    <row r="49" spans="2:6" ht="13.5">
      <c r="B49" s="10"/>
      <c r="C49" s="18"/>
      <c r="D49" s="17" t="s">
        <v>142</v>
      </c>
      <c r="E49" s="3"/>
      <c r="F49" s="17" t="str">
        <f>+F10</f>
        <v>(Restated)</v>
      </c>
    </row>
    <row r="50" spans="2:6" ht="13.5">
      <c r="B50" s="10"/>
      <c r="C50" s="18"/>
      <c r="D50" s="3" t="s">
        <v>8</v>
      </c>
      <c r="E50" s="3"/>
      <c r="F50" s="3" t="s">
        <v>8</v>
      </c>
    </row>
    <row r="51" spans="1:6" ht="13.5">
      <c r="A51" s="1" t="s">
        <v>220</v>
      </c>
      <c r="B51" s="10"/>
      <c r="C51" s="10"/>
      <c r="D51" s="22"/>
      <c r="E51" s="22"/>
      <c r="F51" s="22"/>
    </row>
    <row r="52" spans="1:6" ht="13.5">
      <c r="A52" s="1"/>
      <c r="B52" s="10"/>
      <c r="C52" s="10"/>
      <c r="D52" s="22"/>
      <c r="E52" s="22"/>
      <c r="F52" s="22"/>
    </row>
    <row r="53" spans="2:6" ht="13.5">
      <c r="B53" s="18" t="s">
        <v>221</v>
      </c>
      <c r="C53" s="10"/>
      <c r="D53" s="22"/>
      <c r="E53" s="22"/>
      <c r="F53" s="22"/>
    </row>
    <row r="54" spans="2:6" ht="13.5">
      <c r="B54" s="10" t="s">
        <v>20</v>
      </c>
      <c r="C54" s="10"/>
      <c r="D54" s="12">
        <v>90559</v>
      </c>
      <c r="E54" s="12"/>
      <c r="F54" s="12">
        <v>90559</v>
      </c>
    </row>
    <row r="55" spans="2:6" ht="13.5">
      <c r="B55" s="10" t="s">
        <v>19</v>
      </c>
      <c r="C55" s="10"/>
      <c r="D55" s="12">
        <v>126423</v>
      </c>
      <c r="E55" s="12"/>
      <c r="F55" s="12">
        <v>126423</v>
      </c>
    </row>
    <row r="56" spans="2:6" ht="13.5">
      <c r="B56" s="10" t="s">
        <v>21</v>
      </c>
      <c r="C56" s="10"/>
      <c r="D56" s="61">
        <v>0</v>
      </c>
      <c r="E56" s="61"/>
      <c r="F56" s="61">
        <v>47485</v>
      </c>
    </row>
    <row r="57" spans="2:7" ht="13.5">
      <c r="B57" s="10" t="s">
        <v>22</v>
      </c>
      <c r="C57" s="10"/>
      <c r="D57" s="61">
        <f>+equity!I26</f>
        <v>181524</v>
      </c>
      <c r="E57" s="61"/>
      <c r="F57" s="61">
        <v>128823</v>
      </c>
      <c r="G57" s="39"/>
    </row>
    <row r="58" spans="2:6" ht="13.5">
      <c r="B58" s="10"/>
      <c r="C58" s="10"/>
      <c r="D58" s="23"/>
      <c r="E58" s="12"/>
      <c r="F58" s="23"/>
    </row>
    <row r="59" spans="2:6" ht="13.5">
      <c r="B59" s="10"/>
      <c r="C59" s="10"/>
      <c r="D59" s="12">
        <f>SUM(D54:D57)</f>
        <v>398506</v>
      </c>
      <c r="E59" s="12"/>
      <c r="F59" s="12">
        <f>SUM(F54:F57)</f>
        <v>393290</v>
      </c>
    </row>
    <row r="60" spans="2:6" ht="13.5">
      <c r="B60" s="10"/>
      <c r="C60" s="10"/>
      <c r="D60" s="22"/>
      <c r="E60" s="22"/>
      <c r="F60" s="22"/>
    </row>
    <row r="61" spans="2:7" ht="13.5">
      <c r="B61" s="10" t="s">
        <v>12</v>
      </c>
      <c r="C61" s="10"/>
      <c r="D61" s="12">
        <f>+equity!K26</f>
        <v>16881</v>
      </c>
      <c r="E61" s="12"/>
      <c r="F61" s="12">
        <v>16319</v>
      </c>
      <c r="G61" s="39"/>
    </row>
    <row r="62" spans="2:6" ht="13.5">
      <c r="B62" s="10"/>
      <c r="C62" s="10"/>
      <c r="D62" s="22"/>
      <c r="E62" s="22"/>
      <c r="F62" s="22"/>
    </row>
    <row r="63" spans="2:6" ht="13.5">
      <c r="B63" s="18" t="s">
        <v>222</v>
      </c>
      <c r="C63" s="10"/>
      <c r="D63" s="28">
        <f>SUM(D59:D61)</f>
        <v>415387</v>
      </c>
      <c r="E63" s="22"/>
      <c r="F63" s="28">
        <f>SUM(F59:F61)</f>
        <v>409609</v>
      </c>
    </row>
    <row r="64" spans="2:6" ht="13.5">
      <c r="B64" s="10"/>
      <c r="C64" s="10"/>
      <c r="D64" s="22"/>
      <c r="E64" s="22"/>
      <c r="F64" s="22"/>
    </row>
    <row r="65" spans="2:6" ht="13.5">
      <c r="B65" s="18" t="s">
        <v>225</v>
      </c>
      <c r="C65" s="10"/>
      <c r="D65" s="22"/>
      <c r="E65" s="22"/>
      <c r="F65" s="22"/>
    </row>
    <row r="66" spans="2:6" ht="13.5">
      <c r="B66" s="10" t="s">
        <v>228</v>
      </c>
      <c r="C66" s="10"/>
      <c r="D66" s="22">
        <v>238</v>
      </c>
      <c r="E66" s="12"/>
      <c r="F66" s="12">
        <v>277</v>
      </c>
    </row>
    <row r="67" spans="2:6" ht="13.5">
      <c r="B67" s="10" t="s">
        <v>229</v>
      </c>
      <c r="C67" s="10"/>
      <c r="D67" s="12">
        <v>32850</v>
      </c>
      <c r="E67" s="12"/>
      <c r="F67" s="12">
        <v>33134</v>
      </c>
    </row>
    <row r="68" spans="2:6" ht="13.5">
      <c r="B68" s="10"/>
      <c r="C68" s="10"/>
      <c r="D68" s="22"/>
      <c r="E68" s="22"/>
      <c r="F68" s="22"/>
    </row>
    <row r="69" spans="2:6" ht="13.5">
      <c r="B69" s="10"/>
      <c r="C69" s="10"/>
      <c r="D69" s="28">
        <f>SUM(D66:D68)</f>
        <v>33088</v>
      </c>
      <c r="E69" s="22"/>
      <c r="F69" s="28">
        <f>SUM(F66:F68)</f>
        <v>33411</v>
      </c>
    </row>
    <row r="70" spans="2:6" ht="13.5">
      <c r="B70" s="10"/>
      <c r="C70" s="10"/>
      <c r="D70" s="22"/>
      <c r="E70" s="22"/>
      <c r="F70" s="22"/>
    </row>
    <row r="71" spans="2:6" ht="13.5">
      <c r="B71" s="18" t="s">
        <v>230</v>
      </c>
      <c r="C71" s="10"/>
      <c r="D71" s="22"/>
      <c r="E71" s="22"/>
      <c r="F71" s="22"/>
    </row>
    <row r="72" spans="2:6" ht="13.5">
      <c r="B72" s="27" t="s">
        <v>104</v>
      </c>
      <c r="C72" s="10"/>
      <c r="D72" s="22">
        <v>5037</v>
      </c>
      <c r="E72" s="22"/>
      <c r="F72" s="22">
        <v>10651</v>
      </c>
    </row>
    <row r="73" spans="2:6" ht="13.5">
      <c r="B73" s="10" t="s">
        <v>110</v>
      </c>
      <c r="C73" s="10"/>
      <c r="D73" s="22">
        <f>4989+49826+11</f>
        <v>54826</v>
      </c>
      <c r="E73" s="22"/>
      <c r="F73" s="22">
        <f>4480+47189+11</f>
        <v>51680</v>
      </c>
    </row>
    <row r="74" spans="2:6" ht="13.5">
      <c r="B74" s="10" t="s">
        <v>195</v>
      </c>
      <c r="C74" s="10"/>
      <c r="D74" s="22">
        <v>77</v>
      </c>
      <c r="E74" s="22"/>
      <c r="F74" s="22">
        <v>75</v>
      </c>
    </row>
    <row r="75" spans="2:6" ht="13.5">
      <c r="B75" s="10" t="s">
        <v>111</v>
      </c>
      <c r="C75" s="10"/>
      <c r="D75" s="22">
        <f>2798-D76</f>
        <v>1260</v>
      </c>
      <c r="E75" s="22"/>
      <c r="F75" s="22">
        <v>449</v>
      </c>
    </row>
    <row r="76" spans="2:6" ht="13.5">
      <c r="B76" s="10" t="s">
        <v>141</v>
      </c>
      <c r="C76" s="10"/>
      <c r="D76" s="22">
        <v>1538</v>
      </c>
      <c r="E76" s="22"/>
      <c r="F76" s="22">
        <v>1364</v>
      </c>
    </row>
    <row r="77" spans="2:6" ht="13.5">
      <c r="B77" s="10" t="s">
        <v>18</v>
      </c>
      <c r="C77" s="10"/>
      <c r="D77" s="22">
        <v>1709</v>
      </c>
      <c r="E77" s="22"/>
      <c r="F77" s="22">
        <v>619</v>
      </c>
    </row>
    <row r="78" spans="2:6" ht="13.5">
      <c r="B78" s="10"/>
      <c r="C78" s="10"/>
      <c r="D78" s="22"/>
      <c r="E78" s="22"/>
      <c r="F78" s="22"/>
    </row>
    <row r="79" spans="2:6" ht="13.5">
      <c r="B79" s="10"/>
      <c r="C79" s="10"/>
      <c r="D79" s="28">
        <f>SUM(D72:D78)</f>
        <v>64447</v>
      </c>
      <c r="E79" s="22"/>
      <c r="F79" s="28">
        <f>SUM(F72:F78)</f>
        <v>64838</v>
      </c>
    </row>
    <row r="80" spans="2:6" ht="13.5">
      <c r="B80" s="10"/>
      <c r="C80" s="10"/>
      <c r="D80" s="12"/>
      <c r="E80" s="12"/>
      <c r="F80" s="12"/>
    </row>
    <row r="81" spans="2:6" ht="13.5">
      <c r="B81" s="18" t="s">
        <v>223</v>
      </c>
      <c r="C81" s="10"/>
      <c r="D81" s="12">
        <f>+D79+D69</f>
        <v>97535</v>
      </c>
      <c r="E81" s="12"/>
      <c r="F81" s="12">
        <f>+F79+F69</f>
        <v>98249</v>
      </c>
    </row>
    <row r="82" spans="2:6" ht="13.5">
      <c r="B82" s="10"/>
      <c r="C82" s="10"/>
      <c r="D82" s="12"/>
      <c r="E82" s="12"/>
      <c r="F82" s="12"/>
    </row>
    <row r="83" spans="1:6" ht="14.25" thickBot="1">
      <c r="A83" s="18" t="s">
        <v>224</v>
      </c>
      <c r="B83" s="10"/>
      <c r="C83" s="10"/>
      <c r="D83" s="82">
        <f>+D81+D63</f>
        <v>512922</v>
      </c>
      <c r="E83" s="12"/>
      <c r="F83" s="82">
        <f>+F81+F63</f>
        <v>507858</v>
      </c>
    </row>
    <row r="84" spans="2:6" ht="13.5">
      <c r="B84" s="10"/>
      <c r="C84" s="10"/>
      <c r="D84" s="12">
        <f>+D83-D37</f>
        <v>0</v>
      </c>
      <c r="E84" s="12"/>
      <c r="F84" s="12">
        <f>+F83-F37</f>
        <v>0</v>
      </c>
    </row>
    <row r="85" spans="2:6" ht="13.5">
      <c r="B85" s="10"/>
      <c r="C85" s="10"/>
      <c r="D85" s="10"/>
      <c r="E85" s="10"/>
      <c r="F85" s="10"/>
    </row>
    <row r="86" spans="2:3" ht="13.5">
      <c r="B86" s="18" t="s">
        <v>266</v>
      </c>
      <c r="C86" s="10"/>
    </row>
    <row r="87" spans="2:6" ht="13.5">
      <c r="B87" s="18" t="s">
        <v>267</v>
      </c>
      <c r="C87" s="10"/>
      <c r="D87" s="25">
        <f>(D63)/D54</f>
        <v>4.586921233670867</v>
      </c>
      <c r="E87" s="10"/>
      <c r="F87" s="25">
        <f>(F63)/F54</f>
        <v>4.523117525591051</v>
      </c>
    </row>
    <row r="88" spans="2:6" ht="13.5">
      <c r="B88" s="10"/>
      <c r="C88" s="10"/>
      <c r="D88" s="10"/>
      <c r="E88" s="10"/>
      <c r="F88" s="10"/>
    </row>
    <row r="89" spans="2:6" ht="13.5">
      <c r="B89" s="10"/>
      <c r="C89" s="10"/>
      <c r="D89" s="10"/>
      <c r="E89" s="10"/>
      <c r="F89" s="10"/>
    </row>
    <row r="90" spans="2:6" ht="13.5">
      <c r="B90" s="18" t="s">
        <v>5</v>
      </c>
      <c r="C90" s="10"/>
      <c r="D90" s="10"/>
      <c r="E90" s="10"/>
      <c r="F90" s="10"/>
    </row>
    <row r="91" spans="2:6" ht="13.5">
      <c r="B91" s="18" t="s">
        <v>4</v>
      </c>
      <c r="C91" s="10"/>
      <c r="D91" s="10"/>
      <c r="E91" s="10"/>
      <c r="F91" s="10"/>
    </row>
    <row r="92" spans="2:6" ht="13.5">
      <c r="B92" s="18" t="s">
        <v>291</v>
      </c>
      <c r="C92" s="10"/>
      <c r="D92" s="10"/>
      <c r="E92" s="10"/>
      <c r="F92" s="10"/>
    </row>
    <row r="93" spans="2:6" ht="13.5">
      <c r="B93" s="18" t="s">
        <v>268</v>
      </c>
      <c r="C93" s="10"/>
      <c r="D93" s="10"/>
      <c r="E93" s="10"/>
      <c r="F93" s="10"/>
    </row>
  </sheetData>
  <mergeCells count="10">
    <mergeCell ref="B45:F45"/>
    <mergeCell ref="B40:F40"/>
    <mergeCell ref="B41:F41"/>
    <mergeCell ref="B42:F42"/>
    <mergeCell ref="B44:F44"/>
    <mergeCell ref="B1:F1"/>
    <mergeCell ref="B2:F2"/>
    <mergeCell ref="B5:F5"/>
    <mergeCell ref="B6:F6"/>
    <mergeCell ref="B3:F3"/>
  </mergeCells>
  <printOptions horizontalCentered="1"/>
  <pageMargins left="0.75" right="0.75" top="1" bottom="1" header="0.5" footer="0.5"/>
  <pageSetup horizontalDpi="600" verticalDpi="600" orientation="portrait" paperSize="9" scale="89" r:id="rId1"/>
  <headerFooter alignWithMargins="0">
    <oddFooter>&amp;C&amp;A</oddFoot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48"/>
  <sheetViews>
    <sheetView view="pageBreakPreview" zoomScaleSheetLayoutView="100" workbookViewId="0" topLeftCell="A34">
      <selection activeCell="A49" sqref="A49"/>
    </sheetView>
  </sheetViews>
  <sheetFormatPr defaultColWidth="9.140625" defaultRowHeight="12.75"/>
  <cols>
    <col min="1" max="1" width="30.00390625" style="0" customWidth="1"/>
    <col min="2" max="2" width="12.28125" style="0" customWidth="1"/>
    <col min="3" max="3" width="2.7109375" style="0" customWidth="1"/>
    <col min="4" max="4" width="12.57421875" style="0" customWidth="1"/>
    <col min="5" max="5" width="12.421875" style="0" customWidth="1"/>
    <col min="6" max="6" width="17.28125" style="0" customWidth="1"/>
    <col min="7" max="7" width="14.00390625" style="0" customWidth="1"/>
    <col min="8" max="8" width="2.7109375" style="0" customWidth="1"/>
    <col min="9" max="9" width="16.8515625" style="0" customWidth="1"/>
    <col min="10" max="10" width="2.7109375" style="0" customWidth="1"/>
    <col min="11" max="11" width="12.57421875" style="0" customWidth="1"/>
    <col min="12" max="12" width="14.57421875" style="0" customWidth="1"/>
  </cols>
  <sheetData>
    <row r="1" spans="1:13" ht="15.75" customHeight="1">
      <c r="A1" s="116" t="s">
        <v>99</v>
      </c>
      <c r="B1" s="116"/>
      <c r="C1" s="116"/>
      <c r="D1" s="116"/>
      <c r="E1" s="116"/>
      <c r="F1" s="116"/>
      <c r="G1" s="116"/>
      <c r="H1" s="116"/>
      <c r="I1" s="116"/>
      <c r="J1" s="116"/>
      <c r="K1" s="116"/>
      <c r="L1" s="116"/>
      <c r="M1" s="10"/>
    </row>
    <row r="2" spans="1:13" ht="13.5">
      <c r="A2" s="117" t="s">
        <v>100</v>
      </c>
      <c r="B2" s="117"/>
      <c r="C2" s="117"/>
      <c r="D2" s="117"/>
      <c r="E2" s="117"/>
      <c r="F2" s="117"/>
      <c r="G2" s="117"/>
      <c r="H2" s="117"/>
      <c r="I2" s="117"/>
      <c r="J2" s="117"/>
      <c r="K2" s="117"/>
      <c r="L2" s="117"/>
      <c r="M2" s="10"/>
    </row>
    <row r="3" spans="1:13" ht="13.5">
      <c r="A3" s="117" t="s">
        <v>112</v>
      </c>
      <c r="B3" s="117"/>
      <c r="C3" s="117"/>
      <c r="D3" s="117"/>
      <c r="E3" s="117"/>
      <c r="F3" s="117"/>
      <c r="G3" s="117"/>
      <c r="H3" s="117"/>
      <c r="I3" s="117"/>
      <c r="J3" s="117"/>
      <c r="K3" s="117"/>
      <c r="L3" s="117"/>
      <c r="M3" s="10"/>
    </row>
    <row r="4" spans="1:13" ht="13.5">
      <c r="A4" s="10"/>
      <c r="B4" s="10"/>
      <c r="C4" s="10"/>
      <c r="D4" s="10"/>
      <c r="E4" s="10"/>
      <c r="F4" s="10"/>
      <c r="G4" s="10"/>
      <c r="H4" s="10"/>
      <c r="I4" s="10"/>
      <c r="J4" s="10"/>
      <c r="K4" s="10"/>
      <c r="L4" s="10"/>
      <c r="M4" s="10"/>
    </row>
    <row r="5" spans="1:13" ht="13.5">
      <c r="A5" s="116" t="s">
        <v>24</v>
      </c>
      <c r="B5" s="116"/>
      <c r="C5" s="116"/>
      <c r="D5" s="116"/>
      <c r="E5" s="116"/>
      <c r="F5" s="116"/>
      <c r="G5" s="116"/>
      <c r="H5" s="116"/>
      <c r="I5" s="116"/>
      <c r="J5" s="116"/>
      <c r="K5" s="116"/>
      <c r="L5" s="116"/>
      <c r="M5" s="116"/>
    </row>
    <row r="6" spans="1:13" ht="13.5">
      <c r="A6" s="116" t="str">
        <f>+'p&amp;l'!A6:G6</f>
        <v>For the year ended 30 June 2006</v>
      </c>
      <c r="B6" s="116"/>
      <c r="C6" s="116"/>
      <c r="D6" s="116"/>
      <c r="E6" s="116"/>
      <c r="F6" s="116"/>
      <c r="G6" s="116"/>
      <c r="H6" s="116"/>
      <c r="I6" s="116"/>
      <c r="J6" s="116"/>
      <c r="K6" s="116"/>
      <c r="L6" s="116"/>
      <c r="M6" s="116"/>
    </row>
    <row r="7" spans="1:13" ht="13.5">
      <c r="A7" s="17"/>
      <c r="B7" s="17"/>
      <c r="C7" s="17"/>
      <c r="D7" s="116" t="s">
        <v>231</v>
      </c>
      <c r="E7" s="116"/>
      <c r="F7" s="116"/>
      <c r="G7" s="116"/>
      <c r="H7" s="116"/>
      <c r="I7" s="116"/>
      <c r="J7" s="17"/>
      <c r="K7" s="17"/>
      <c r="L7" s="17"/>
      <c r="M7" s="17"/>
    </row>
    <row r="8" spans="1:13" ht="13.5">
      <c r="A8" s="10"/>
      <c r="B8" s="10"/>
      <c r="C8" s="10"/>
      <c r="D8" s="119" t="s">
        <v>25</v>
      </c>
      <c r="E8" s="119"/>
      <c r="F8" s="119"/>
      <c r="G8" s="119"/>
      <c r="H8" s="10"/>
      <c r="I8" s="10"/>
      <c r="J8" s="10"/>
      <c r="K8" s="10"/>
      <c r="L8" s="10"/>
      <c r="M8" s="10"/>
    </row>
    <row r="9" spans="1:13" ht="13.5">
      <c r="A9" s="10"/>
      <c r="B9" s="18"/>
      <c r="C9" s="18"/>
      <c r="D9" s="120"/>
      <c r="E9" s="120"/>
      <c r="F9" s="120"/>
      <c r="G9" s="120"/>
      <c r="H9" s="30"/>
      <c r="I9" s="29" t="s">
        <v>26</v>
      </c>
      <c r="J9" s="30"/>
      <c r="K9" s="30"/>
      <c r="L9" s="18"/>
      <c r="M9" s="10"/>
    </row>
    <row r="10" spans="1:13" ht="13.5">
      <c r="A10" s="10"/>
      <c r="B10" s="18"/>
      <c r="C10" s="18"/>
      <c r="D10" s="18"/>
      <c r="E10" s="18"/>
      <c r="F10" s="18"/>
      <c r="G10" s="18"/>
      <c r="H10" s="18"/>
      <c r="I10" s="18"/>
      <c r="J10" s="18"/>
      <c r="K10" s="18"/>
      <c r="L10" s="18"/>
      <c r="M10" s="10"/>
    </row>
    <row r="11" spans="1:13" ht="13.5">
      <c r="A11" s="10"/>
      <c r="B11" s="3" t="s">
        <v>27</v>
      </c>
      <c r="C11" s="3"/>
      <c r="D11" s="3" t="s">
        <v>27</v>
      </c>
      <c r="E11" s="3" t="s">
        <v>198</v>
      </c>
      <c r="F11" s="3" t="s">
        <v>30</v>
      </c>
      <c r="G11" s="3" t="s">
        <v>193</v>
      </c>
      <c r="H11" s="3"/>
      <c r="I11" s="3" t="s">
        <v>32</v>
      </c>
      <c r="J11" s="3"/>
      <c r="K11" s="3" t="s">
        <v>232</v>
      </c>
      <c r="L11" s="3" t="s">
        <v>34</v>
      </c>
      <c r="M11" s="10"/>
    </row>
    <row r="12" spans="1:13" ht="13.5">
      <c r="A12" s="10"/>
      <c r="B12" s="3" t="s">
        <v>28</v>
      </c>
      <c r="C12" s="3"/>
      <c r="D12" s="3" t="s">
        <v>29</v>
      </c>
      <c r="E12" s="3" t="s">
        <v>199</v>
      </c>
      <c r="F12" s="3" t="s">
        <v>31</v>
      </c>
      <c r="G12" s="3" t="s">
        <v>176</v>
      </c>
      <c r="H12" s="3"/>
      <c r="I12" s="3" t="s">
        <v>33</v>
      </c>
      <c r="J12" s="3"/>
      <c r="K12" s="3" t="s">
        <v>233</v>
      </c>
      <c r="L12" s="3" t="s">
        <v>236</v>
      </c>
      <c r="M12" s="10"/>
    </row>
    <row r="13" spans="1:13" ht="13.5">
      <c r="A13" s="10"/>
      <c r="B13" s="18"/>
      <c r="C13" s="18"/>
      <c r="D13" s="18"/>
      <c r="E13" s="18"/>
      <c r="F13" s="18"/>
      <c r="G13" s="18"/>
      <c r="H13" s="18"/>
      <c r="I13" s="18"/>
      <c r="J13" s="18"/>
      <c r="K13" s="18"/>
      <c r="L13" s="18"/>
      <c r="M13" s="10"/>
    </row>
    <row r="14" spans="1:13" ht="13.5">
      <c r="A14" s="10"/>
      <c r="B14" s="3" t="s">
        <v>8</v>
      </c>
      <c r="C14" s="3"/>
      <c r="D14" s="3" t="s">
        <v>8</v>
      </c>
      <c r="E14" s="3" t="s">
        <v>8</v>
      </c>
      <c r="F14" s="3" t="s">
        <v>8</v>
      </c>
      <c r="G14" s="3" t="s">
        <v>8</v>
      </c>
      <c r="H14" s="18"/>
      <c r="I14" s="3" t="s">
        <v>8</v>
      </c>
      <c r="J14" s="18"/>
      <c r="K14" s="3" t="s">
        <v>8</v>
      </c>
      <c r="L14" s="3" t="s">
        <v>8</v>
      </c>
      <c r="M14" s="10"/>
    </row>
    <row r="15" spans="1:13" ht="13.5">
      <c r="A15" s="10"/>
      <c r="B15" s="3"/>
      <c r="C15" s="3"/>
      <c r="D15" s="3"/>
      <c r="E15" s="3"/>
      <c r="F15" s="3"/>
      <c r="G15" s="3"/>
      <c r="H15" s="18"/>
      <c r="I15" s="3"/>
      <c r="J15" s="18"/>
      <c r="K15" s="18"/>
      <c r="L15" s="3"/>
      <c r="M15" s="10"/>
    </row>
    <row r="16" spans="1:13" ht="13.5">
      <c r="A16" s="70" t="s">
        <v>200</v>
      </c>
      <c r="B16" s="3"/>
      <c r="C16" s="3"/>
      <c r="D16" s="3"/>
      <c r="E16" s="3"/>
      <c r="F16" s="3"/>
      <c r="G16" s="3"/>
      <c r="H16" s="18"/>
      <c r="I16" s="3"/>
      <c r="J16" s="18"/>
      <c r="K16" s="18"/>
      <c r="L16" s="3"/>
      <c r="M16" s="10"/>
    </row>
    <row r="17" spans="1:13" s="88" customFormat="1" ht="13.5">
      <c r="A17" s="96" t="s">
        <v>247</v>
      </c>
      <c r="B17" s="61">
        <f>+'balance sheet'!F54</f>
        <v>90559</v>
      </c>
      <c r="C17" s="61"/>
      <c r="D17" s="61">
        <f>+'balance sheet'!F55</f>
        <v>126423</v>
      </c>
      <c r="E17" s="61">
        <v>0</v>
      </c>
      <c r="F17" s="61">
        <f>+'balance sheet'!F56</f>
        <v>47485</v>
      </c>
      <c r="G17" s="61">
        <v>0</v>
      </c>
      <c r="H17" s="61"/>
      <c r="I17" s="61">
        <f>+'balance sheet'!F57</f>
        <v>128823</v>
      </c>
      <c r="J17" s="61"/>
      <c r="K17" s="61">
        <f>+'balance sheet'!F61</f>
        <v>16319</v>
      </c>
      <c r="L17" s="61">
        <f>SUM(B17:K17)</f>
        <v>409609</v>
      </c>
      <c r="M17" s="87"/>
    </row>
    <row r="18" spans="1:13" s="88" customFormat="1" ht="13.5">
      <c r="A18" s="96" t="s">
        <v>248</v>
      </c>
      <c r="B18" s="97">
        <v>0</v>
      </c>
      <c r="C18" s="97"/>
      <c r="D18" s="97">
        <v>0</v>
      </c>
      <c r="E18" s="97">
        <v>0</v>
      </c>
      <c r="F18" s="97">
        <f>+'notes a'!F125</f>
        <v>-47485</v>
      </c>
      <c r="G18" s="97">
        <v>0</v>
      </c>
      <c r="H18" s="97"/>
      <c r="I18" s="97">
        <f>+-F18</f>
        <v>47485</v>
      </c>
      <c r="J18" s="97"/>
      <c r="K18" s="97">
        <v>0</v>
      </c>
      <c r="L18" s="97">
        <f>SUM(B18:K18)</f>
        <v>0</v>
      </c>
      <c r="M18" s="87"/>
    </row>
    <row r="19" spans="2:13" ht="13.5">
      <c r="B19" s="12"/>
      <c r="C19" s="12"/>
      <c r="D19" s="12"/>
      <c r="E19" s="12"/>
      <c r="F19" s="12"/>
      <c r="G19" s="12"/>
      <c r="H19" s="12"/>
      <c r="I19" s="12"/>
      <c r="J19" s="12"/>
      <c r="K19" s="12"/>
      <c r="L19" s="12"/>
      <c r="M19" s="10"/>
    </row>
    <row r="20" spans="1:13" ht="13.5">
      <c r="A20" s="18" t="s">
        <v>250</v>
      </c>
      <c r="B20" s="12">
        <f>+B17+B18</f>
        <v>90559</v>
      </c>
      <c r="C20" s="12"/>
      <c r="D20" s="12">
        <f>+D17+D18</f>
        <v>126423</v>
      </c>
      <c r="E20" s="12">
        <f>+E17+E18</f>
        <v>0</v>
      </c>
      <c r="F20" s="12">
        <f>+F17+F18</f>
        <v>0</v>
      </c>
      <c r="G20" s="12">
        <f>+G17+G18</f>
        <v>0</v>
      </c>
      <c r="H20" s="12"/>
      <c r="I20" s="12">
        <f>+I17+I18</f>
        <v>176308</v>
      </c>
      <c r="J20" s="12"/>
      <c r="K20" s="12">
        <f>+K17+K18</f>
        <v>16319</v>
      </c>
      <c r="L20" s="12">
        <f>+L17+L18</f>
        <v>409609</v>
      </c>
      <c r="M20" s="10"/>
    </row>
    <row r="21" spans="1:13" ht="13.5">
      <c r="A21" s="18" t="s">
        <v>249</v>
      </c>
      <c r="B21" s="12"/>
      <c r="C21" s="12"/>
      <c r="D21" s="12"/>
      <c r="E21" s="12"/>
      <c r="F21" s="12"/>
      <c r="G21" s="12"/>
      <c r="H21" s="12"/>
      <c r="I21" s="12"/>
      <c r="J21" s="12"/>
      <c r="K21" s="12"/>
      <c r="L21" s="12"/>
      <c r="M21" s="10"/>
    </row>
    <row r="22" spans="1:13" ht="13.5">
      <c r="A22" s="18"/>
      <c r="B22" s="12"/>
      <c r="C22" s="12"/>
      <c r="D22" s="12"/>
      <c r="E22" s="12"/>
      <c r="F22" s="12"/>
      <c r="G22" s="12"/>
      <c r="H22" s="12"/>
      <c r="I22" s="12"/>
      <c r="J22" s="12"/>
      <c r="K22" s="12"/>
      <c r="L22" s="12"/>
      <c r="M22" s="10"/>
    </row>
    <row r="23" spans="1:13" ht="13.5">
      <c r="A23" s="10" t="s">
        <v>178</v>
      </c>
      <c r="B23" s="12">
        <v>0</v>
      </c>
      <c r="C23" s="12"/>
      <c r="D23" s="12">
        <v>0</v>
      </c>
      <c r="E23" s="12">
        <v>0</v>
      </c>
      <c r="F23" s="12">
        <v>0</v>
      </c>
      <c r="G23" s="12">
        <v>0</v>
      </c>
      <c r="H23" s="12"/>
      <c r="I23" s="12">
        <f>+'p&amp;l'!F32</f>
        <v>5216</v>
      </c>
      <c r="J23" s="12"/>
      <c r="K23" s="12">
        <f>+'p&amp;l'!F33</f>
        <v>562</v>
      </c>
      <c r="L23" s="12">
        <f>SUM(B23:K23)</f>
        <v>5778</v>
      </c>
      <c r="M23" s="10"/>
    </row>
    <row r="24" spans="1:13" ht="13.5">
      <c r="A24" s="10"/>
      <c r="B24" s="23"/>
      <c r="C24" s="12"/>
      <c r="D24" s="23"/>
      <c r="E24" s="23"/>
      <c r="F24" s="23"/>
      <c r="G24" s="23"/>
      <c r="H24" s="12"/>
      <c r="I24" s="23"/>
      <c r="J24" s="12"/>
      <c r="K24" s="23"/>
      <c r="L24" s="23"/>
      <c r="M24" s="10"/>
    </row>
    <row r="25" spans="1:13" ht="13.5">
      <c r="A25" s="10"/>
      <c r="B25" s="12"/>
      <c r="C25" s="12"/>
      <c r="D25" s="12"/>
      <c r="E25" s="12"/>
      <c r="F25" s="12"/>
      <c r="G25" s="12"/>
      <c r="H25" s="12"/>
      <c r="I25" s="12"/>
      <c r="J25" s="12"/>
      <c r="K25" s="12"/>
      <c r="L25" s="12"/>
      <c r="M25" s="10"/>
    </row>
    <row r="26" spans="1:13" ht="13.5">
      <c r="A26" s="10" t="s">
        <v>277</v>
      </c>
      <c r="B26" s="12">
        <f>+SUM(B19:B24)</f>
        <v>90559</v>
      </c>
      <c r="C26" s="12"/>
      <c r="D26" s="12">
        <f>+SUM(D19:D24)</f>
        <v>126423</v>
      </c>
      <c r="E26" s="12">
        <f>+SUM(E19:E24)</f>
        <v>0</v>
      </c>
      <c r="F26" s="12">
        <f>+SUM(F19:F24)</f>
        <v>0</v>
      </c>
      <c r="G26" s="12">
        <f>+SUM(G19:G24)</f>
        <v>0</v>
      </c>
      <c r="H26" s="12"/>
      <c r="I26" s="12">
        <f>+SUM(I19:I24)</f>
        <v>181524</v>
      </c>
      <c r="J26" s="12"/>
      <c r="K26" s="12">
        <f>+SUM(K19:K24)</f>
        <v>16881</v>
      </c>
      <c r="L26" s="12">
        <f>+SUM(L19:L24)</f>
        <v>415387</v>
      </c>
      <c r="M26" s="10"/>
    </row>
    <row r="27" spans="1:13" ht="14.25" thickBot="1">
      <c r="A27" s="10"/>
      <c r="B27" s="24"/>
      <c r="C27" s="12"/>
      <c r="D27" s="24"/>
      <c r="E27" s="24"/>
      <c r="F27" s="24"/>
      <c r="G27" s="24"/>
      <c r="H27" s="12"/>
      <c r="I27" s="24"/>
      <c r="J27" s="12"/>
      <c r="K27" s="24"/>
      <c r="L27" s="24"/>
      <c r="M27" s="10"/>
    </row>
    <row r="28" spans="1:13" ht="14.25" thickTop="1">
      <c r="A28" s="10"/>
      <c r="B28" s="12">
        <f>+B26-'balance sheet'!D54</f>
        <v>0</v>
      </c>
      <c r="C28" s="12"/>
      <c r="D28" s="12">
        <f>+D26-'balance sheet'!D55</f>
        <v>0</v>
      </c>
      <c r="E28" s="12"/>
      <c r="F28" s="12">
        <f>+F26-'balance sheet'!D56</f>
        <v>0</v>
      </c>
      <c r="G28" s="12"/>
      <c r="H28" s="12"/>
      <c r="I28" s="12">
        <f>+I26-'balance sheet'!D57</f>
        <v>0</v>
      </c>
      <c r="J28" s="12"/>
      <c r="K28" s="12">
        <f>+K26-'balance sheet'!D61</f>
        <v>0</v>
      </c>
      <c r="L28" s="12">
        <f>+L26-'balance sheet'!D63</f>
        <v>0</v>
      </c>
      <c r="M28" s="10"/>
    </row>
    <row r="29" spans="1:13" ht="13.5">
      <c r="A29" s="10"/>
      <c r="B29" s="12"/>
      <c r="C29" s="12"/>
      <c r="D29" s="12"/>
      <c r="E29" s="12"/>
      <c r="F29" s="12"/>
      <c r="G29" s="12"/>
      <c r="H29" s="12"/>
      <c r="I29" s="12"/>
      <c r="J29" s="12"/>
      <c r="K29" s="12"/>
      <c r="L29" s="12"/>
      <c r="M29" s="10"/>
    </row>
    <row r="30" spans="1:13" ht="13.5">
      <c r="A30" s="10" t="s">
        <v>188</v>
      </c>
      <c r="B30" s="12">
        <v>181118</v>
      </c>
      <c r="C30" s="12"/>
      <c r="D30" s="12">
        <v>142687</v>
      </c>
      <c r="E30" s="12">
        <v>0</v>
      </c>
      <c r="F30" s="12">
        <v>5632</v>
      </c>
      <c r="G30" s="12">
        <v>8</v>
      </c>
      <c r="H30" s="12"/>
      <c r="I30" s="12">
        <v>134119</v>
      </c>
      <c r="J30" s="12"/>
      <c r="K30" s="12">
        <v>83305</v>
      </c>
      <c r="L30" s="12">
        <f>SUM(B30:K30)</f>
        <v>546869</v>
      </c>
      <c r="M30" s="10"/>
    </row>
    <row r="31" spans="1:13" ht="13.5">
      <c r="A31" s="10"/>
      <c r="B31" s="12"/>
      <c r="C31" s="12"/>
      <c r="D31" s="12"/>
      <c r="E31" s="12"/>
      <c r="F31" s="12"/>
      <c r="G31" s="12"/>
      <c r="H31" s="12"/>
      <c r="I31" s="12"/>
      <c r="J31" s="12"/>
      <c r="K31" s="12"/>
      <c r="L31" s="12"/>
      <c r="M31" s="10"/>
    </row>
    <row r="32" spans="1:13" ht="13.5">
      <c r="A32" s="10" t="s">
        <v>178</v>
      </c>
      <c r="B32" s="12">
        <v>0</v>
      </c>
      <c r="C32" s="12"/>
      <c r="D32" s="12">
        <v>0</v>
      </c>
      <c r="E32" s="12">
        <v>0</v>
      </c>
      <c r="F32" s="12">
        <v>0</v>
      </c>
      <c r="G32" s="12">
        <v>0</v>
      </c>
      <c r="H32" s="12"/>
      <c r="I32" s="12">
        <f>+'p&amp;l'!G32</f>
        <v>3883</v>
      </c>
      <c r="J32" s="12"/>
      <c r="K32" s="12">
        <f>+'p&amp;l'!G33</f>
        <v>841</v>
      </c>
      <c r="L32" s="12">
        <f>SUM(B32:K32)</f>
        <v>4724</v>
      </c>
      <c r="M32" s="10"/>
    </row>
    <row r="33" spans="1:13" ht="13.5">
      <c r="A33" s="10"/>
      <c r="B33" s="12"/>
      <c r="C33" s="12"/>
      <c r="D33" s="12"/>
      <c r="E33" s="12"/>
      <c r="F33" s="12"/>
      <c r="G33" s="12"/>
      <c r="H33" s="12"/>
      <c r="I33" s="12"/>
      <c r="J33" s="12"/>
      <c r="K33" s="12"/>
      <c r="L33" s="12"/>
      <c r="M33" s="10"/>
    </row>
    <row r="34" spans="1:13" ht="13.5">
      <c r="A34" s="10" t="s">
        <v>282</v>
      </c>
      <c r="B34" s="12">
        <v>0</v>
      </c>
      <c r="C34" s="12"/>
      <c r="D34" s="12">
        <v>0</v>
      </c>
      <c r="E34" s="12">
        <v>0</v>
      </c>
      <c r="F34" s="12">
        <v>-14</v>
      </c>
      <c r="G34" s="12">
        <v>0</v>
      </c>
      <c r="H34" s="12"/>
      <c r="I34" s="12">
        <v>0</v>
      </c>
      <c r="J34" s="12"/>
      <c r="K34" s="12">
        <v>-2</v>
      </c>
      <c r="L34" s="12">
        <f>SUM(B34:K34)</f>
        <v>-16</v>
      </c>
      <c r="M34" s="10"/>
    </row>
    <row r="35" spans="1:13" ht="13.5">
      <c r="A35" s="10"/>
      <c r="B35" s="12"/>
      <c r="C35" s="12"/>
      <c r="D35" s="12"/>
      <c r="E35" s="12"/>
      <c r="F35" s="12"/>
      <c r="G35" s="12"/>
      <c r="H35" s="12"/>
      <c r="I35" s="12"/>
      <c r="J35" s="12"/>
      <c r="K35" s="12"/>
      <c r="L35" s="12"/>
      <c r="M35" s="10"/>
    </row>
    <row r="36" spans="1:13" ht="13.5">
      <c r="A36" s="10" t="s">
        <v>281</v>
      </c>
      <c r="B36" s="12">
        <v>0</v>
      </c>
      <c r="C36" s="12"/>
      <c r="D36" s="12">
        <v>0</v>
      </c>
      <c r="E36" s="12">
        <v>0</v>
      </c>
      <c r="F36" s="12">
        <v>0</v>
      </c>
      <c r="G36" s="12">
        <v>-8</v>
      </c>
      <c r="H36" s="12"/>
      <c r="I36" s="12">
        <v>0</v>
      </c>
      <c r="J36" s="12"/>
      <c r="K36" s="12">
        <v>-1069</v>
      </c>
      <c r="L36" s="12">
        <f>SUM(B36:K36)</f>
        <v>-1077</v>
      </c>
      <c r="M36" s="10"/>
    </row>
    <row r="37" spans="1:13" ht="13.5">
      <c r="A37" s="10"/>
      <c r="B37" s="12"/>
      <c r="C37" s="12"/>
      <c r="D37" s="12"/>
      <c r="E37" s="12"/>
      <c r="F37" s="12"/>
      <c r="G37" s="12"/>
      <c r="H37" s="12"/>
      <c r="I37" s="12"/>
      <c r="J37" s="12"/>
      <c r="K37" s="12"/>
      <c r="L37" s="12"/>
      <c r="M37" s="10"/>
    </row>
    <row r="38" spans="1:13" ht="13.5">
      <c r="A38" s="10" t="s">
        <v>189</v>
      </c>
      <c r="B38" s="12">
        <v>-90559</v>
      </c>
      <c r="C38" s="12"/>
      <c r="D38" s="12">
        <v>-16264</v>
      </c>
      <c r="E38" s="12">
        <v>0</v>
      </c>
      <c r="F38" s="12">
        <v>22832</v>
      </c>
      <c r="G38" s="12">
        <v>0</v>
      </c>
      <c r="H38" s="12"/>
      <c r="I38" s="12">
        <v>-13840</v>
      </c>
      <c r="J38" s="12"/>
      <c r="K38" s="12">
        <v>-67519</v>
      </c>
      <c r="L38" s="12">
        <f>SUM(B38:K38)</f>
        <v>-165350</v>
      </c>
      <c r="M38" s="10"/>
    </row>
    <row r="39" spans="1:13" ht="13.5">
      <c r="A39" s="10" t="s">
        <v>190</v>
      </c>
      <c r="B39" s="12"/>
      <c r="C39" s="12"/>
      <c r="D39" s="12"/>
      <c r="E39" s="12"/>
      <c r="F39" s="12"/>
      <c r="G39" s="12"/>
      <c r="H39" s="12"/>
      <c r="I39" s="12"/>
      <c r="J39" s="12"/>
      <c r="K39" s="12"/>
      <c r="L39" s="12"/>
      <c r="M39" s="10"/>
    </row>
    <row r="40" spans="1:13" ht="13.5">
      <c r="A40" s="10"/>
      <c r="B40" s="12"/>
      <c r="C40" s="12"/>
      <c r="D40" s="12"/>
      <c r="E40" s="12"/>
      <c r="F40" s="12"/>
      <c r="G40" s="12"/>
      <c r="H40" s="12"/>
      <c r="I40" s="12"/>
      <c r="J40" s="12"/>
      <c r="K40" s="12"/>
      <c r="L40" s="12"/>
      <c r="M40" s="10"/>
    </row>
    <row r="41" spans="1:13" ht="13.5">
      <c r="A41" s="10"/>
      <c r="B41" s="23"/>
      <c r="C41" s="12"/>
      <c r="D41" s="23"/>
      <c r="E41" s="23"/>
      <c r="F41" s="23"/>
      <c r="G41" s="23"/>
      <c r="H41" s="12"/>
      <c r="I41" s="23"/>
      <c r="J41" s="12"/>
      <c r="K41" s="23"/>
      <c r="L41" s="23"/>
      <c r="M41" s="10"/>
    </row>
    <row r="42" spans="1:13" ht="13.5">
      <c r="A42" s="10"/>
      <c r="B42" s="12"/>
      <c r="C42" s="12"/>
      <c r="D42" s="12"/>
      <c r="E42" s="12"/>
      <c r="F42" s="12"/>
      <c r="G42" s="12"/>
      <c r="H42" s="12"/>
      <c r="I42" s="12"/>
      <c r="J42" s="12"/>
      <c r="K42" s="12"/>
      <c r="L42" s="12"/>
      <c r="M42" s="10"/>
    </row>
    <row r="43" spans="1:13" ht="13.5">
      <c r="A43" s="10" t="s">
        <v>278</v>
      </c>
      <c r="B43" s="12">
        <f>SUM(B30:B41)</f>
        <v>90559</v>
      </c>
      <c r="C43" s="12"/>
      <c r="D43" s="12">
        <f>SUM(D30:D41)</f>
        <v>126423</v>
      </c>
      <c r="E43" s="12">
        <f>SUM(E30:E41)</f>
        <v>0</v>
      </c>
      <c r="F43" s="12">
        <f>SUM(F30:F41)</f>
        <v>28450</v>
      </c>
      <c r="G43" s="12">
        <f>SUM(G30:G41)</f>
        <v>0</v>
      </c>
      <c r="H43" s="12"/>
      <c r="I43" s="12">
        <f>SUM(I30:I41)</f>
        <v>124162</v>
      </c>
      <c r="J43" s="12"/>
      <c r="K43" s="12">
        <f>SUM(K30:K41)</f>
        <v>15556</v>
      </c>
      <c r="L43" s="12">
        <f>SUM(L30:L41)</f>
        <v>385150</v>
      </c>
      <c r="M43" s="10"/>
    </row>
    <row r="44" spans="1:13" ht="14.25" thickBot="1">
      <c r="A44" s="10"/>
      <c r="B44" s="24"/>
      <c r="C44" s="12"/>
      <c r="D44" s="24"/>
      <c r="E44" s="24"/>
      <c r="F44" s="24"/>
      <c r="G44" s="24"/>
      <c r="H44" s="12"/>
      <c r="I44" s="24"/>
      <c r="J44" s="12"/>
      <c r="K44" s="24"/>
      <c r="L44" s="24"/>
      <c r="M44" s="10"/>
    </row>
    <row r="45" spans="1:13" ht="14.25" thickTop="1">
      <c r="A45" s="10"/>
      <c r="B45" s="12"/>
      <c r="C45" s="12"/>
      <c r="D45" s="12"/>
      <c r="E45" s="12"/>
      <c r="F45" s="12"/>
      <c r="G45" s="12"/>
      <c r="H45" s="12"/>
      <c r="I45" s="12"/>
      <c r="J45" s="12"/>
      <c r="K45" s="12"/>
      <c r="L45" s="12"/>
      <c r="M45" s="10"/>
    </row>
    <row r="46" spans="1:13" ht="13.5">
      <c r="A46" s="18" t="s">
        <v>35</v>
      </c>
      <c r="B46" s="10"/>
      <c r="C46" s="10"/>
      <c r="D46" s="10"/>
      <c r="E46" s="10"/>
      <c r="F46" s="10"/>
      <c r="G46" s="10"/>
      <c r="H46" s="10"/>
      <c r="I46" s="10"/>
      <c r="J46" s="10"/>
      <c r="K46" s="10"/>
      <c r="L46" s="10"/>
      <c r="M46" s="10"/>
    </row>
    <row r="47" spans="1:13" ht="13.5">
      <c r="A47" s="18" t="s">
        <v>214</v>
      </c>
      <c r="B47" s="10"/>
      <c r="C47" s="10"/>
      <c r="D47" s="10"/>
      <c r="E47" s="10"/>
      <c r="F47" s="10"/>
      <c r="G47" s="10"/>
      <c r="H47" s="10"/>
      <c r="I47" s="10"/>
      <c r="J47" s="10"/>
      <c r="K47" s="10"/>
      <c r="L47" s="10"/>
      <c r="M47" s="10"/>
    </row>
    <row r="48" spans="1:13" ht="13.5">
      <c r="A48" s="18" t="s">
        <v>292</v>
      </c>
      <c r="B48" s="10"/>
      <c r="C48" s="10"/>
      <c r="D48" s="10"/>
      <c r="E48" s="10"/>
      <c r="F48" s="10"/>
      <c r="G48" s="10"/>
      <c r="H48" s="10"/>
      <c r="I48" s="10"/>
      <c r="J48" s="10"/>
      <c r="K48" s="10"/>
      <c r="L48" s="10"/>
      <c r="M48" s="10"/>
    </row>
  </sheetData>
  <mergeCells count="7">
    <mergeCell ref="D8:G9"/>
    <mergeCell ref="A1:L1"/>
    <mergeCell ref="A2:L2"/>
    <mergeCell ref="A5:M5"/>
    <mergeCell ref="A6:M6"/>
    <mergeCell ref="A3:L3"/>
    <mergeCell ref="D7:I7"/>
  </mergeCells>
  <printOptions horizontalCentered="1"/>
  <pageMargins left="0.75" right="0.75" top="0.78" bottom="0.57" header="0.5" footer="0.36"/>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D63"/>
  <sheetViews>
    <sheetView view="pageBreakPreview" zoomScaleSheetLayoutView="100" workbookViewId="0" topLeftCell="A1">
      <selection activeCell="A11" sqref="A11"/>
    </sheetView>
  </sheetViews>
  <sheetFormatPr defaultColWidth="9.140625" defaultRowHeight="12.75"/>
  <cols>
    <col min="1" max="1" width="64.7109375" style="0" customWidth="1"/>
    <col min="2" max="2" width="5.00390625" style="0" customWidth="1"/>
    <col min="3" max="3" width="14.00390625" style="0" customWidth="1"/>
    <col min="4" max="4" width="13.28125" style="0" customWidth="1"/>
    <col min="5" max="5" width="2.7109375" style="0" customWidth="1"/>
  </cols>
  <sheetData>
    <row r="1" spans="1:4" ht="13.5">
      <c r="A1" s="116" t="s">
        <v>99</v>
      </c>
      <c r="B1" s="116"/>
      <c r="C1" s="116"/>
      <c r="D1" s="116"/>
    </row>
    <row r="2" spans="1:4" ht="13.5">
      <c r="A2" s="117" t="s">
        <v>100</v>
      </c>
      <c r="B2" s="117"/>
      <c r="C2" s="117"/>
      <c r="D2" s="117"/>
    </row>
    <row r="3" spans="1:4" ht="13.5">
      <c r="A3" s="117" t="s">
        <v>112</v>
      </c>
      <c r="B3" s="117"/>
      <c r="C3" s="117"/>
      <c r="D3" s="117"/>
    </row>
    <row r="4" spans="1:4" ht="13.5">
      <c r="A4" s="10"/>
      <c r="B4" s="10"/>
      <c r="C4" s="10"/>
      <c r="D4" s="10"/>
    </row>
    <row r="5" spans="1:4" ht="13.5">
      <c r="A5" s="116" t="s">
        <v>36</v>
      </c>
      <c r="B5" s="116"/>
      <c r="C5" s="116"/>
      <c r="D5" s="116"/>
    </row>
    <row r="6" spans="1:4" ht="13.5">
      <c r="A6" s="117" t="str">
        <f>+'p&amp;l'!A6:G6</f>
        <v>For the year ended 30 June 2006</v>
      </c>
      <c r="B6" s="117"/>
      <c r="C6" s="117"/>
      <c r="D6" s="117"/>
    </row>
    <row r="7" spans="1:4" ht="13.5">
      <c r="A7" s="10"/>
      <c r="B7" s="10"/>
      <c r="C7" s="10"/>
      <c r="D7" s="10"/>
    </row>
    <row r="8" spans="1:4" ht="13.5">
      <c r="A8" s="10"/>
      <c r="B8" s="18"/>
      <c r="C8" s="3" t="s">
        <v>279</v>
      </c>
      <c r="D8" s="3" t="str">
        <f>+C8</f>
        <v>6 months</v>
      </c>
    </row>
    <row r="9" spans="1:4" ht="13.5">
      <c r="A9" s="10"/>
      <c r="B9" s="18"/>
      <c r="C9" s="3" t="s">
        <v>37</v>
      </c>
      <c r="D9" s="3" t="s">
        <v>37</v>
      </c>
    </row>
    <row r="10" spans="1:4" ht="13.5">
      <c r="A10" s="10"/>
      <c r="B10" s="18"/>
      <c r="C10" s="19" t="str">
        <f>+'p&amp;l'!C10</f>
        <v>30.06.2006</v>
      </c>
      <c r="D10" s="19" t="str">
        <f>+'p&amp;l'!D10</f>
        <v>30.06.2005</v>
      </c>
    </row>
    <row r="11" spans="1:4" ht="13.5">
      <c r="A11" s="10"/>
      <c r="B11" s="18"/>
      <c r="C11" s="17" t="s">
        <v>142</v>
      </c>
      <c r="D11" s="17" t="s">
        <v>142</v>
      </c>
    </row>
    <row r="12" spans="1:4" ht="13.5">
      <c r="A12" s="10"/>
      <c r="B12" s="18"/>
      <c r="C12" s="3" t="s">
        <v>8</v>
      </c>
      <c r="D12" s="3" t="s">
        <v>8</v>
      </c>
    </row>
    <row r="13" spans="1:4" ht="13.5">
      <c r="A13" s="10"/>
      <c r="B13" s="10"/>
      <c r="C13" s="10"/>
      <c r="D13" s="10"/>
    </row>
    <row r="14" spans="1:4" ht="13.5">
      <c r="A14" s="10" t="s">
        <v>169</v>
      </c>
      <c r="B14" s="10"/>
      <c r="C14" s="22">
        <v>7684</v>
      </c>
      <c r="D14" s="22">
        <v>6306</v>
      </c>
    </row>
    <row r="15" spans="1:4" ht="13.5">
      <c r="A15" s="10"/>
      <c r="B15" s="10"/>
      <c r="C15" s="12"/>
      <c r="D15" s="12"/>
    </row>
    <row r="16" spans="1:4" ht="13.5">
      <c r="A16" s="10" t="s">
        <v>38</v>
      </c>
      <c r="B16" s="10"/>
      <c r="C16" s="12"/>
      <c r="D16" s="12"/>
    </row>
    <row r="17" spans="1:4" ht="13.5">
      <c r="A17" s="10"/>
      <c r="B17" s="10"/>
      <c r="C17" s="12"/>
      <c r="D17" s="12"/>
    </row>
    <row r="18" spans="1:4" ht="13.5">
      <c r="A18" s="10" t="s">
        <v>114</v>
      </c>
      <c r="B18" s="10"/>
      <c r="C18" s="12">
        <v>1527</v>
      </c>
      <c r="D18" s="12">
        <v>2191</v>
      </c>
    </row>
    <row r="19" spans="1:4" ht="13.5">
      <c r="A19" s="10" t="s">
        <v>115</v>
      </c>
      <c r="B19" s="10"/>
      <c r="C19" s="12">
        <v>-133</v>
      </c>
      <c r="D19" s="12">
        <v>-130</v>
      </c>
    </row>
    <row r="20" spans="1:4" ht="13.5">
      <c r="A20" s="10"/>
      <c r="B20" s="10"/>
      <c r="C20" s="23"/>
      <c r="D20" s="23"/>
    </row>
    <row r="21" spans="1:4" ht="13.5">
      <c r="A21" s="10"/>
      <c r="B21" s="10"/>
      <c r="C21" s="22"/>
      <c r="D21" s="22"/>
    </row>
    <row r="22" spans="1:4" ht="13.5">
      <c r="A22" s="10" t="s">
        <v>179</v>
      </c>
      <c r="B22" s="10"/>
      <c r="C22" s="22">
        <v>9078</v>
      </c>
      <c r="D22" s="22">
        <v>8367</v>
      </c>
    </row>
    <row r="23" spans="1:4" ht="13.5">
      <c r="A23" s="10"/>
      <c r="B23" s="10"/>
      <c r="C23" s="22"/>
      <c r="D23" s="22"/>
    </row>
    <row r="24" spans="1:4" ht="13.5">
      <c r="A24" s="10" t="s">
        <v>40</v>
      </c>
      <c r="B24" s="10"/>
      <c r="C24" s="22"/>
      <c r="D24" s="22"/>
    </row>
    <row r="25" spans="1:4" ht="13.5">
      <c r="A25" s="10"/>
      <c r="B25" s="10"/>
      <c r="C25" s="22"/>
      <c r="D25" s="22"/>
    </row>
    <row r="26" spans="1:4" ht="13.5">
      <c r="A26" s="27" t="s">
        <v>116</v>
      </c>
      <c r="B26" s="10"/>
      <c r="C26" s="22">
        <v>-2217</v>
      </c>
      <c r="D26" s="22">
        <v>253</v>
      </c>
    </row>
    <row r="27" spans="1:4" ht="13.5">
      <c r="A27" s="10" t="s">
        <v>117</v>
      </c>
      <c r="B27" s="10"/>
      <c r="C27" s="22">
        <v>-6420</v>
      </c>
      <c r="D27" s="22">
        <v>4774</v>
      </c>
    </row>
    <row r="28" spans="1:4" ht="13.5">
      <c r="A28" s="10" t="s">
        <v>187</v>
      </c>
      <c r="B28" s="10"/>
      <c r="C28" s="22">
        <v>0</v>
      </c>
      <c r="D28" s="22">
        <v>0</v>
      </c>
    </row>
    <row r="29" spans="1:4" ht="13.5">
      <c r="A29" s="10" t="s">
        <v>113</v>
      </c>
      <c r="B29" s="10"/>
      <c r="C29" s="22">
        <v>-1100</v>
      </c>
      <c r="D29" s="22">
        <v>-475</v>
      </c>
    </row>
    <row r="30" spans="1:4" ht="13.5">
      <c r="A30" s="10" t="s">
        <v>45</v>
      </c>
      <c r="B30" s="10"/>
      <c r="C30" s="22">
        <v>-8</v>
      </c>
      <c r="D30" s="22">
        <v>-8</v>
      </c>
    </row>
    <row r="31" spans="1:4" ht="13.5">
      <c r="A31" s="31" t="s">
        <v>10</v>
      </c>
      <c r="B31" s="10"/>
      <c r="C31" s="22">
        <v>141</v>
      </c>
      <c r="D31" s="22">
        <v>138</v>
      </c>
    </row>
    <row r="32" spans="1:4" ht="13.5">
      <c r="A32" s="10"/>
      <c r="B32" s="10"/>
      <c r="C32" s="22"/>
      <c r="D32" s="22"/>
    </row>
    <row r="33" spans="1:4" ht="13.5">
      <c r="A33" s="10" t="s">
        <v>41</v>
      </c>
      <c r="B33" s="10"/>
      <c r="C33" s="28">
        <v>-526</v>
      </c>
      <c r="D33" s="28">
        <v>13049</v>
      </c>
    </row>
    <row r="34" spans="1:4" ht="13.5">
      <c r="A34" s="10"/>
      <c r="B34" s="10"/>
      <c r="C34" s="12"/>
      <c r="D34" s="12"/>
    </row>
    <row r="35" spans="1:4" ht="13.5">
      <c r="A35" s="10" t="s">
        <v>42</v>
      </c>
      <c r="B35" s="10"/>
      <c r="C35" s="12"/>
      <c r="D35" s="12"/>
    </row>
    <row r="36" spans="1:4" ht="13.5">
      <c r="A36" s="10"/>
      <c r="B36" s="10"/>
      <c r="C36" s="22"/>
      <c r="D36" s="22"/>
    </row>
    <row r="37" spans="1:4" ht="13.5">
      <c r="A37" s="10" t="s">
        <v>43</v>
      </c>
      <c r="B37" s="10"/>
      <c r="C37" s="22">
        <v>-839</v>
      </c>
      <c r="D37" s="22">
        <v>-2570</v>
      </c>
    </row>
    <row r="38" spans="1:4" ht="13.5">
      <c r="A38" s="10" t="s">
        <v>175</v>
      </c>
      <c r="B38" s="10"/>
      <c r="C38" s="22"/>
      <c r="D38" s="22">
        <v>-3</v>
      </c>
    </row>
    <row r="39" spans="1:4" ht="13.5">
      <c r="A39" s="10" t="s">
        <v>194</v>
      </c>
      <c r="B39" s="10"/>
      <c r="C39" s="22"/>
      <c r="D39" s="22">
        <v>31</v>
      </c>
    </row>
    <row r="40" spans="1:4" ht="13.5">
      <c r="A40" s="10" t="s">
        <v>2</v>
      </c>
      <c r="B40" s="10"/>
      <c r="C40" s="22">
        <v>0</v>
      </c>
      <c r="D40" s="22">
        <v>-11090</v>
      </c>
    </row>
    <row r="41" spans="1:4" ht="13.5">
      <c r="A41" s="10" t="s">
        <v>138</v>
      </c>
      <c r="B41" s="10"/>
      <c r="C41" s="22">
        <v>-562</v>
      </c>
      <c r="D41" s="22">
        <v>-122</v>
      </c>
    </row>
    <row r="42" spans="1:4" ht="13.5">
      <c r="A42" s="10"/>
      <c r="B42" s="10"/>
      <c r="C42" s="22"/>
      <c r="D42" s="22"/>
    </row>
    <row r="43" spans="1:4" ht="13.5">
      <c r="A43" s="10" t="s">
        <v>119</v>
      </c>
      <c r="B43" s="10"/>
      <c r="C43" s="28">
        <v>-1401</v>
      </c>
      <c r="D43" s="28">
        <v>-13754</v>
      </c>
    </row>
    <row r="44" spans="1:4" ht="13.5">
      <c r="A44" s="10"/>
      <c r="B44" s="10"/>
      <c r="C44" s="22"/>
      <c r="D44" s="22"/>
    </row>
    <row r="45" spans="1:4" ht="13.5">
      <c r="A45" s="10" t="s">
        <v>44</v>
      </c>
      <c r="B45" s="10"/>
      <c r="C45" s="12"/>
      <c r="D45" s="12"/>
    </row>
    <row r="46" spans="1:4" ht="13.5">
      <c r="A46" s="10"/>
      <c r="B46" s="10"/>
      <c r="C46" s="12"/>
      <c r="D46" s="12"/>
    </row>
    <row r="47" spans="1:4" ht="13.5">
      <c r="A47" s="10" t="s">
        <v>139</v>
      </c>
      <c r="B47" s="10"/>
      <c r="C47" s="12">
        <v>811</v>
      </c>
      <c r="D47" s="12">
        <v>149</v>
      </c>
    </row>
    <row r="48" spans="1:4" ht="13.5">
      <c r="A48" s="10"/>
      <c r="B48" s="10"/>
      <c r="C48" s="22"/>
      <c r="D48" s="22"/>
    </row>
    <row r="49" spans="1:4" ht="13.5">
      <c r="A49" s="10" t="s">
        <v>118</v>
      </c>
      <c r="B49" s="10"/>
      <c r="C49" s="28">
        <v>811</v>
      </c>
      <c r="D49" s="28">
        <v>149</v>
      </c>
    </row>
    <row r="50" spans="1:4" ht="13.5">
      <c r="A50" s="10"/>
      <c r="B50" s="10"/>
      <c r="C50" s="12"/>
      <c r="D50" s="12"/>
    </row>
    <row r="51" spans="1:4" ht="13.5">
      <c r="A51" s="10" t="s">
        <v>186</v>
      </c>
      <c r="B51" s="10"/>
      <c r="C51" s="12">
        <v>-1116</v>
      </c>
      <c r="D51" s="12">
        <v>-556</v>
      </c>
    </row>
    <row r="52" spans="1:4" ht="13.5">
      <c r="A52" s="10"/>
      <c r="B52" s="10"/>
      <c r="C52" s="12"/>
      <c r="D52" s="12"/>
    </row>
    <row r="53" spans="1:4" ht="13.5">
      <c r="A53" s="10" t="s">
        <v>46</v>
      </c>
      <c r="B53" s="10"/>
      <c r="C53" s="12">
        <v>15169</v>
      </c>
      <c r="D53" s="12">
        <v>27517</v>
      </c>
    </row>
    <row r="54" spans="1:4" ht="13.5">
      <c r="A54" s="10"/>
      <c r="B54" s="10"/>
      <c r="C54" s="23"/>
      <c r="D54" s="23"/>
    </row>
    <row r="55" spans="1:4" ht="13.5">
      <c r="A55" s="10"/>
      <c r="B55" s="10"/>
      <c r="C55" s="12"/>
      <c r="D55" s="12"/>
    </row>
    <row r="56" spans="1:4" ht="13.5">
      <c r="A56" s="10" t="s">
        <v>280</v>
      </c>
      <c r="B56" s="10"/>
      <c r="C56" s="12">
        <v>14053</v>
      </c>
      <c r="D56" s="12">
        <v>26961</v>
      </c>
    </row>
    <row r="57" spans="1:4" ht="14.25" thickBot="1">
      <c r="A57" s="10"/>
      <c r="B57" s="10"/>
      <c r="C57" s="24"/>
      <c r="D57" s="24"/>
    </row>
    <row r="58" spans="1:4" ht="14.25" thickTop="1">
      <c r="A58" s="10"/>
      <c r="B58" s="10"/>
      <c r="C58" s="10"/>
      <c r="D58" s="10"/>
    </row>
    <row r="59" spans="1:4" ht="13.5">
      <c r="A59" s="10"/>
      <c r="B59" s="10"/>
      <c r="C59" s="10"/>
      <c r="D59" s="10"/>
    </row>
    <row r="60" spans="1:4" ht="13.5">
      <c r="A60" s="18" t="s">
        <v>0</v>
      </c>
      <c r="B60" s="10"/>
      <c r="C60" s="10"/>
      <c r="D60" s="10"/>
    </row>
    <row r="61" spans="1:4" ht="13.5">
      <c r="A61" s="18" t="s">
        <v>4</v>
      </c>
      <c r="B61" s="10"/>
      <c r="C61" s="10"/>
      <c r="D61" s="10"/>
    </row>
    <row r="62" ht="13.5">
      <c r="A62" s="18" t="s">
        <v>291</v>
      </c>
    </row>
    <row r="63" ht="13.5">
      <c r="A63" s="18" t="s">
        <v>268</v>
      </c>
    </row>
  </sheetData>
  <mergeCells count="5">
    <mergeCell ref="A6:D6"/>
    <mergeCell ref="A1:D1"/>
    <mergeCell ref="A2:D2"/>
    <mergeCell ref="A3:D3"/>
    <mergeCell ref="A5:D5"/>
  </mergeCells>
  <printOptions/>
  <pageMargins left="0.75" right="0.75" top="1" bottom="1" header="0.5" footer="0.5"/>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P272"/>
  <sheetViews>
    <sheetView zoomScaleSheetLayoutView="100" workbookViewId="0" topLeftCell="A259">
      <selection activeCell="H270" sqref="H270"/>
    </sheetView>
  </sheetViews>
  <sheetFormatPr defaultColWidth="9.140625" defaultRowHeight="12.75"/>
  <cols>
    <col min="1" max="1" width="4.7109375" style="38" customWidth="1"/>
    <col min="2" max="2" width="3.57421875" style="38" customWidth="1"/>
    <col min="3" max="3" width="22.7109375" style="38" customWidth="1"/>
    <col min="4" max="4" width="14.421875" style="38" customWidth="1"/>
    <col min="5" max="5" width="15.8515625" style="38" customWidth="1"/>
    <col min="6" max="6" width="14.421875" style="38" customWidth="1"/>
    <col min="7" max="7" width="11.57421875" style="38" customWidth="1"/>
    <col min="8" max="8" width="12.57421875" style="38" customWidth="1"/>
    <col min="9" max="16384" width="9.140625" style="38" customWidth="1"/>
  </cols>
  <sheetData>
    <row r="1" spans="1:6" ht="13.5">
      <c r="A1" s="58" t="s">
        <v>101</v>
      </c>
      <c r="B1" s="12"/>
      <c r="C1" s="12"/>
      <c r="D1" s="12"/>
      <c r="E1" s="12"/>
      <c r="F1" s="12"/>
    </row>
    <row r="2" spans="1:6" ht="13.5">
      <c r="A2" s="12"/>
      <c r="B2" s="12"/>
      <c r="C2" s="12"/>
      <c r="D2" s="12"/>
      <c r="E2" s="12"/>
      <c r="F2" s="12"/>
    </row>
    <row r="3" spans="1:6" ht="13.5">
      <c r="A3" s="59" t="s">
        <v>205</v>
      </c>
      <c r="B3" s="12"/>
      <c r="C3" s="12"/>
      <c r="D3" s="12"/>
      <c r="E3" s="12"/>
      <c r="F3" s="12"/>
    </row>
    <row r="4" spans="1:6" ht="13.5">
      <c r="A4" s="59" t="s">
        <v>206</v>
      </c>
      <c r="B4" s="12"/>
      <c r="C4" s="12"/>
      <c r="D4" s="12"/>
      <c r="E4" s="12"/>
      <c r="F4" s="12"/>
    </row>
    <row r="5" spans="1:6" ht="13.5">
      <c r="A5" s="59"/>
      <c r="B5" s="12"/>
      <c r="C5" s="12"/>
      <c r="D5" s="12"/>
      <c r="E5" s="12"/>
      <c r="F5" s="12"/>
    </row>
    <row r="6" spans="1:6" ht="13.5">
      <c r="A6" s="12"/>
      <c r="B6" s="12"/>
      <c r="C6" s="12"/>
      <c r="D6" s="12"/>
      <c r="E6" s="12"/>
      <c r="F6" s="12"/>
    </row>
    <row r="7" spans="1:6" ht="13.5">
      <c r="A7" s="59" t="s">
        <v>47</v>
      </c>
      <c r="B7" s="12"/>
      <c r="C7" s="58" t="s">
        <v>203</v>
      </c>
      <c r="D7" s="12"/>
      <c r="E7" s="12"/>
      <c r="F7" s="12"/>
    </row>
    <row r="8" spans="1:6" ht="13.5">
      <c r="A8" s="12"/>
      <c r="B8" s="12"/>
      <c r="C8" s="12"/>
      <c r="D8" s="12"/>
      <c r="E8" s="12"/>
      <c r="F8" s="12"/>
    </row>
    <row r="9" spans="1:6" ht="13.5">
      <c r="A9" s="12"/>
      <c r="B9" s="12"/>
      <c r="C9" s="12"/>
      <c r="D9" s="12"/>
      <c r="E9" s="12"/>
      <c r="F9" s="12"/>
    </row>
    <row r="10" spans="1:6" ht="13.5">
      <c r="A10" s="12"/>
      <c r="B10" s="12"/>
      <c r="C10" s="12"/>
      <c r="D10" s="12"/>
      <c r="E10" s="12"/>
      <c r="F10" s="12"/>
    </row>
    <row r="11" spans="1:6" ht="13.5">
      <c r="A11" s="12"/>
      <c r="B11" s="12"/>
      <c r="C11" s="12"/>
      <c r="D11" s="12"/>
      <c r="E11" s="12"/>
      <c r="F11" s="12"/>
    </row>
    <row r="12" spans="1:6" ht="13.5">
      <c r="A12" s="12"/>
      <c r="B12" s="12"/>
      <c r="C12" s="12"/>
      <c r="D12" s="12"/>
      <c r="E12" s="12"/>
      <c r="F12" s="12"/>
    </row>
    <row r="13" spans="1:6" ht="13.5">
      <c r="A13" s="12"/>
      <c r="B13" s="12"/>
      <c r="C13" s="12"/>
      <c r="D13" s="12"/>
      <c r="E13" s="12"/>
      <c r="F13" s="12"/>
    </row>
    <row r="14" spans="1:6" ht="13.5">
      <c r="A14" s="12"/>
      <c r="B14" s="12"/>
      <c r="C14" s="12"/>
      <c r="D14" s="12"/>
      <c r="E14" s="12"/>
      <c r="F14" s="12"/>
    </row>
    <row r="15" spans="1:6" ht="13.5">
      <c r="A15" s="12"/>
      <c r="B15" s="12"/>
      <c r="C15" s="12"/>
      <c r="D15" s="12"/>
      <c r="E15" s="12"/>
      <c r="F15" s="12"/>
    </row>
    <row r="16" spans="1:6" ht="13.5">
      <c r="A16" s="12"/>
      <c r="B16" s="12"/>
      <c r="C16" s="12"/>
      <c r="D16" s="12"/>
      <c r="E16" s="12"/>
      <c r="F16" s="12"/>
    </row>
    <row r="17" spans="1:6" ht="13.5">
      <c r="A17" s="12"/>
      <c r="B17" s="12"/>
      <c r="C17" s="12"/>
      <c r="D17" s="12"/>
      <c r="E17" s="12"/>
      <c r="F17" s="12"/>
    </row>
    <row r="18" spans="1:6" ht="13.5">
      <c r="A18" s="12"/>
      <c r="B18" s="12"/>
      <c r="C18" s="12"/>
      <c r="D18" s="12"/>
      <c r="E18" s="12"/>
      <c r="F18" s="12"/>
    </row>
    <row r="19" spans="1:6" ht="13.5">
      <c r="A19" s="12"/>
      <c r="B19" s="12"/>
      <c r="C19" s="12"/>
      <c r="D19" s="12"/>
      <c r="E19" s="12"/>
      <c r="F19" s="12"/>
    </row>
    <row r="20" spans="1:6" ht="13.5">
      <c r="A20" s="59" t="s">
        <v>51</v>
      </c>
      <c r="B20" s="12"/>
      <c r="C20" s="1" t="s">
        <v>202</v>
      </c>
      <c r="D20" s="12"/>
      <c r="E20" s="12"/>
      <c r="F20" s="12"/>
    </row>
    <row r="21" spans="1:6" ht="13.5">
      <c r="A21" s="12"/>
      <c r="B21" s="12"/>
      <c r="C21" s="12"/>
      <c r="D21" s="12"/>
      <c r="E21" s="12"/>
      <c r="F21" s="12"/>
    </row>
    <row r="22" spans="1:6" ht="13.5">
      <c r="A22" s="12"/>
      <c r="B22" s="12"/>
      <c r="C22" s="76"/>
      <c r="D22" s="12"/>
      <c r="E22" s="12"/>
      <c r="F22" s="12"/>
    </row>
    <row r="23" spans="1:6" ht="13.5">
      <c r="A23" s="12"/>
      <c r="B23" s="12"/>
      <c r="C23" s="12"/>
      <c r="D23" s="12"/>
      <c r="E23" s="12"/>
      <c r="F23" s="12"/>
    </row>
    <row r="24" spans="1:6" ht="13.5">
      <c r="A24" s="12"/>
      <c r="B24" s="12"/>
      <c r="C24" s="12"/>
      <c r="D24" s="12"/>
      <c r="E24" s="12"/>
      <c r="F24" s="12"/>
    </row>
    <row r="25" spans="1:6" ht="13.5">
      <c r="A25" s="12"/>
      <c r="B25" s="12"/>
      <c r="C25" s="12"/>
      <c r="D25" s="12"/>
      <c r="E25" s="12"/>
      <c r="F25" s="12"/>
    </row>
    <row r="26" spans="1:6" ht="13.5">
      <c r="A26" s="12"/>
      <c r="B26" s="12"/>
      <c r="C26" s="12"/>
      <c r="D26" s="12"/>
      <c r="E26" s="12"/>
      <c r="F26" s="12"/>
    </row>
    <row r="27" spans="1:6" ht="13.5">
      <c r="A27" s="12"/>
      <c r="B27" s="12"/>
      <c r="C27" s="12"/>
      <c r="D27" s="12"/>
      <c r="E27" s="12"/>
      <c r="F27" s="12"/>
    </row>
    <row r="28" spans="1:6" ht="13.5">
      <c r="A28" s="12"/>
      <c r="B28" s="12"/>
      <c r="C28" s="12"/>
      <c r="D28" s="12"/>
      <c r="E28" s="12"/>
      <c r="F28" s="12"/>
    </row>
    <row r="29" spans="1:6" ht="13.5">
      <c r="A29" s="12"/>
      <c r="B29" s="12"/>
      <c r="C29" s="12"/>
      <c r="D29" s="12"/>
      <c r="E29" s="12"/>
      <c r="F29" s="12"/>
    </row>
    <row r="30" spans="1:6" ht="13.5">
      <c r="A30" s="12"/>
      <c r="B30" s="12"/>
      <c r="C30" s="12"/>
      <c r="D30" s="12"/>
      <c r="E30" s="12"/>
      <c r="F30" s="12"/>
    </row>
    <row r="31" spans="1:6" ht="13.5">
      <c r="A31" s="12"/>
      <c r="B31" s="12"/>
      <c r="C31" s="12"/>
      <c r="D31" s="12"/>
      <c r="E31" s="12"/>
      <c r="F31" s="12"/>
    </row>
    <row r="32" spans="1:6" ht="13.5">
      <c r="A32" s="12"/>
      <c r="B32" s="12"/>
      <c r="C32" s="12"/>
      <c r="D32" s="12"/>
      <c r="E32" s="12"/>
      <c r="F32" s="12"/>
    </row>
    <row r="33" spans="1:6" ht="13.5">
      <c r="A33" s="12"/>
      <c r="B33" s="12"/>
      <c r="C33" s="12"/>
      <c r="D33" s="12"/>
      <c r="E33" s="12"/>
      <c r="F33" s="12"/>
    </row>
    <row r="34" spans="1:6" ht="13.5">
      <c r="A34" s="12"/>
      <c r="B34" s="12"/>
      <c r="C34" s="12"/>
      <c r="D34" s="12"/>
      <c r="E34" s="12"/>
      <c r="F34" s="12"/>
    </row>
    <row r="35" spans="1:6" ht="13.5">
      <c r="A35" s="12"/>
      <c r="B35" s="12"/>
      <c r="C35" s="12"/>
      <c r="D35" s="12"/>
      <c r="E35" s="12"/>
      <c r="F35" s="12"/>
    </row>
    <row r="36" spans="1:6" ht="13.5">
      <c r="A36" s="12"/>
      <c r="B36" s="12"/>
      <c r="C36" s="12"/>
      <c r="D36" s="12"/>
      <c r="E36" s="12"/>
      <c r="F36" s="12"/>
    </row>
    <row r="37" spans="1:6" ht="13.5">
      <c r="A37" s="12"/>
      <c r="B37" s="12"/>
      <c r="C37" s="12"/>
      <c r="D37" s="12"/>
      <c r="E37" s="12"/>
      <c r="F37" s="12"/>
    </row>
    <row r="38" spans="1:6" ht="13.5">
      <c r="A38" s="12"/>
      <c r="B38" s="12"/>
      <c r="C38" s="12"/>
      <c r="D38" s="12"/>
      <c r="E38" s="12"/>
      <c r="F38" s="12"/>
    </row>
    <row r="39" spans="1:6" ht="13.5">
      <c r="A39" s="12"/>
      <c r="B39" s="12"/>
      <c r="C39" s="12"/>
      <c r="D39" s="12"/>
      <c r="E39" s="12"/>
      <c r="F39" s="12"/>
    </row>
    <row r="40" spans="1:6" ht="13.5">
      <c r="A40" s="12"/>
      <c r="B40" s="12"/>
      <c r="C40" s="12"/>
      <c r="D40" s="12"/>
      <c r="E40" s="12"/>
      <c r="F40" s="12"/>
    </row>
    <row r="41" spans="1:6" ht="13.5">
      <c r="A41" s="12"/>
      <c r="B41" s="12"/>
      <c r="C41" s="12"/>
      <c r="D41" s="12"/>
      <c r="E41" s="12"/>
      <c r="F41" s="12"/>
    </row>
    <row r="42" spans="1:6" ht="13.5">
      <c r="A42" s="12"/>
      <c r="B42" s="12"/>
      <c r="C42" s="12"/>
      <c r="D42" s="12"/>
      <c r="E42" s="12"/>
      <c r="F42" s="12"/>
    </row>
    <row r="43" spans="1:6" ht="13.5">
      <c r="A43" s="12"/>
      <c r="B43" s="12"/>
      <c r="C43" s="12"/>
      <c r="D43" s="12"/>
      <c r="E43" s="12"/>
      <c r="F43" s="12"/>
    </row>
    <row r="44" spans="1:6" ht="13.5">
      <c r="A44" s="12"/>
      <c r="B44" s="12"/>
      <c r="C44" s="12"/>
      <c r="D44" s="12"/>
      <c r="E44" s="12"/>
      <c r="F44" s="12"/>
    </row>
    <row r="45" spans="1:6" ht="13.5">
      <c r="A45" s="12"/>
      <c r="B45" s="12"/>
      <c r="C45" s="12"/>
      <c r="D45" s="12"/>
      <c r="E45" s="12"/>
      <c r="F45" s="12"/>
    </row>
    <row r="46" spans="1:6" ht="13.5">
      <c r="A46" s="12"/>
      <c r="B46" s="12"/>
      <c r="C46" s="12"/>
      <c r="D46" s="12"/>
      <c r="E46" s="12"/>
      <c r="F46" s="12"/>
    </row>
    <row r="47" spans="1:6" ht="13.5">
      <c r="A47" s="12"/>
      <c r="B47" s="12"/>
      <c r="C47" s="12"/>
      <c r="D47" s="12"/>
      <c r="E47" s="12"/>
      <c r="F47" s="12"/>
    </row>
    <row r="48" spans="1:6" ht="13.5">
      <c r="A48" s="12"/>
      <c r="B48" s="12"/>
      <c r="C48" s="12"/>
      <c r="D48" s="12"/>
      <c r="E48" s="12"/>
      <c r="F48" s="12"/>
    </row>
    <row r="49" spans="1:6" ht="13.5">
      <c r="A49" s="12"/>
      <c r="B49" s="12"/>
      <c r="C49" s="12"/>
      <c r="D49" s="12"/>
      <c r="E49" s="12"/>
      <c r="F49" s="12"/>
    </row>
    <row r="50" spans="1:6" ht="13.5">
      <c r="A50" s="12"/>
      <c r="B50" s="12"/>
      <c r="C50" s="12"/>
      <c r="D50" s="12"/>
      <c r="E50" s="12"/>
      <c r="F50" s="12"/>
    </row>
    <row r="51" spans="1:6" ht="13.5">
      <c r="A51" s="12"/>
      <c r="B51" s="12"/>
      <c r="C51" s="12"/>
      <c r="D51" s="12"/>
      <c r="E51" s="12"/>
      <c r="F51" s="12"/>
    </row>
    <row r="52" spans="1:6" ht="13.5">
      <c r="A52" s="12"/>
      <c r="B52" s="12"/>
      <c r="C52" s="12"/>
      <c r="D52" s="12"/>
      <c r="E52" s="12"/>
      <c r="F52" s="12"/>
    </row>
    <row r="53" spans="1:6" ht="13.5">
      <c r="A53" s="12"/>
      <c r="B53" s="12"/>
      <c r="C53" s="12"/>
      <c r="D53" s="12"/>
      <c r="E53" s="12"/>
      <c r="F53" s="12"/>
    </row>
    <row r="54" spans="1:6" ht="13.5">
      <c r="A54" s="12"/>
      <c r="B54" s="12"/>
      <c r="C54" s="12"/>
      <c r="D54" s="12"/>
      <c r="E54" s="12"/>
      <c r="F54" s="12"/>
    </row>
    <row r="55" spans="1:6" ht="13.5">
      <c r="A55" s="12"/>
      <c r="B55" s="12"/>
      <c r="C55" s="12"/>
      <c r="D55" s="12"/>
      <c r="E55" s="12"/>
      <c r="F55" s="12"/>
    </row>
    <row r="56" spans="1:6" ht="13.5">
      <c r="A56" s="12"/>
      <c r="B56" s="12"/>
      <c r="C56" s="12"/>
      <c r="D56" s="12"/>
      <c r="E56" s="12"/>
      <c r="F56" s="12"/>
    </row>
    <row r="57" spans="1:6" ht="13.5">
      <c r="A57" s="12"/>
      <c r="B57" s="12"/>
      <c r="C57" s="12"/>
      <c r="D57" s="12"/>
      <c r="E57" s="12"/>
      <c r="F57" s="12"/>
    </row>
    <row r="58" spans="1:6" ht="13.5">
      <c r="A58" s="59" t="s">
        <v>51</v>
      </c>
      <c r="B58" s="12"/>
      <c r="C58" s="1" t="s">
        <v>213</v>
      </c>
      <c r="D58" s="12"/>
      <c r="E58" s="12"/>
      <c r="F58" s="12"/>
    </row>
    <row r="59" spans="1:6" ht="13.5">
      <c r="A59" s="12"/>
      <c r="B59" s="12"/>
      <c r="C59" s="12"/>
      <c r="D59" s="12"/>
      <c r="E59" s="12"/>
      <c r="F59" s="12"/>
    </row>
    <row r="60" spans="1:6" ht="13.5">
      <c r="A60" s="12"/>
      <c r="B60" s="12"/>
      <c r="C60" s="12"/>
      <c r="D60" s="12"/>
      <c r="E60" s="12"/>
      <c r="F60" s="12"/>
    </row>
    <row r="61" spans="1:6" ht="13.5">
      <c r="A61" s="12"/>
      <c r="B61" s="12"/>
      <c r="C61" s="12"/>
      <c r="D61" s="12"/>
      <c r="E61" s="12"/>
      <c r="F61" s="12"/>
    </row>
    <row r="62" spans="1:6" ht="13.5">
      <c r="A62" s="12"/>
      <c r="B62" s="12"/>
      <c r="C62" s="12"/>
      <c r="D62" s="12"/>
      <c r="E62" s="12"/>
      <c r="F62" s="12"/>
    </row>
    <row r="63" spans="1:6" ht="13.5">
      <c r="A63" s="12"/>
      <c r="B63" s="12"/>
      <c r="C63" s="12"/>
      <c r="D63" s="12"/>
      <c r="E63" s="12"/>
      <c r="F63" s="12"/>
    </row>
    <row r="64" spans="1:6" ht="13.5">
      <c r="A64" s="12"/>
      <c r="B64" s="12"/>
      <c r="C64" s="12"/>
      <c r="D64" s="12"/>
      <c r="E64" s="12"/>
      <c r="F64" s="12"/>
    </row>
    <row r="65" spans="1:6" ht="13.5">
      <c r="A65" s="12"/>
      <c r="B65" s="12"/>
      <c r="C65" s="12"/>
      <c r="D65" s="12"/>
      <c r="E65" s="12"/>
      <c r="F65" s="12"/>
    </row>
    <row r="66" spans="1:6" ht="13.5">
      <c r="A66" s="12"/>
      <c r="B66" s="12"/>
      <c r="C66" s="12"/>
      <c r="D66" s="12"/>
      <c r="E66" s="12"/>
      <c r="F66" s="12"/>
    </row>
    <row r="67" spans="1:6" ht="13.5">
      <c r="A67" s="12"/>
      <c r="B67" s="12"/>
      <c r="C67" s="12"/>
      <c r="D67" s="12"/>
      <c r="E67" s="12"/>
      <c r="F67" s="12"/>
    </row>
    <row r="68" spans="1:6" ht="13.5">
      <c r="A68" s="12"/>
      <c r="B68" s="12"/>
      <c r="C68" s="12"/>
      <c r="D68" s="12"/>
      <c r="E68" s="12"/>
      <c r="F68" s="12"/>
    </row>
    <row r="69" spans="1:6" ht="13.5">
      <c r="A69" s="12"/>
      <c r="B69" s="12"/>
      <c r="C69" s="12"/>
      <c r="D69" s="12"/>
      <c r="E69" s="12"/>
      <c r="F69" s="12"/>
    </row>
    <row r="70" spans="1:6" ht="13.5">
      <c r="A70" s="12"/>
      <c r="B70" s="12"/>
      <c r="C70" s="12"/>
      <c r="D70" s="12"/>
      <c r="E70" s="12"/>
      <c r="F70" s="12"/>
    </row>
    <row r="71" spans="1:6" ht="13.5">
      <c r="A71" s="12"/>
      <c r="B71" s="12"/>
      <c r="C71" s="12"/>
      <c r="D71" s="12"/>
      <c r="E71" s="12"/>
      <c r="F71" s="12"/>
    </row>
    <row r="72" spans="1:6" ht="13.5">
      <c r="A72" s="12"/>
      <c r="B72" s="12"/>
      <c r="C72" s="12"/>
      <c r="D72" s="12"/>
      <c r="E72" s="12"/>
      <c r="F72" s="12"/>
    </row>
    <row r="73" spans="1:6" ht="13.5">
      <c r="A73" s="12"/>
      <c r="B73" s="12"/>
      <c r="C73" s="12"/>
      <c r="D73" s="12"/>
      <c r="E73" s="12"/>
      <c r="F73" s="12"/>
    </row>
    <row r="74" spans="1:6" ht="13.5">
      <c r="A74" s="12"/>
      <c r="B74" s="12"/>
      <c r="C74" s="12"/>
      <c r="D74" s="12"/>
      <c r="E74" s="12"/>
      <c r="F74" s="12"/>
    </row>
    <row r="75" spans="1:6" ht="13.5">
      <c r="A75" s="12"/>
      <c r="B75" s="12"/>
      <c r="C75" s="12"/>
      <c r="D75" s="12"/>
      <c r="E75" s="12"/>
      <c r="F75" s="12"/>
    </row>
    <row r="76" spans="1:6" ht="13.5">
      <c r="A76" s="12"/>
      <c r="B76" s="12"/>
      <c r="C76" s="12"/>
      <c r="D76" s="12"/>
      <c r="E76" s="12"/>
      <c r="F76" s="12"/>
    </row>
    <row r="77" spans="1:6" ht="13.5">
      <c r="A77" s="12"/>
      <c r="B77" s="12"/>
      <c r="C77" s="12"/>
      <c r="D77" s="12"/>
      <c r="E77" s="12"/>
      <c r="F77" s="12"/>
    </row>
    <row r="78" spans="1:6" ht="13.5">
      <c r="A78" s="12"/>
      <c r="B78" s="12"/>
      <c r="C78" s="12"/>
      <c r="D78" s="12"/>
      <c r="E78" s="12"/>
      <c r="F78" s="12"/>
    </row>
    <row r="79" spans="1:6" ht="13.5">
      <c r="A79" s="12"/>
      <c r="B79" s="12"/>
      <c r="C79" s="12"/>
      <c r="D79" s="12"/>
      <c r="E79" s="12"/>
      <c r="F79" s="12"/>
    </row>
    <row r="80" spans="1:6" ht="13.5">
      <c r="A80" s="12"/>
      <c r="B80" s="12"/>
      <c r="C80" s="12"/>
      <c r="D80" s="12"/>
      <c r="E80" s="12"/>
      <c r="F80" s="12"/>
    </row>
    <row r="81" spans="1:6" ht="13.5">
      <c r="A81" s="12"/>
      <c r="B81" s="12"/>
      <c r="C81" s="12"/>
      <c r="D81" s="12"/>
      <c r="E81" s="12"/>
      <c r="F81" s="12"/>
    </row>
    <row r="82" spans="1:6" ht="13.5">
      <c r="A82" s="12"/>
      <c r="B82" s="12"/>
      <c r="C82" s="12"/>
      <c r="D82" s="12"/>
      <c r="E82" s="12"/>
      <c r="F82" s="12"/>
    </row>
    <row r="83" spans="1:6" ht="13.5">
      <c r="A83" s="12"/>
      <c r="B83" s="12"/>
      <c r="C83" s="12"/>
      <c r="D83" s="12"/>
      <c r="E83" s="12"/>
      <c r="F83" s="12"/>
    </row>
    <row r="84" spans="1:6" ht="13.5">
      <c r="A84" s="12"/>
      <c r="B84" s="12"/>
      <c r="C84" s="12"/>
      <c r="D84" s="12"/>
      <c r="E84" s="12"/>
      <c r="F84" s="12"/>
    </row>
    <row r="85" spans="1:6" ht="13.5">
      <c r="A85" s="12"/>
      <c r="B85" s="12"/>
      <c r="C85" s="12"/>
      <c r="D85" s="12"/>
      <c r="E85" s="12"/>
      <c r="F85" s="12"/>
    </row>
    <row r="86" spans="1:6" ht="13.5">
      <c r="A86" s="12"/>
      <c r="B86" s="12"/>
      <c r="C86" s="12"/>
      <c r="D86" s="12"/>
      <c r="E86" s="12"/>
      <c r="F86" s="12"/>
    </row>
    <row r="87" spans="1:6" ht="13.5">
      <c r="A87" s="12"/>
      <c r="B87" s="12"/>
      <c r="C87" s="12"/>
      <c r="D87" s="12"/>
      <c r="E87" s="12"/>
      <c r="F87" s="12"/>
    </row>
    <row r="88" spans="1:6" ht="13.5">
      <c r="A88" s="12"/>
      <c r="B88" s="12"/>
      <c r="C88" s="12"/>
      <c r="D88" s="12"/>
      <c r="E88" s="12"/>
      <c r="F88" s="12"/>
    </row>
    <row r="89" spans="1:6" ht="13.5">
      <c r="A89" s="12"/>
      <c r="B89" s="12"/>
      <c r="C89" s="12"/>
      <c r="D89" s="12"/>
      <c r="E89" s="12"/>
      <c r="F89" s="12"/>
    </row>
    <row r="90" spans="1:6" ht="13.5">
      <c r="A90" s="12"/>
      <c r="B90" s="12"/>
      <c r="C90" s="12"/>
      <c r="D90" s="12"/>
      <c r="E90" s="12"/>
      <c r="F90" s="12"/>
    </row>
    <row r="91" spans="1:6" ht="13.5">
      <c r="A91" s="12"/>
      <c r="B91" s="12"/>
      <c r="C91" s="12"/>
      <c r="D91" s="12"/>
      <c r="E91" s="12"/>
      <c r="F91" s="12"/>
    </row>
    <row r="92" spans="1:6" ht="13.5">
      <c r="A92" s="12"/>
      <c r="B92" s="12"/>
      <c r="C92" s="12"/>
      <c r="D92" s="12"/>
      <c r="E92" s="12"/>
      <c r="F92" s="12"/>
    </row>
    <row r="93" spans="1:6" ht="13.5">
      <c r="A93" s="12"/>
      <c r="B93" s="12"/>
      <c r="C93" s="12"/>
      <c r="D93" s="12"/>
      <c r="E93" s="12"/>
      <c r="F93" s="12"/>
    </row>
    <row r="94" spans="1:6" ht="13.5">
      <c r="A94" s="12"/>
      <c r="B94" s="12"/>
      <c r="C94" s="12"/>
      <c r="D94" s="12"/>
      <c r="E94" s="12"/>
      <c r="F94" s="12"/>
    </row>
    <row r="95" spans="1:6" ht="13.5">
      <c r="A95" s="12"/>
      <c r="B95" s="12"/>
      <c r="C95" s="12"/>
      <c r="D95" s="12"/>
      <c r="E95" s="12"/>
      <c r="F95" s="12"/>
    </row>
    <row r="96" spans="1:6" ht="13.5">
      <c r="A96" s="12"/>
      <c r="B96" s="12"/>
      <c r="C96" s="12"/>
      <c r="D96" s="12"/>
      <c r="E96" s="12"/>
      <c r="F96" s="12"/>
    </row>
    <row r="97" spans="1:6" ht="13.5">
      <c r="A97" s="12"/>
      <c r="B97" s="12"/>
      <c r="C97" s="12"/>
      <c r="D97" s="12"/>
      <c r="E97" s="12"/>
      <c r="F97" s="12"/>
    </row>
    <row r="98" spans="1:6" ht="13.5">
      <c r="A98" s="12"/>
      <c r="B98" s="12"/>
      <c r="C98" s="12"/>
      <c r="D98" s="12"/>
      <c r="E98" s="12"/>
      <c r="F98" s="12"/>
    </row>
    <row r="99" spans="1:6" ht="13.5">
      <c r="A99" s="12"/>
      <c r="B99" s="12"/>
      <c r="C99" s="12"/>
      <c r="D99" s="12"/>
      <c r="E99" s="12"/>
      <c r="F99" s="12"/>
    </row>
    <row r="100" spans="1:6" ht="13.5">
      <c r="A100" s="12"/>
      <c r="B100" s="12"/>
      <c r="C100" s="12"/>
      <c r="D100" s="12"/>
      <c r="E100" s="12"/>
      <c r="F100" s="12"/>
    </row>
    <row r="101" spans="1:6" ht="13.5">
      <c r="A101" s="12"/>
      <c r="B101" s="12"/>
      <c r="C101" s="12"/>
      <c r="D101" s="12"/>
      <c r="E101" s="12"/>
      <c r="F101" s="12"/>
    </row>
    <row r="102" spans="1:6" ht="13.5">
      <c r="A102" s="12"/>
      <c r="B102" s="12"/>
      <c r="C102" s="12"/>
      <c r="D102" s="12"/>
      <c r="E102" s="12"/>
      <c r="F102" s="12"/>
    </row>
    <row r="103" spans="1:6" ht="13.5">
      <c r="A103" s="12"/>
      <c r="B103" s="12"/>
      <c r="C103" s="12"/>
      <c r="D103" s="12"/>
      <c r="E103" s="12"/>
      <c r="F103" s="12"/>
    </row>
    <row r="104" spans="1:6" ht="13.5">
      <c r="A104" s="12"/>
      <c r="B104" s="12"/>
      <c r="C104" s="12"/>
      <c r="D104" s="12"/>
      <c r="E104" s="12"/>
      <c r="F104" s="12"/>
    </row>
    <row r="105" spans="1:6" ht="13.5">
      <c r="A105" s="12"/>
      <c r="B105" s="12"/>
      <c r="C105" s="12"/>
      <c r="D105" s="12"/>
      <c r="E105" s="12"/>
      <c r="F105" s="12"/>
    </row>
    <row r="106" spans="1:6" ht="13.5">
      <c r="A106" s="12"/>
      <c r="B106" s="12"/>
      <c r="C106" s="12"/>
      <c r="D106" s="12"/>
      <c r="E106" s="12"/>
      <c r="F106" s="12"/>
    </row>
    <row r="107" spans="1:6" ht="13.5">
      <c r="A107" s="12"/>
      <c r="B107" s="12"/>
      <c r="C107" s="12"/>
      <c r="D107" s="12"/>
      <c r="E107" s="12"/>
      <c r="F107" s="12"/>
    </row>
    <row r="108" spans="1:6" ht="13.5">
      <c r="A108" s="12"/>
      <c r="B108" s="12"/>
      <c r="C108" s="12"/>
      <c r="D108" s="12"/>
      <c r="E108" s="12"/>
      <c r="F108" s="12"/>
    </row>
    <row r="109" spans="1:6" ht="13.5">
      <c r="A109" s="12"/>
      <c r="B109" s="12"/>
      <c r="C109" s="12"/>
      <c r="D109" s="12"/>
      <c r="E109" s="12"/>
      <c r="F109" s="12"/>
    </row>
    <row r="110" spans="1:6" ht="13.5">
      <c r="A110" s="12"/>
      <c r="B110" s="12"/>
      <c r="C110" s="12"/>
      <c r="D110" s="12"/>
      <c r="E110" s="12"/>
      <c r="F110" s="12"/>
    </row>
    <row r="111" spans="1:6" ht="13.5">
      <c r="A111" s="12"/>
      <c r="B111" s="12"/>
      <c r="C111" s="12"/>
      <c r="D111" s="12"/>
      <c r="E111" s="12"/>
      <c r="F111" s="12"/>
    </row>
    <row r="112" spans="1:6" ht="13.5">
      <c r="A112" s="59" t="s">
        <v>52</v>
      </c>
      <c r="B112" s="12"/>
      <c r="C112" s="77" t="s">
        <v>204</v>
      </c>
      <c r="D112" s="12"/>
      <c r="E112" s="12"/>
      <c r="F112" s="12"/>
    </row>
    <row r="113" spans="1:6" ht="13.5">
      <c r="A113" s="12"/>
      <c r="B113" s="12"/>
      <c r="C113" s="12"/>
      <c r="D113" s="12"/>
      <c r="E113" s="12"/>
      <c r="F113" s="12"/>
    </row>
    <row r="114" spans="1:6" ht="13.5">
      <c r="A114" s="12"/>
      <c r="B114" s="12"/>
      <c r="C114" s="12"/>
      <c r="D114" s="12"/>
      <c r="E114" s="12"/>
      <c r="F114" s="12"/>
    </row>
    <row r="115" spans="1:6" ht="13.5">
      <c r="A115" s="12"/>
      <c r="B115" s="12"/>
      <c r="C115" s="12"/>
      <c r="D115" s="12"/>
      <c r="E115" s="12"/>
      <c r="F115" s="12"/>
    </row>
    <row r="116" spans="1:6" ht="13.5">
      <c r="A116" s="12"/>
      <c r="B116" s="12"/>
      <c r="C116" s="12"/>
      <c r="D116" s="12"/>
      <c r="E116" s="12"/>
      <c r="F116" s="12"/>
    </row>
    <row r="117" spans="1:7" ht="13.5">
      <c r="A117" s="12"/>
      <c r="B117" s="12"/>
      <c r="C117" s="121"/>
      <c r="D117" s="103"/>
      <c r="E117" s="103" t="s">
        <v>262</v>
      </c>
      <c r="F117" s="103"/>
      <c r="G117" s="103"/>
    </row>
    <row r="118" spans="1:7" ht="15.75" customHeight="1">
      <c r="A118" s="12"/>
      <c r="B118" s="12"/>
      <c r="C118" s="122"/>
      <c r="D118" s="104" t="s">
        <v>207</v>
      </c>
      <c r="E118" s="104" t="s">
        <v>263</v>
      </c>
      <c r="F118" s="104" t="s">
        <v>256</v>
      </c>
      <c r="G118" s="104"/>
    </row>
    <row r="119" spans="1:7" ht="13.5">
      <c r="A119" s="12"/>
      <c r="B119" s="12"/>
      <c r="C119" s="122"/>
      <c r="D119" s="104" t="s">
        <v>208</v>
      </c>
      <c r="E119" s="104"/>
      <c r="F119" s="104" t="s">
        <v>257</v>
      </c>
      <c r="G119" s="104" t="s">
        <v>210</v>
      </c>
    </row>
    <row r="120" spans="1:7" ht="13.5">
      <c r="A120" s="12"/>
      <c r="B120" s="12"/>
      <c r="C120" s="123"/>
      <c r="D120" s="105" t="s">
        <v>209</v>
      </c>
      <c r="E120" s="105" t="s">
        <v>209</v>
      </c>
      <c r="F120" s="105" t="s">
        <v>209</v>
      </c>
      <c r="G120" s="105" t="s">
        <v>209</v>
      </c>
    </row>
    <row r="121" spans="1:7" ht="15" customHeight="1">
      <c r="A121" s="12"/>
      <c r="B121" s="12"/>
      <c r="C121" s="106" t="s">
        <v>252</v>
      </c>
      <c r="D121" s="107"/>
      <c r="E121" s="107"/>
      <c r="F121" s="107"/>
      <c r="G121" s="108"/>
    </row>
    <row r="122" spans="1:7" ht="13.5">
      <c r="A122" s="12"/>
      <c r="B122" s="12"/>
      <c r="C122" s="109"/>
      <c r="D122" s="93"/>
      <c r="E122" s="93"/>
      <c r="F122" s="93"/>
      <c r="G122" s="94"/>
    </row>
    <row r="123" spans="1:7" ht="27">
      <c r="A123" s="12"/>
      <c r="B123" s="12"/>
      <c r="C123" s="95" t="s">
        <v>251</v>
      </c>
      <c r="D123" s="110">
        <v>0</v>
      </c>
      <c r="E123" s="110">
        <v>18610</v>
      </c>
      <c r="F123" s="110">
        <v>0</v>
      </c>
      <c r="G123" s="110">
        <f>+SUM(D123:F123)</f>
        <v>18610</v>
      </c>
    </row>
    <row r="124" spans="1:7" ht="27">
      <c r="A124" s="12"/>
      <c r="B124" s="12"/>
      <c r="C124" s="95" t="s">
        <v>253</v>
      </c>
      <c r="D124" s="110">
        <v>-28875</v>
      </c>
      <c r="E124" s="110">
        <f>+-E123</f>
        <v>-18610</v>
      </c>
      <c r="F124" s="110">
        <v>47485</v>
      </c>
      <c r="G124" s="110">
        <f>+SUM(D124:F124)</f>
        <v>0</v>
      </c>
    </row>
    <row r="125" spans="1:7" ht="13.5">
      <c r="A125" s="12"/>
      <c r="B125" s="12"/>
      <c r="C125" s="95" t="s">
        <v>254</v>
      </c>
      <c r="D125" s="110">
        <v>-128823</v>
      </c>
      <c r="E125" s="110">
        <v>0</v>
      </c>
      <c r="F125" s="110">
        <f>+-F124</f>
        <v>-47485</v>
      </c>
      <c r="G125" s="110">
        <f>+SUM(D125:F125)</f>
        <v>-176308</v>
      </c>
    </row>
    <row r="126" spans="1:6" ht="13.5">
      <c r="A126" s="12"/>
      <c r="B126" s="12"/>
      <c r="C126" s="78"/>
      <c r="D126" s="79"/>
      <c r="E126" s="80"/>
      <c r="F126" s="80"/>
    </row>
    <row r="127" spans="1:6" ht="13.5">
      <c r="A127" s="12"/>
      <c r="B127" s="12"/>
      <c r="C127" s="78"/>
      <c r="D127" s="79"/>
      <c r="E127" s="80"/>
      <c r="F127" s="80"/>
    </row>
    <row r="128" spans="1:6" ht="13.5">
      <c r="A128" s="59" t="s">
        <v>53</v>
      </c>
      <c r="B128" s="12"/>
      <c r="C128" s="58" t="s">
        <v>144</v>
      </c>
      <c r="D128" s="12"/>
      <c r="E128" s="12"/>
      <c r="F128" s="12"/>
    </row>
    <row r="129" spans="1:6" ht="13.5">
      <c r="A129" s="12"/>
      <c r="B129" s="12"/>
      <c r="C129" s="12"/>
      <c r="D129" s="12"/>
      <c r="E129" s="12"/>
      <c r="F129" s="12"/>
    </row>
    <row r="130" spans="1:10" ht="13.5">
      <c r="A130" s="12"/>
      <c r="B130" s="12"/>
      <c r="D130" s="12"/>
      <c r="E130" s="12"/>
      <c r="F130" s="12"/>
      <c r="J130" s="12"/>
    </row>
    <row r="131" spans="1:10" ht="13.5">
      <c r="A131" s="12"/>
      <c r="B131" s="12"/>
      <c r="D131" s="12"/>
      <c r="E131" s="12"/>
      <c r="F131" s="12"/>
      <c r="J131" s="12"/>
    </row>
    <row r="132" spans="1:6" ht="13.5">
      <c r="A132" s="12"/>
      <c r="B132" s="12"/>
      <c r="C132" s="12"/>
      <c r="D132" s="12"/>
      <c r="E132" s="12"/>
      <c r="F132" s="12"/>
    </row>
    <row r="133" spans="1:6" ht="13.5">
      <c r="A133" s="59" t="s">
        <v>54</v>
      </c>
      <c r="B133" s="12"/>
      <c r="C133" s="58" t="s">
        <v>48</v>
      </c>
      <c r="D133" s="12"/>
      <c r="E133" s="12"/>
      <c r="F133" s="12"/>
    </row>
    <row r="134" spans="1:6" ht="13.5">
      <c r="A134" s="12"/>
      <c r="B134" s="12"/>
      <c r="C134" s="12"/>
      <c r="D134" s="12"/>
      <c r="E134" s="12"/>
      <c r="F134" s="12"/>
    </row>
    <row r="135" spans="1:6" ht="13.5">
      <c r="A135" s="12"/>
      <c r="B135" s="12"/>
      <c r="D135" s="12"/>
      <c r="E135" s="12"/>
      <c r="F135" s="12"/>
    </row>
    <row r="136" spans="1:6" ht="13.5">
      <c r="A136" s="12"/>
      <c r="B136" s="12"/>
      <c r="C136" s="40"/>
      <c r="D136" s="12"/>
      <c r="E136" s="12"/>
      <c r="F136" s="12"/>
    </row>
    <row r="137" spans="1:6" ht="13.5">
      <c r="A137" s="12"/>
      <c r="B137" s="12"/>
      <c r="C137" s="12"/>
      <c r="D137" s="12"/>
      <c r="E137" s="12"/>
      <c r="F137" s="12"/>
    </row>
    <row r="138" spans="1:6" ht="13.5">
      <c r="A138" s="59" t="s">
        <v>55</v>
      </c>
      <c r="B138" s="12"/>
      <c r="C138" s="58" t="s">
        <v>49</v>
      </c>
      <c r="D138" s="12"/>
      <c r="E138" s="12"/>
      <c r="F138" s="12"/>
    </row>
    <row r="139" spans="1:6" ht="13.5">
      <c r="A139" s="12"/>
      <c r="B139" s="12"/>
      <c r="C139" s="12"/>
      <c r="D139" s="12"/>
      <c r="E139" s="12"/>
      <c r="F139" s="12"/>
    </row>
    <row r="140" spans="1:6" ht="13.5">
      <c r="A140" s="12"/>
      <c r="B140" s="12"/>
      <c r="D140" s="12"/>
      <c r="E140" s="12"/>
      <c r="F140" s="12"/>
    </row>
    <row r="141" spans="1:6" ht="13.5">
      <c r="A141" s="12"/>
      <c r="B141" s="12"/>
      <c r="C141" s="12"/>
      <c r="D141" s="12"/>
      <c r="E141" s="12"/>
      <c r="F141" s="12"/>
    </row>
    <row r="142" spans="1:6" ht="13.5">
      <c r="A142" s="12"/>
      <c r="B142" s="12"/>
      <c r="C142" s="12"/>
      <c r="D142" s="12"/>
      <c r="E142" s="12"/>
      <c r="F142" s="12"/>
    </row>
    <row r="143" spans="1:6" ht="13.5">
      <c r="A143" s="12"/>
      <c r="B143" s="12"/>
      <c r="C143" s="12"/>
      <c r="D143" s="12"/>
      <c r="E143" s="12"/>
      <c r="F143" s="12"/>
    </row>
    <row r="144" spans="1:6" ht="13.5">
      <c r="A144" s="12"/>
      <c r="B144" s="12"/>
      <c r="C144" s="12"/>
      <c r="D144" s="12"/>
      <c r="E144" s="12"/>
      <c r="F144" s="12"/>
    </row>
    <row r="145" spans="1:6" ht="13.5">
      <c r="A145" s="12"/>
      <c r="B145" s="12"/>
      <c r="C145" s="12"/>
      <c r="D145" s="12"/>
      <c r="E145" s="12"/>
      <c r="F145" s="12"/>
    </row>
    <row r="146" spans="1:6" ht="13.5">
      <c r="A146" s="12"/>
      <c r="B146" s="12"/>
      <c r="C146" s="12"/>
      <c r="D146" s="12"/>
      <c r="E146" s="12"/>
      <c r="F146" s="12"/>
    </row>
    <row r="147" spans="1:6" ht="13.5">
      <c r="A147" s="12"/>
      <c r="B147" s="12"/>
      <c r="D147" s="12"/>
      <c r="E147" s="75" t="s">
        <v>196</v>
      </c>
      <c r="F147" s="12"/>
    </row>
    <row r="148" spans="1:6" ht="13.5">
      <c r="A148" s="12"/>
      <c r="B148" s="12"/>
      <c r="C148" s="12" t="s">
        <v>14</v>
      </c>
      <c r="D148" s="12"/>
      <c r="E148" s="12">
        <v>255</v>
      </c>
      <c r="F148" s="12"/>
    </row>
    <row r="149" spans="1:6" ht="13.5">
      <c r="A149" s="12"/>
      <c r="B149" s="12"/>
      <c r="C149" s="12" t="s">
        <v>15</v>
      </c>
      <c r="D149" s="12"/>
      <c r="E149" s="12">
        <f>6487-3</f>
        <v>6484</v>
      </c>
      <c r="F149" s="12"/>
    </row>
    <row r="150" spans="1:6" ht="13.5">
      <c r="A150" s="12"/>
      <c r="B150" s="12"/>
      <c r="C150" s="12" t="s">
        <v>1</v>
      </c>
      <c r="D150" s="12"/>
      <c r="E150" s="12">
        <f>271+5</f>
        <v>276</v>
      </c>
      <c r="F150" s="12"/>
    </row>
    <row r="151" spans="1:6" ht="14.25" thickBot="1">
      <c r="A151" s="12"/>
      <c r="B151" s="12"/>
      <c r="C151" s="12"/>
      <c r="D151" s="12"/>
      <c r="E151" s="73">
        <f>+SUM(E148:E150)</f>
        <v>7015</v>
      </c>
      <c r="F151" s="12"/>
    </row>
    <row r="152" spans="1:6" ht="14.25" thickTop="1">
      <c r="A152" s="12"/>
      <c r="B152" s="12"/>
      <c r="C152" s="12"/>
      <c r="D152" s="12"/>
      <c r="E152" s="22"/>
      <c r="F152" s="12"/>
    </row>
    <row r="153" spans="1:6" ht="13.5">
      <c r="A153" s="12"/>
      <c r="B153" s="12"/>
      <c r="C153" s="12"/>
      <c r="D153" s="12"/>
      <c r="E153" s="12"/>
      <c r="F153" s="12"/>
    </row>
    <row r="154" spans="1:6" ht="13.5">
      <c r="A154" s="12"/>
      <c r="B154" s="12"/>
      <c r="C154" s="12"/>
      <c r="D154" s="12"/>
      <c r="E154" s="12"/>
      <c r="F154" s="12"/>
    </row>
    <row r="155" spans="1:6" ht="13.5">
      <c r="A155" s="12"/>
      <c r="B155" s="12"/>
      <c r="C155" s="12"/>
      <c r="D155" s="12"/>
      <c r="E155" s="12"/>
      <c r="F155" s="12"/>
    </row>
    <row r="156" spans="1:6" ht="13.5">
      <c r="A156" s="12"/>
      <c r="B156" s="12"/>
      <c r="C156" s="12"/>
      <c r="D156" s="12"/>
      <c r="E156" s="12"/>
      <c r="F156" s="12"/>
    </row>
    <row r="157" spans="1:6" ht="13.5">
      <c r="A157" s="12"/>
      <c r="B157" s="12"/>
      <c r="C157" s="12"/>
      <c r="D157" s="12"/>
      <c r="E157" s="12"/>
      <c r="F157" s="12"/>
    </row>
    <row r="158" spans="1:6" ht="13.5">
      <c r="A158" s="59" t="s">
        <v>57</v>
      </c>
      <c r="B158" s="12"/>
      <c r="C158" s="58" t="s">
        <v>50</v>
      </c>
      <c r="D158" s="12"/>
      <c r="E158" s="12"/>
      <c r="F158" s="12"/>
    </row>
    <row r="159" spans="1:6" ht="13.5">
      <c r="A159" s="12"/>
      <c r="B159" s="12"/>
      <c r="C159" s="12"/>
      <c r="D159" s="12"/>
      <c r="E159" s="12"/>
      <c r="F159" s="12"/>
    </row>
    <row r="160" spans="1:6" ht="13.5">
      <c r="A160" s="12"/>
      <c r="B160" s="12"/>
      <c r="D160" s="12"/>
      <c r="E160" s="12"/>
      <c r="F160" s="12"/>
    </row>
    <row r="161" spans="1:6" ht="13.5">
      <c r="A161" s="12"/>
      <c r="B161" s="12"/>
      <c r="C161" s="12"/>
      <c r="D161" s="12"/>
      <c r="E161" s="12"/>
      <c r="F161" s="12"/>
    </row>
    <row r="162" spans="1:6" ht="13.5">
      <c r="A162" s="12"/>
      <c r="B162" s="12"/>
      <c r="C162" s="12"/>
      <c r="D162" s="12"/>
      <c r="E162" s="12"/>
      <c r="F162" s="12"/>
    </row>
    <row r="163" spans="1:6" ht="13.5">
      <c r="A163" s="12"/>
      <c r="B163" s="12"/>
      <c r="C163" s="12"/>
      <c r="D163" s="12"/>
      <c r="E163" s="12"/>
      <c r="F163" s="12"/>
    </row>
    <row r="164" spans="1:6" ht="13.5">
      <c r="A164" s="12"/>
      <c r="B164" s="12"/>
      <c r="C164" s="12"/>
      <c r="D164" s="12"/>
      <c r="E164" s="12"/>
      <c r="F164" s="12"/>
    </row>
    <row r="165" spans="1:6" ht="13.5">
      <c r="A165" s="59" t="s">
        <v>62</v>
      </c>
      <c r="B165" s="12"/>
      <c r="C165" s="58" t="s">
        <v>56</v>
      </c>
      <c r="D165" s="12"/>
      <c r="E165" s="12"/>
      <c r="F165" s="12"/>
    </row>
    <row r="166" spans="1:6" ht="13.5">
      <c r="A166" s="12"/>
      <c r="B166" s="12"/>
      <c r="C166" s="12"/>
      <c r="D166" s="12"/>
      <c r="E166" s="12"/>
      <c r="F166" s="12"/>
    </row>
    <row r="167" spans="1:16" ht="13.5">
      <c r="A167" s="12"/>
      <c r="B167" s="12"/>
      <c r="C167" s="60" t="s">
        <v>120</v>
      </c>
      <c r="D167" s="12"/>
      <c r="E167" s="12"/>
      <c r="F167" s="12"/>
      <c r="J167" s="74"/>
      <c r="K167" s="61"/>
      <c r="L167" s="61"/>
      <c r="M167" s="61"/>
      <c r="N167" s="62"/>
      <c r="O167" s="62"/>
      <c r="P167" s="62"/>
    </row>
    <row r="168" spans="1:16" ht="13.5">
      <c r="A168" s="12"/>
      <c r="B168" s="12"/>
      <c r="D168" s="12"/>
      <c r="E168" s="12"/>
      <c r="F168" s="12"/>
      <c r="J168" s="69"/>
      <c r="K168" s="61"/>
      <c r="L168" s="61"/>
      <c r="M168" s="61"/>
      <c r="N168" s="62"/>
      <c r="O168" s="62"/>
      <c r="P168" s="62"/>
    </row>
    <row r="169" spans="1:16" ht="13.5">
      <c r="A169" s="12"/>
      <c r="B169" s="12"/>
      <c r="D169" s="12"/>
      <c r="E169" s="12"/>
      <c r="F169" s="12"/>
      <c r="J169" s="69"/>
      <c r="K169" s="61"/>
      <c r="L169" s="61"/>
      <c r="M169" s="61"/>
      <c r="N169" s="62"/>
      <c r="O169" s="62"/>
      <c r="P169" s="62"/>
    </row>
    <row r="170" spans="1:16" ht="13.5">
      <c r="A170" s="12"/>
      <c r="B170" s="12"/>
      <c r="C170" s="12"/>
      <c r="D170" s="12"/>
      <c r="E170" s="12"/>
      <c r="F170" s="12"/>
      <c r="J170" s="69"/>
      <c r="K170" s="61"/>
      <c r="L170" s="61"/>
      <c r="M170" s="61"/>
      <c r="N170" s="62"/>
      <c r="O170" s="62"/>
      <c r="P170" s="62"/>
    </row>
    <row r="171" spans="1:16" ht="13.5">
      <c r="A171" s="12"/>
      <c r="B171" s="12"/>
      <c r="C171" s="12"/>
      <c r="D171" s="12"/>
      <c r="E171" s="12"/>
      <c r="F171" s="12"/>
      <c r="J171" s="69"/>
      <c r="K171" s="61"/>
      <c r="L171" s="61"/>
      <c r="M171" s="61"/>
      <c r="N171" s="62"/>
      <c r="O171" s="62"/>
      <c r="P171" s="62"/>
    </row>
    <row r="172" spans="1:16" ht="13.5">
      <c r="A172" s="12"/>
      <c r="B172" s="12"/>
      <c r="C172" s="40"/>
      <c r="D172" s="12"/>
      <c r="E172" s="12"/>
      <c r="F172" s="12"/>
      <c r="J172" s="69"/>
      <c r="K172" s="61"/>
      <c r="L172" s="61"/>
      <c r="M172" s="61"/>
      <c r="N172" s="62"/>
      <c r="O172" s="62"/>
      <c r="P172" s="62"/>
    </row>
    <row r="173" spans="1:16" ht="13.5">
      <c r="A173" s="12"/>
      <c r="B173" s="12"/>
      <c r="C173" s="40"/>
      <c r="D173" s="12"/>
      <c r="E173" s="12"/>
      <c r="F173" s="12"/>
      <c r="J173" s="69"/>
      <c r="K173" s="61"/>
      <c r="L173" s="61"/>
      <c r="M173" s="61"/>
      <c r="N173" s="62"/>
      <c r="O173" s="62"/>
      <c r="P173" s="62"/>
    </row>
    <row r="174" spans="1:16" ht="13.5">
      <c r="A174" s="12"/>
      <c r="B174" s="12"/>
      <c r="C174" s="40"/>
      <c r="D174" s="12"/>
      <c r="E174" s="12"/>
      <c r="F174" s="12"/>
      <c r="J174" s="69"/>
      <c r="K174" s="61"/>
      <c r="L174" s="61"/>
      <c r="M174" s="61"/>
      <c r="N174" s="62"/>
      <c r="O174" s="62"/>
      <c r="P174" s="62"/>
    </row>
    <row r="175" spans="1:16" ht="13.5">
      <c r="A175" s="12"/>
      <c r="B175" s="12"/>
      <c r="C175" s="40"/>
      <c r="D175" s="12"/>
      <c r="E175" s="12"/>
      <c r="F175" s="12"/>
      <c r="J175" s="69"/>
      <c r="K175" s="61"/>
      <c r="L175" s="61"/>
      <c r="M175" s="61"/>
      <c r="N175" s="62"/>
      <c r="O175" s="62"/>
      <c r="P175" s="62"/>
    </row>
    <row r="176" spans="1:16" ht="13.5">
      <c r="A176" s="12"/>
      <c r="B176" s="12"/>
      <c r="C176" s="40"/>
      <c r="D176" s="12"/>
      <c r="E176" s="12"/>
      <c r="F176" s="12"/>
      <c r="J176" s="69"/>
      <c r="K176" s="61"/>
      <c r="L176" s="61"/>
      <c r="M176" s="61"/>
      <c r="N176" s="62"/>
      <c r="O176" s="62"/>
      <c r="P176" s="62"/>
    </row>
    <row r="177" spans="1:6" ht="13.5">
      <c r="A177" s="12"/>
      <c r="B177" s="12"/>
      <c r="C177" s="40"/>
      <c r="D177" s="12"/>
      <c r="E177" s="12"/>
      <c r="F177" s="12"/>
    </row>
    <row r="178" spans="1:6" ht="13.5">
      <c r="A178" s="12"/>
      <c r="B178" s="12"/>
      <c r="C178" s="40"/>
      <c r="D178" s="12"/>
      <c r="E178" s="12"/>
      <c r="F178" s="12"/>
    </row>
    <row r="179" spans="1:6" ht="13.5">
      <c r="A179" s="12"/>
      <c r="B179" s="12"/>
      <c r="C179" s="40"/>
      <c r="D179" s="12"/>
      <c r="E179" s="12"/>
      <c r="F179" s="12"/>
    </row>
    <row r="180" spans="1:6" ht="13.5">
      <c r="A180" s="12"/>
      <c r="B180" s="12"/>
      <c r="C180" s="40"/>
      <c r="D180" s="12"/>
      <c r="E180" s="12"/>
      <c r="F180" s="12"/>
    </row>
    <row r="181" spans="1:8" ht="13.5">
      <c r="A181" s="12"/>
      <c r="B181" s="12"/>
      <c r="C181" s="61"/>
      <c r="D181" s="61"/>
      <c r="E181" s="61"/>
      <c r="F181" s="61"/>
      <c r="G181" s="62"/>
      <c r="H181" s="62"/>
    </row>
    <row r="182" spans="1:8" ht="13.5">
      <c r="A182" s="12"/>
      <c r="B182" s="12"/>
      <c r="C182" s="61"/>
      <c r="D182" s="61"/>
      <c r="E182" s="61"/>
      <c r="F182" s="61"/>
      <c r="G182" s="62"/>
      <c r="H182" s="62"/>
    </row>
    <row r="183" spans="1:8" ht="13.5">
      <c r="A183" s="12"/>
      <c r="B183" s="12"/>
      <c r="C183" s="61"/>
      <c r="D183" s="61"/>
      <c r="E183" s="61"/>
      <c r="F183" s="61"/>
      <c r="G183" s="62"/>
      <c r="H183" s="62"/>
    </row>
    <row r="184" spans="1:6" ht="13.5">
      <c r="A184" s="12"/>
      <c r="B184" s="12"/>
      <c r="C184" s="12"/>
      <c r="D184" s="12"/>
      <c r="E184" s="12"/>
      <c r="F184" s="12"/>
    </row>
    <row r="185" spans="1:6" ht="13.5">
      <c r="A185" s="12"/>
      <c r="B185" s="12"/>
      <c r="C185" s="12"/>
      <c r="D185" s="12"/>
      <c r="E185" s="12"/>
      <c r="F185" s="12"/>
    </row>
    <row r="186" spans="1:6" ht="13.5">
      <c r="A186" s="12"/>
      <c r="B186" s="12"/>
      <c r="C186" s="12"/>
      <c r="D186" s="12"/>
      <c r="E186" s="12"/>
      <c r="F186" s="12"/>
    </row>
    <row r="187" spans="1:6" ht="13.5">
      <c r="A187" s="59" t="s">
        <v>63</v>
      </c>
      <c r="B187" s="12"/>
      <c r="C187" s="58" t="s">
        <v>58</v>
      </c>
      <c r="D187" s="12"/>
      <c r="E187" s="12"/>
      <c r="F187" s="12"/>
    </row>
    <row r="188" spans="1:6" ht="13.5">
      <c r="A188" s="12"/>
      <c r="B188" s="12"/>
      <c r="C188" s="12"/>
      <c r="D188" s="12"/>
      <c r="E188" s="12"/>
      <c r="F188" s="12"/>
    </row>
    <row r="189" spans="1:6" ht="13.5">
      <c r="A189" s="12"/>
      <c r="B189" s="12"/>
      <c r="C189" s="12"/>
      <c r="D189" s="12"/>
      <c r="E189" s="12"/>
      <c r="F189" s="12"/>
    </row>
    <row r="190" spans="1:6" ht="13.5">
      <c r="A190" s="12"/>
      <c r="B190" s="12"/>
      <c r="C190" s="12"/>
      <c r="D190" s="12"/>
      <c r="E190" s="12"/>
      <c r="F190" s="12"/>
    </row>
    <row r="191" spans="1:6" ht="13.5">
      <c r="A191" s="12"/>
      <c r="B191" s="12"/>
      <c r="C191" s="12"/>
      <c r="D191" s="12"/>
      <c r="E191" s="12"/>
      <c r="F191" s="12"/>
    </row>
    <row r="192" spans="1:6" ht="13.5">
      <c r="A192" s="12"/>
      <c r="B192" s="12"/>
      <c r="C192" s="12"/>
      <c r="D192" s="12"/>
      <c r="E192" s="12"/>
      <c r="F192" s="12"/>
    </row>
    <row r="193" spans="1:6" ht="13.5">
      <c r="A193" s="59" t="s">
        <v>64</v>
      </c>
      <c r="B193" s="12"/>
      <c r="C193" s="58" t="s">
        <v>59</v>
      </c>
      <c r="D193" s="12"/>
      <c r="E193" s="12"/>
      <c r="F193" s="12"/>
    </row>
    <row r="194" spans="1:6" ht="13.5">
      <c r="A194" s="12"/>
      <c r="B194" s="12"/>
      <c r="C194" s="12"/>
      <c r="D194" s="12"/>
      <c r="E194" s="12"/>
      <c r="F194" s="12"/>
    </row>
    <row r="195" spans="2:9" ht="13.5">
      <c r="B195" s="63" t="s">
        <v>60</v>
      </c>
      <c r="C195" s="40"/>
      <c r="D195" s="43"/>
      <c r="E195" s="43"/>
      <c r="F195" s="43"/>
      <c r="G195" s="64"/>
      <c r="H195" s="64"/>
      <c r="I195" s="64"/>
    </row>
    <row r="196" spans="1:9" ht="13.5">
      <c r="A196" s="63"/>
      <c r="B196" s="12"/>
      <c r="C196" s="40"/>
      <c r="D196" s="43"/>
      <c r="E196" s="43"/>
      <c r="F196" s="43"/>
      <c r="G196" s="64"/>
      <c r="H196" s="64"/>
      <c r="I196" s="64"/>
    </row>
    <row r="197" spans="1:9" ht="13.5">
      <c r="A197" s="63"/>
      <c r="B197" s="12"/>
      <c r="C197" s="40"/>
      <c r="D197" s="43"/>
      <c r="E197" s="43"/>
      <c r="F197" s="43"/>
      <c r="G197" s="64"/>
      <c r="H197" s="64"/>
      <c r="I197" s="64"/>
    </row>
    <row r="198" spans="1:9" ht="13.5">
      <c r="A198" s="63"/>
      <c r="B198" s="12"/>
      <c r="C198" s="65" t="s">
        <v>283</v>
      </c>
      <c r="D198" s="66" t="s">
        <v>162</v>
      </c>
      <c r="E198" s="43"/>
      <c r="G198" s="64"/>
      <c r="H198" s="64"/>
      <c r="I198" s="64"/>
    </row>
    <row r="199" spans="1:9" ht="13.5">
      <c r="A199" s="63"/>
      <c r="B199" s="12"/>
      <c r="C199" s="40"/>
      <c r="D199" s="66" t="s">
        <v>161</v>
      </c>
      <c r="E199" s="43"/>
      <c r="G199" s="64"/>
      <c r="H199" s="64"/>
      <c r="I199" s="64"/>
    </row>
    <row r="200" spans="1:9" ht="13.5">
      <c r="A200" s="63"/>
      <c r="B200" s="12"/>
      <c r="C200" s="40"/>
      <c r="D200" s="66" t="s">
        <v>150</v>
      </c>
      <c r="E200" s="43"/>
      <c r="F200" s="66" t="s">
        <v>151</v>
      </c>
      <c r="G200" s="64"/>
      <c r="H200" s="64"/>
      <c r="I200" s="64"/>
    </row>
    <row r="201" spans="1:9" ht="13.5">
      <c r="A201" s="63"/>
      <c r="B201" s="12"/>
      <c r="C201" s="40"/>
      <c r="D201" s="66" t="s">
        <v>163</v>
      </c>
      <c r="E201" s="66" t="s">
        <v>149</v>
      </c>
      <c r="F201" s="66" t="s">
        <v>165</v>
      </c>
      <c r="G201" s="64"/>
      <c r="H201" s="64"/>
      <c r="I201" s="64"/>
    </row>
    <row r="202" spans="1:9" ht="13.5">
      <c r="A202" s="63"/>
      <c r="B202" s="12"/>
      <c r="C202" s="40"/>
      <c r="D202" s="66" t="s">
        <v>164</v>
      </c>
      <c r="E202" s="66" t="s">
        <v>148</v>
      </c>
      <c r="F202" s="66" t="s">
        <v>164</v>
      </c>
      <c r="G202" s="66" t="s">
        <v>152</v>
      </c>
      <c r="H202" s="66" t="s">
        <v>34</v>
      </c>
      <c r="I202" s="64"/>
    </row>
    <row r="203" spans="1:9" ht="13.5">
      <c r="A203" s="63"/>
      <c r="B203" s="12"/>
      <c r="C203" s="40"/>
      <c r="D203" s="66" t="s">
        <v>8</v>
      </c>
      <c r="E203" s="66" t="s">
        <v>8</v>
      </c>
      <c r="F203" s="66" t="s">
        <v>8</v>
      </c>
      <c r="G203" s="66" t="s">
        <v>8</v>
      </c>
      <c r="H203" s="66" t="s">
        <v>8</v>
      </c>
      <c r="I203" s="64"/>
    </row>
    <row r="204" spans="1:9" ht="13.5">
      <c r="A204" s="63"/>
      <c r="B204" s="12"/>
      <c r="C204" s="67" t="s">
        <v>153</v>
      </c>
      <c r="D204" s="43"/>
      <c r="E204" s="43"/>
      <c r="F204" s="43"/>
      <c r="G204" s="64"/>
      <c r="H204" s="64"/>
      <c r="I204" s="64"/>
    </row>
    <row r="205" spans="1:9" ht="13.5">
      <c r="A205" s="63"/>
      <c r="B205" s="12"/>
      <c r="C205" s="40" t="s">
        <v>154</v>
      </c>
      <c r="D205" s="41">
        <f>+'p&amp;l'!F14-'notes a'!E205-'notes a'!F205</f>
        <v>27187</v>
      </c>
      <c r="E205" s="41">
        <v>15678</v>
      </c>
      <c r="F205" s="41">
        <f>3008+251+748+287</f>
        <v>4294</v>
      </c>
      <c r="G205" s="41">
        <v>0</v>
      </c>
      <c r="H205" s="41">
        <f>SUM(D205:G205)</f>
        <v>47159</v>
      </c>
      <c r="I205" s="64"/>
    </row>
    <row r="206" spans="1:9" ht="13.5">
      <c r="A206" s="63"/>
      <c r="B206" s="12"/>
      <c r="C206" s="40" t="s">
        <v>155</v>
      </c>
      <c r="D206" s="41">
        <f>+-G206-F206-E206</f>
        <v>960</v>
      </c>
      <c r="E206" s="41">
        <v>0</v>
      </c>
      <c r="F206" s="41">
        <v>0</v>
      </c>
      <c r="G206" s="41">
        <v>-960</v>
      </c>
      <c r="H206" s="41">
        <f>SUM(D206:G206)</f>
        <v>0</v>
      </c>
      <c r="I206" s="64"/>
    </row>
    <row r="207" spans="1:9" ht="14.25" thickBot="1">
      <c r="A207" s="63"/>
      <c r="B207" s="12"/>
      <c r="C207" s="40" t="s">
        <v>156</v>
      </c>
      <c r="D207" s="42">
        <f>SUM(D205:D206)</f>
        <v>28147</v>
      </c>
      <c r="E207" s="42">
        <f>SUM(E205:E206)</f>
        <v>15678</v>
      </c>
      <c r="F207" s="42">
        <f>SUM(F205:F206)</f>
        <v>4294</v>
      </c>
      <c r="G207" s="42">
        <f>SUM(G205:G206)</f>
        <v>-960</v>
      </c>
      <c r="H207" s="44">
        <f>SUM(H205:H206)</f>
        <v>47159</v>
      </c>
      <c r="I207" s="64"/>
    </row>
    <row r="208" spans="1:9" ht="14.25" thickTop="1">
      <c r="A208" s="63"/>
      <c r="B208" s="12"/>
      <c r="C208" s="40"/>
      <c r="D208" s="41"/>
      <c r="E208" s="41"/>
      <c r="F208" s="41"/>
      <c r="G208" s="41"/>
      <c r="H208" s="41"/>
      <c r="I208" s="64"/>
    </row>
    <row r="209" spans="1:9" ht="13.5">
      <c r="A209" s="63"/>
      <c r="B209" s="12"/>
      <c r="C209" s="67" t="s">
        <v>157</v>
      </c>
      <c r="D209" s="43"/>
      <c r="E209" s="43"/>
      <c r="F209" s="43"/>
      <c r="G209" s="43"/>
      <c r="H209" s="45"/>
      <c r="I209" s="64"/>
    </row>
    <row r="210" spans="1:9" ht="13.5">
      <c r="A210" s="63"/>
      <c r="B210" s="12"/>
      <c r="C210" s="40" t="s">
        <v>158</v>
      </c>
      <c r="D210" s="43">
        <f>+'p&amp;l'!F16-'notes a'!E210-'notes a'!F210</f>
        <v>6009</v>
      </c>
      <c r="E210" s="41">
        <f>721-53</f>
        <v>668</v>
      </c>
      <c r="F210" s="69">
        <f>836-10-53-14+115</f>
        <v>874</v>
      </c>
      <c r="G210" s="43"/>
      <c r="H210" s="45">
        <f>SUM(D210:G210)</f>
        <v>7551</v>
      </c>
      <c r="I210" s="64"/>
    </row>
    <row r="211" spans="1:9" ht="13.5">
      <c r="A211" s="63"/>
      <c r="B211" s="12"/>
      <c r="C211" s="40" t="s">
        <v>159</v>
      </c>
      <c r="D211" s="43"/>
      <c r="E211" s="43"/>
      <c r="F211" s="43"/>
      <c r="G211" s="43"/>
      <c r="H211" s="46">
        <f>+'p&amp;l'!F20</f>
        <v>141</v>
      </c>
      <c r="I211" s="64"/>
    </row>
    <row r="212" spans="1:9" ht="13.5">
      <c r="A212" s="63"/>
      <c r="B212" s="12"/>
      <c r="C212" s="40" t="s">
        <v>166</v>
      </c>
      <c r="D212" s="43"/>
      <c r="E212" s="43"/>
      <c r="F212" s="43"/>
      <c r="G212" s="43"/>
      <c r="H212" s="45">
        <f>SUM(H210:H211)</f>
        <v>7692</v>
      </c>
      <c r="I212" s="64"/>
    </row>
    <row r="213" spans="1:9" ht="13.5">
      <c r="A213" s="63"/>
      <c r="B213" s="12"/>
      <c r="C213" s="40" t="s">
        <v>160</v>
      </c>
      <c r="D213" s="43"/>
      <c r="E213" s="43"/>
      <c r="F213" s="43"/>
      <c r="G213" s="43"/>
      <c r="H213" s="46">
        <f>+'p&amp;l'!F18</f>
        <v>-8</v>
      </c>
      <c r="I213" s="64"/>
    </row>
    <row r="214" spans="1:9" ht="13.5">
      <c r="A214" s="63"/>
      <c r="B214" s="12"/>
      <c r="C214" s="40" t="s">
        <v>167</v>
      </c>
      <c r="D214" s="43"/>
      <c r="E214" s="43"/>
      <c r="F214" s="43"/>
      <c r="G214" s="43"/>
      <c r="H214" s="45">
        <f>+H212+H213</f>
        <v>7684</v>
      </c>
      <c r="I214" s="64"/>
    </row>
    <row r="215" spans="1:9" ht="13.5">
      <c r="A215" s="63"/>
      <c r="B215" s="12"/>
      <c r="C215" s="40" t="s">
        <v>11</v>
      </c>
      <c r="D215" s="43"/>
      <c r="E215" s="43"/>
      <c r="F215" s="43"/>
      <c r="G215" s="43"/>
      <c r="H215" s="46">
        <f>+'p&amp;l'!F25</f>
        <v>-1906</v>
      </c>
      <c r="I215" s="64"/>
    </row>
    <row r="216" spans="1:9" ht="14.25" thickBot="1">
      <c r="A216" s="63"/>
      <c r="B216" s="12"/>
      <c r="C216" s="40" t="s">
        <v>168</v>
      </c>
      <c r="D216" s="43"/>
      <c r="E216" s="43"/>
      <c r="F216" s="43"/>
      <c r="G216" s="43"/>
      <c r="H216" s="47">
        <f>SUM(H214:H215)</f>
        <v>5778</v>
      </c>
      <c r="I216" s="64"/>
    </row>
    <row r="217" spans="1:9" ht="14.25" thickTop="1">
      <c r="A217" s="63"/>
      <c r="B217" s="12"/>
      <c r="C217" s="40"/>
      <c r="D217" s="43"/>
      <c r="E217" s="43"/>
      <c r="F217" s="43"/>
      <c r="G217" s="64"/>
      <c r="H217" s="64"/>
      <c r="I217" s="64"/>
    </row>
    <row r="218" spans="1:9" ht="13.5">
      <c r="A218" s="63"/>
      <c r="B218" s="12"/>
      <c r="C218" s="65" t="s">
        <v>284</v>
      </c>
      <c r="D218" s="66" t="s">
        <v>162</v>
      </c>
      <c r="E218" s="43"/>
      <c r="G218" s="64"/>
      <c r="H218" s="64"/>
      <c r="I218" s="64"/>
    </row>
    <row r="219" spans="1:9" ht="13.5">
      <c r="A219" s="63"/>
      <c r="B219" s="12"/>
      <c r="C219" s="40"/>
      <c r="D219" s="66" t="s">
        <v>161</v>
      </c>
      <c r="E219" s="43"/>
      <c r="G219" s="64"/>
      <c r="H219" s="64"/>
      <c r="I219" s="64"/>
    </row>
    <row r="220" spans="1:9" ht="13.5">
      <c r="A220" s="63"/>
      <c r="B220" s="12"/>
      <c r="C220" s="40"/>
      <c r="D220" s="66" t="s">
        <v>150</v>
      </c>
      <c r="E220" s="43"/>
      <c r="F220" s="66" t="s">
        <v>151</v>
      </c>
      <c r="G220" s="64"/>
      <c r="H220" s="64"/>
      <c r="I220" s="64"/>
    </row>
    <row r="221" spans="1:9" ht="13.5">
      <c r="A221" s="63"/>
      <c r="B221" s="12"/>
      <c r="C221" s="40"/>
      <c r="D221" s="66" t="s">
        <v>163</v>
      </c>
      <c r="E221" s="66" t="s">
        <v>149</v>
      </c>
      <c r="F221" s="66" t="s">
        <v>165</v>
      </c>
      <c r="G221" s="64"/>
      <c r="H221" s="64"/>
      <c r="I221" s="64"/>
    </row>
    <row r="222" spans="1:9" ht="13.5">
      <c r="A222" s="63"/>
      <c r="B222" s="12"/>
      <c r="C222" s="40"/>
      <c r="D222" s="66" t="s">
        <v>164</v>
      </c>
      <c r="E222" s="66" t="s">
        <v>148</v>
      </c>
      <c r="F222" s="66" t="s">
        <v>164</v>
      </c>
      <c r="G222" s="66" t="s">
        <v>152</v>
      </c>
      <c r="H222" s="66" t="s">
        <v>34</v>
      </c>
      <c r="I222" s="64"/>
    </row>
    <row r="223" spans="1:9" ht="13.5">
      <c r="A223" s="63"/>
      <c r="B223" s="12"/>
      <c r="C223" s="40"/>
      <c r="D223" s="66" t="s">
        <v>8</v>
      </c>
      <c r="E223" s="66" t="s">
        <v>8</v>
      </c>
      <c r="F223" s="66" t="s">
        <v>8</v>
      </c>
      <c r="G223" s="66" t="s">
        <v>8</v>
      </c>
      <c r="H223" s="66" t="s">
        <v>8</v>
      </c>
      <c r="I223" s="64"/>
    </row>
    <row r="224" spans="1:9" ht="13.5">
      <c r="A224" s="63"/>
      <c r="B224" s="12"/>
      <c r="C224" s="67" t="s">
        <v>153</v>
      </c>
      <c r="D224" s="43"/>
      <c r="E224" s="43"/>
      <c r="F224" s="43"/>
      <c r="G224" s="64"/>
      <c r="H224" s="64"/>
      <c r="I224" s="64"/>
    </row>
    <row r="225" spans="1:9" ht="13.5">
      <c r="A225" s="63"/>
      <c r="B225" s="12"/>
      <c r="C225" s="40" t="s">
        <v>154</v>
      </c>
      <c r="D225" s="41">
        <v>15295</v>
      </c>
      <c r="E225" s="41">
        <v>24915</v>
      </c>
      <c r="F225" s="41">
        <v>3083</v>
      </c>
      <c r="G225" s="41">
        <v>0</v>
      </c>
      <c r="H225" s="41">
        <f>SUM(D225:G225)</f>
        <v>43293</v>
      </c>
      <c r="I225" s="64"/>
    </row>
    <row r="226" spans="1:9" ht="13.5">
      <c r="A226" s="63"/>
      <c r="B226" s="12"/>
      <c r="C226" s="40" t="s">
        <v>155</v>
      </c>
      <c r="D226" s="41">
        <v>2412</v>
      </c>
      <c r="E226" s="41">
        <v>0</v>
      </c>
      <c r="F226" s="41">
        <v>0</v>
      </c>
      <c r="G226" s="41">
        <f>-D226</f>
        <v>-2412</v>
      </c>
      <c r="H226" s="41">
        <f>SUM(D226:G226)</f>
        <v>0</v>
      </c>
      <c r="I226" s="64"/>
    </row>
    <row r="227" spans="1:9" ht="14.25" thickBot="1">
      <c r="A227" s="63"/>
      <c r="B227" s="12"/>
      <c r="C227" s="40" t="s">
        <v>156</v>
      </c>
      <c r="D227" s="42">
        <f>SUM(D225:D226)</f>
        <v>17707</v>
      </c>
      <c r="E227" s="42">
        <f>SUM(E225:E226)</f>
        <v>24915</v>
      </c>
      <c r="F227" s="42">
        <f>SUM(F225:F226)</f>
        <v>3083</v>
      </c>
      <c r="G227" s="42">
        <f>SUM(G225:G226)</f>
        <v>-2412</v>
      </c>
      <c r="H227" s="44">
        <f>SUM(H225:H226)</f>
        <v>43293</v>
      </c>
      <c r="I227" s="64"/>
    </row>
    <row r="228" spans="1:9" ht="14.25" thickTop="1">
      <c r="A228" s="63"/>
      <c r="B228" s="12"/>
      <c r="C228" s="40"/>
      <c r="D228" s="41"/>
      <c r="E228" s="41"/>
      <c r="F228" s="41"/>
      <c r="G228" s="41"/>
      <c r="H228" s="41"/>
      <c r="I228" s="64"/>
    </row>
    <row r="229" spans="1:9" ht="13.5">
      <c r="A229" s="63"/>
      <c r="B229" s="12"/>
      <c r="C229" s="67" t="s">
        <v>157</v>
      </c>
      <c r="D229" s="43"/>
      <c r="E229" s="43"/>
      <c r="F229" s="43"/>
      <c r="G229" s="43"/>
      <c r="H229" s="45"/>
      <c r="I229" s="64"/>
    </row>
    <row r="230" spans="1:9" ht="13.5">
      <c r="A230" s="63"/>
      <c r="B230" s="12"/>
      <c r="C230" s="40" t="s">
        <v>158</v>
      </c>
      <c r="D230" s="43">
        <v>4498</v>
      </c>
      <c r="E230" s="41">
        <v>1197</v>
      </c>
      <c r="F230" s="40">
        <v>481</v>
      </c>
      <c r="G230" s="43">
        <v>0</v>
      </c>
      <c r="H230" s="45">
        <f>SUM(D230:G230)</f>
        <v>6176</v>
      </c>
      <c r="I230" s="64"/>
    </row>
    <row r="231" spans="1:9" ht="13.5">
      <c r="A231" s="63"/>
      <c r="B231" s="12"/>
      <c r="C231" s="40" t="s">
        <v>159</v>
      </c>
      <c r="D231" s="43"/>
      <c r="E231" s="43"/>
      <c r="F231" s="43"/>
      <c r="G231" s="43"/>
      <c r="H231" s="46">
        <f>+'p&amp;l'!G20</f>
        <v>138</v>
      </c>
      <c r="I231" s="64"/>
    </row>
    <row r="232" spans="1:9" ht="13.5">
      <c r="A232" s="63"/>
      <c r="B232" s="12"/>
      <c r="C232" s="40" t="s">
        <v>166</v>
      </c>
      <c r="D232" s="43"/>
      <c r="E232" s="43"/>
      <c r="F232" s="43"/>
      <c r="G232" s="43"/>
      <c r="H232" s="45">
        <f>+H230+H231</f>
        <v>6314</v>
      </c>
      <c r="I232" s="64"/>
    </row>
    <row r="233" spans="1:9" ht="13.5">
      <c r="A233" s="63"/>
      <c r="B233" s="12"/>
      <c r="C233" s="40" t="s">
        <v>160</v>
      </c>
      <c r="D233" s="43"/>
      <c r="E233" s="43"/>
      <c r="F233" s="43"/>
      <c r="G233" s="43"/>
      <c r="H233" s="46">
        <f>+'p&amp;l'!G18</f>
        <v>-8</v>
      </c>
      <c r="I233" s="64"/>
    </row>
    <row r="234" spans="1:9" ht="13.5">
      <c r="A234" s="63"/>
      <c r="B234" s="12"/>
      <c r="C234" s="40" t="s">
        <v>167</v>
      </c>
      <c r="D234" s="43"/>
      <c r="E234" s="43"/>
      <c r="F234" s="43"/>
      <c r="G234" s="43"/>
      <c r="H234" s="45">
        <f>+H232+H233</f>
        <v>6306</v>
      </c>
      <c r="I234" s="64"/>
    </row>
    <row r="235" spans="1:9" ht="13.5">
      <c r="A235" s="63"/>
      <c r="B235" s="12"/>
      <c r="C235" s="40" t="s">
        <v>11</v>
      </c>
      <c r="D235" s="43"/>
      <c r="E235" s="43"/>
      <c r="F235" s="43"/>
      <c r="G235" s="43"/>
      <c r="H235" s="46">
        <f>+'p&amp;l'!G25</f>
        <v>-1582</v>
      </c>
      <c r="I235" s="64"/>
    </row>
    <row r="236" spans="1:9" ht="14.25" thickBot="1">
      <c r="A236" s="63"/>
      <c r="B236" s="12"/>
      <c r="C236" s="40" t="s">
        <v>168</v>
      </c>
      <c r="D236" s="43"/>
      <c r="E236" s="43"/>
      <c r="F236" s="43"/>
      <c r="G236" s="43"/>
      <c r="H236" s="47">
        <f>+H234+H235</f>
        <v>4724</v>
      </c>
      <c r="I236" s="64"/>
    </row>
    <row r="237" spans="1:9" ht="14.25" thickTop="1">
      <c r="A237" s="63"/>
      <c r="B237" s="12"/>
      <c r="C237" s="40"/>
      <c r="D237" s="43"/>
      <c r="E237" s="43"/>
      <c r="F237" s="43"/>
      <c r="G237" s="64"/>
      <c r="H237" s="64"/>
      <c r="I237" s="64"/>
    </row>
    <row r="238" spans="1:9" ht="13.5">
      <c r="A238" s="63" t="s">
        <v>61</v>
      </c>
      <c r="B238" s="12"/>
      <c r="C238" s="40" t="s">
        <v>177</v>
      </c>
      <c r="D238" s="43"/>
      <c r="E238" s="43"/>
      <c r="F238" s="43"/>
      <c r="G238" s="64"/>
      <c r="H238" s="64"/>
      <c r="I238" s="64"/>
    </row>
    <row r="239" spans="1:9" ht="13.5">
      <c r="A239" s="63"/>
      <c r="B239" s="12"/>
      <c r="C239" s="40" t="s">
        <v>147</v>
      </c>
      <c r="D239" s="43"/>
      <c r="E239" s="43"/>
      <c r="F239" s="43"/>
      <c r="G239" s="64"/>
      <c r="H239" s="64"/>
      <c r="I239" s="64"/>
    </row>
    <row r="240" spans="1:8" ht="13.5">
      <c r="A240" s="63"/>
      <c r="B240" s="40"/>
      <c r="C240" s="43"/>
      <c r="D240" s="43"/>
      <c r="E240" s="43"/>
      <c r="F240" s="43"/>
      <c r="G240" s="64"/>
      <c r="H240" s="64"/>
    </row>
    <row r="241" spans="1:6" ht="13.5">
      <c r="A241" s="59" t="s">
        <v>66</v>
      </c>
      <c r="B241" s="12"/>
      <c r="C241" s="58" t="s">
        <v>14</v>
      </c>
      <c r="D241" s="12"/>
      <c r="E241" s="12"/>
      <c r="F241" s="12"/>
    </row>
    <row r="242" spans="1:6" ht="13.5">
      <c r="A242" s="12"/>
      <c r="B242" s="12"/>
      <c r="C242" s="12"/>
      <c r="D242" s="12"/>
      <c r="E242" s="12"/>
      <c r="F242" s="12"/>
    </row>
    <row r="243" spans="1:6" ht="13.5">
      <c r="A243" s="12"/>
      <c r="B243" s="12"/>
      <c r="C243" s="12"/>
      <c r="D243" s="12"/>
      <c r="E243" s="12"/>
      <c r="F243" s="12"/>
    </row>
    <row r="244" spans="1:6" ht="13.5">
      <c r="A244" s="12"/>
      <c r="B244" s="12"/>
      <c r="C244" s="12"/>
      <c r="D244" s="12"/>
      <c r="E244" s="12"/>
      <c r="F244" s="12"/>
    </row>
    <row r="245" spans="1:6" ht="13.5">
      <c r="A245" s="12"/>
      <c r="B245" s="12"/>
      <c r="C245" s="12"/>
      <c r="D245" s="12"/>
      <c r="E245" s="12"/>
      <c r="F245" s="12"/>
    </row>
    <row r="246" spans="1:6" ht="13.5">
      <c r="A246" s="59" t="s">
        <v>67</v>
      </c>
      <c r="B246" s="12"/>
      <c r="C246" s="58" t="s">
        <v>121</v>
      </c>
      <c r="D246" s="12"/>
      <c r="E246" s="12"/>
      <c r="F246" s="12"/>
    </row>
    <row r="247" spans="1:6" ht="13.5">
      <c r="A247" s="12"/>
      <c r="B247" s="12"/>
      <c r="C247" s="12"/>
      <c r="D247" s="12"/>
      <c r="E247" s="12"/>
      <c r="F247" s="12"/>
    </row>
    <row r="248" spans="1:6" ht="13.5">
      <c r="A248" s="12"/>
      <c r="B248" s="12"/>
      <c r="C248" s="12"/>
      <c r="D248" s="12"/>
      <c r="E248" s="12"/>
      <c r="F248" s="12"/>
    </row>
    <row r="249" spans="1:6" ht="13.5">
      <c r="A249" s="12"/>
      <c r="B249" s="12"/>
      <c r="C249" s="12"/>
      <c r="D249" s="12"/>
      <c r="E249" s="12"/>
      <c r="F249" s="12"/>
    </row>
    <row r="250" spans="1:6" ht="13.5">
      <c r="A250" s="12"/>
      <c r="B250" s="12"/>
      <c r="C250" s="12"/>
      <c r="D250" s="12"/>
      <c r="E250" s="12"/>
      <c r="F250" s="12"/>
    </row>
    <row r="251" spans="1:6" ht="13.5">
      <c r="A251" s="12"/>
      <c r="B251" s="12"/>
      <c r="C251" s="12"/>
      <c r="D251" s="12"/>
      <c r="E251" s="12"/>
      <c r="F251" s="12"/>
    </row>
    <row r="252" spans="1:6" ht="13.5">
      <c r="A252" s="59" t="s">
        <v>211</v>
      </c>
      <c r="B252" s="12"/>
      <c r="C252" s="58" t="s">
        <v>65</v>
      </c>
      <c r="D252" s="12"/>
      <c r="E252" s="12"/>
      <c r="F252" s="12"/>
    </row>
    <row r="253" spans="1:6" ht="13.5">
      <c r="A253" s="12"/>
      <c r="B253" s="12"/>
      <c r="C253" s="59"/>
      <c r="D253" s="12"/>
      <c r="E253" s="12"/>
      <c r="F253" s="12"/>
    </row>
    <row r="254" spans="1:6" ht="13.5">
      <c r="A254" s="12"/>
      <c r="B254" s="12"/>
      <c r="C254" s="12"/>
      <c r="D254" s="12"/>
      <c r="E254" s="12"/>
      <c r="F254" s="12"/>
    </row>
    <row r="255" spans="1:6" ht="13.5">
      <c r="A255" s="12"/>
      <c r="B255" s="12"/>
      <c r="C255" s="12"/>
      <c r="D255" s="12"/>
      <c r="E255" s="12"/>
      <c r="F255" s="12"/>
    </row>
    <row r="256" spans="1:6" ht="13.5">
      <c r="A256" s="12"/>
      <c r="B256" s="12"/>
      <c r="C256" s="12"/>
      <c r="D256" s="12"/>
      <c r="E256" s="12"/>
      <c r="F256" s="12"/>
    </row>
    <row r="257" spans="1:6" ht="13.5">
      <c r="A257" s="12"/>
      <c r="B257" s="12"/>
      <c r="C257" s="10"/>
      <c r="D257" s="12"/>
      <c r="E257" s="12"/>
      <c r="F257" s="12"/>
    </row>
    <row r="258" spans="1:6" ht="13.5">
      <c r="A258" s="59" t="s">
        <v>212</v>
      </c>
      <c r="B258" s="12"/>
      <c r="C258" s="58" t="s">
        <v>68</v>
      </c>
      <c r="D258" s="12"/>
      <c r="E258" s="12"/>
      <c r="F258" s="12"/>
    </row>
    <row r="259" spans="1:6" ht="13.5">
      <c r="A259" s="12"/>
      <c r="B259" s="12"/>
      <c r="C259" s="12"/>
      <c r="D259" s="12"/>
      <c r="E259" s="12"/>
      <c r="F259" s="12"/>
    </row>
    <row r="260" spans="1:6" ht="13.5">
      <c r="A260" s="12"/>
      <c r="B260" s="12"/>
      <c r="C260" s="12" t="s">
        <v>264</v>
      </c>
      <c r="D260" s="12"/>
      <c r="E260" s="12"/>
      <c r="F260" s="12"/>
    </row>
    <row r="261" spans="1:6" ht="13.5">
      <c r="A261" s="12"/>
      <c r="B261" s="12"/>
      <c r="C261" s="12" t="s">
        <v>265</v>
      </c>
      <c r="D261" s="12"/>
      <c r="E261" s="12"/>
      <c r="F261" s="12"/>
    </row>
    <row r="262" spans="1:6" ht="13.5">
      <c r="A262" s="12"/>
      <c r="B262" s="12"/>
      <c r="C262" s="12"/>
      <c r="D262" s="12"/>
      <c r="E262" s="12"/>
      <c r="F262" s="12"/>
    </row>
    <row r="263" spans="1:6" ht="13.5">
      <c r="A263" s="59" t="s">
        <v>269</v>
      </c>
      <c r="B263" s="12"/>
      <c r="C263" s="58" t="s">
        <v>270</v>
      </c>
      <c r="D263" s="12"/>
      <c r="E263" s="12"/>
      <c r="F263" s="12"/>
    </row>
    <row r="264" spans="1:6" ht="13.5">
      <c r="A264" s="12"/>
      <c r="B264" s="12"/>
      <c r="C264" s="12" t="s">
        <v>185</v>
      </c>
      <c r="D264" s="12"/>
      <c r="E264" s="12"/>
      <c r="F264" s="12"/>
    </row>
    <row r="265" spans="1:8" ht="13.5">
      <c r="A265" s="61"/>
      <c r="B265" s="61"/>
      <c r="C265" s="61"/>
      <c r="D265" s="61"/>
      <c r="E265" s="61"/>
      <c r="F265" s="61"/>
      <c r="G265" s="62"/>
      <c r="H265" s="62"/>
    </row>
    <row r="266" spans="1:8" ht="12.75">
      <c r="A266" s="62"/>
      <c r="B266" s="62"/>
      <c r="C266" s="62"/>
      <c r="D266" s="62"/>
      <c r="E266" s="62"/>
      <c r="F266" s="62"/>
      <c r="G266" s="62"/>
      <c r="H266" s="62"/>
    </row>
    <row r="267" spans="1:8" ht="12.75">
      <c r="A267" s="62"/>
      <c r="B267" s="62"/>
      <c r="C267" s="62"/>
      <c r="D267" s="62"/>
      <c r="E267" s="62"/>
      <c r="F267" s="62"/>
      <c r="G267" s="62"/>
      <c r="H267" s="62"/>
    </row>
    <row r="268" spans="1:8" ht="13.5">
      <c r="A268" s="62"/>
      <c r="B268" s="62"/>
      <c r="C268" s="62"/>
      <c r="D268" s="62"/>
      <c r="E268" s="62"/>
      <c r="F268" s="62"/>
      <c r="G268" s="62"/>
      <c r="H268" s="98" t="s">
        <v>8</v>
      </c>
    </row>
    <row r="269" spans="1:8" ht="13.5">
      <c r="A269" s="62"/>
      <c r="B269" s="62"/>
      <c r="C269" s="91" t="s">
        <v>271</v>
      </c>
      <c r="D269" s="62"/>
      <c r="E269" s="62"/>
      <c r="F269" s="62"/>
      <c r="G269" s="62"/>
      <c r="H269" s="62"/>
    </row>
    <row r="270" spans="1:8" ht="13.5">
      <c r="A270" s="62"/>
      <c r="B270" s="62"/>
      <c r="C270" s="92" t="s">
        <v>272</v>
      </c>
      <c r="D270" s="62"/>
      <c r="E270" s="62"/>
      <c r="F270" s="62"/>
      <c r="G270" s="62"/>
      <c r="H270" s="91">
        <v>16031</v>
      </c>
    </row>
    <row r="271" spans="1:8" ht="14.25" thickBot="1">
      <c r="A271" s="62"/>
      <c r="B271" s="62"/>
      <c r="C271" s="91"/>
      <c r="D271" s="62"/>
      <c r="E271" s="62"/>
      <c r="F271" s="62"/>
      <c r="G271" s="62"/>
      <c r="H271" s="99"/>
    </row>
    <row r="272" spans="1:8" ht="13.5" thickTop="1">
      <c r="A272" s="62"/>
      <c r="B272" s="62"/>
      <c r="C272" s="62"/>
      <c r="D272" s="62"/>
      <c r="E272" s="62"/>
      <c r="F272" s="62"/>
      <c r="G272" s="62"/>
      <c r="H272" s="62"/>
    </row>
  </sheetData>
  <mergeCells count="1">
    <mergeCell ref="C117:C120"/>
  </mergeCells>
  <printOptions/>
  <pageMargins left="0.75" right="0.75" top="0.86" bottom="1" header="0.5" footer="0.5"/>
  <pageSetup fitToHeight="0" horizontalDpi="600" verticalDpi="600" orientation="portrait" paperSize="9" scale="84" r:id="rId2"/>
  <rowBreaks count="5" manualBreakCount="5">
    <brk id="57" max="7" man="1"/>
    <brk id="111" max="7" man="1"/>
    <brk id="157" max="7" man="1"/>
    <brk id="192" max="7" man="1"/>
    <brk id="239" max="7" man="1"/>
  </rowBreaks>
  <drawing r:id="rId1"/>
</worksheet>
</file>

<file path=xl/worksheets/sheet6.xml><?xml version="1.0" encoding="utf-8"?>
<worksheet xmlns="http://schemas.openxmlformats.org/spreadsheetml/2006/main" xmlns:r="http://schemas.openxmlformats.org/officeDocument/2006/relationships">
  <dimension ref="A1:J192"/>
  <sheetViews>
    <sheetView tabSelected="1" view="pageBreakPreview" zoomScaleSheetLayoutView="100" workbookViewId="0" topLeftCell="C19">
      <selection activeCell="F24" sqref="F24"/>
    </sheetView>
  </sheetViews>
  <sheetFormatPr defaultColWidth="9.140625" defaultRowHeight="12.75"/>
  <cols>
    <col min="1" max="1" width="4.57421875" style="0" customWidth="1"/>
    <col min="2" max="2" width="3.28125" style="0" customWidth="1"/>
    <col min="3" max="3" width="20.421875" style="0" customWidth="1"/>
    <col min="4" max="4" width="20.28125" style="0" customWidth="1"/>
    <col min="5" max="5" width="14.140625" style="0" customWidth="1"/>
    <col min="6" max="6" width="14.57421875" style="0" customWidth="1"/>
    <col min="7" max="7" width="14.00390625" style="0" customWidth="1"/>
    <col min="8" max="8" width="11.28125" style="0" customWidth="1"/>
    <col min="9" max="9" width="12.28125" style="0" customWidth="1"/>
  </cols>
  <sheetData>
    <row r="1" spans="1:9" ht="13.5">
      <c r="A1" s="1" t="s">
        <v>101</v>
      </c>
      <c r="B1" s="10"/>
      <c r="C1" s="10"/>
      <c r="D1" s="10"/>
      <c r="E1" s="10"/>
      <c r="F1" s="10"/>
      <c r="G1" s="10"/>
      <c r="H1" s="10"/>
      <c r="I1" s="10"/>
    </row>
    <row r="2" spans="1:9" ht="13.5">
      <c r="A2" s="10"/>
      <c r="B2" s="10"/>
      <c r="C2" s="10"/>
      <c r="D2" s="10"/>
      <c r="E2" s="10"/>
      <c r="F2" s="10"/>
      <c r="G2" s="10"/>
      <c r="H2" s="10"/>
      <c r="I2" s="10"/>
    </row>
    <row r="3" spans="1:9" ht="13.5">
      <c r="A3" s="18" t="s">
        <v>237</v>
      </c>
      <c r="B3" s="10"/>
      <c r="C3" s="10"/>
      <c r="D3" s="10"/>
      <c r="E3" s="10"/>
      <c r="F3" s="10"/>
      <c r="G3" s="10"/>
      <c r="H3" s="10"/>
      <c r="I3" s="10"/>
    </row>
    <row r="4" spans="1:9" ht="13.5">
      <c r="A4" s="10"/>
      <c r="B4" s="10"/>
      <c r="C4" s="10"/>
      <c r="D4" s="10"/>
      <c r="E4" s="10"/>
      <c r="F4" s="10"/>
      <c r="G4" s="10"/>
      <c r="H4" s="10"/>
      <c r="I4" s="10"/>
    </row>
    <row r="5" spans="1:9" ht="13.5">
      <c r="A5" s="18" t="s">
        <v>69</v>
      </c>
      <c r="B5" s="10"/>
      <c r="C5" s="1" t="s">
        <v>70</v>
      </c>
      <c r="D5" s="10"/>
      <c r="E5" s="10"/>
      <c r="F5" s="10"/>
      <c r="G5" s="10"/>
      <c r="H5" s="10"/>
      <c r="I5" s="10"/>
    </row>
    <row r="6" spans="1:9" ht="13.5">
      <c r="A6" s="10"/>
      <c r="B6" s="10"/>
      <c r="C6" s="10"/>
      <c r="D6" s="10"/>
      <c r="E6" s="10"/>
      <c r="F6" s="10"/>
      <c r="G6" s="10"/>
      <c r="H6" s="10"/>
      <c r="I6" s="10"/>
    </row>
    <row r="7" spans="1:9" ht="13.5">
      <c r="A7" s="10"/>
      <c r="B7" s="70"/>
      <c r="C7" s="48"/>
      <c r="D7" s="70"/>
      <c r="E7" s="70"/>
      <c r="F7" s="70"/>
      <c r="G7" s="70"/>
      <c r="H7" s="70"/>
      <c r="I7" s="10"/>
    </row>
    <row r="8" spans="1:9" ht="13.5">
      <c r="A8" s="10"/>
      <c r="B8" s="70"/>
      <c r="C8" s="48"/>
      <c r="D8" s="70"/>
      <c r="E8" s="70"/>
      <c r="F8" s="70"/>
      <c r="G8" s="70"/>
      <c r="H8" s="70"/>
      <c r="I8" s="10"/>
    </row>
    <row r="9" spans="1:9" ht="13.5">
      <c r="A9" s="10"/>
      <c r="B9" s="70"/>
      <c r="C9" s="48"/>
      <c r="D9" s="70"/>
      <c r="E9" s="70"/>
      <c r="F9" s="70"/>
      <c r="G9" s="70"/>
      <c r="H9" s="70"/>
      <c r="I9" s="10"/>
    </row>
    <row r="10" spans="1:9" ht="13.5">
      <c r="A10" s="10"/>
      <c r="B10" s="70"/>
      <c r="C10" s="48"/>
      <c r="D10" s="70"/>
      <c r="E10" s="70"/>
      <c r="F10" s="70"/>
      <c r="G10" s="70"/>
      <c r="H10" s="70"/>
      <c r="I10" s="10"/>
    </row>
    <row r="11" spans="1:9" ht="13.5">
      <c r="A11" s="10"/>
      <c r="B11" s="70"/>
      <c r="C11" s="48"/>
      <c r="D11" s="70"/>
      <c r="E11" s="70"/>
      <c r="F11" s="70"/>
      <c r="G11" s="70"/>
      <c r="H11" s="70"/>
      <c r="I11" s="10"/>
    </row>
    <row r="12" spans="1:9" ht="13.5">
      <c r="A12" s="10"/>
      <c r="B12" s="70"/>
      <c r="C12" s="48"/>
      <c r="D12" s="70"/>
      <c r="E12" s="70"/>
      <c r="F12" s="70"/>
      <c r="G12" s="70"/>
      <c r="H12" s="70"/>
      <c r="I12" s="10"/>
    </row>
    <row r="13" spans="1:9" ht="13.5">
      <c r="A13" s="10"/>
      <c r="B13" s="70"/>
      <c r="C13" s="48"/>
      <c r="D13" s="70"/>
      <c r="E13" s="70"/>
      <c r="F13" s="70"/>
      <c r="G13" s="70"/>
      <c r="H13" s="70"/>
      <c r="I13" s="10"/>
    </row>
    <row r="14" spans="1:9" ht="13.5">
      <c r="A14" s="10"/>
      <c r="B14" s="70"/>
      <c r="C14" s="48"/>
      <c r="D14" s="70"/>
      <c r="E14" s="70"/>
      <c r="F14" s="70"/>
      <c r="G14" s="70"/>
      <c r="H14" s="70"/>
      <c r="I14" s="10"/>
    </row>
    <row r="15" spans="1:9" ht="13.5">
      <c r="A15" s="10"/>
      <c r="B15" s="70"/>
      <c r="C15" s="48"/>
      <c r="D15" s="70"/>
      <c r="E15" s="70"/>
      <c r="F15" s="70"/>
      <c r="G15" s="70"/>
      <c r="H15" s="70"/>
      <c r="I15" s="10"/>
    </row>
    <row r="16" spans="1:9" ht="13.5">
      <c r="A16" s="10"/>
      <c r="B16" s="70"/>
      <c r="C16" s="48"/>
      <c r="D16" s="70"/>
      <c r="E16" s="70"/>
      <c r="F16" s="70"/>
      <c r="G16" s="70"/>
      <c r="H16" s="70"/>
      <c r="I16" s="10"/>
    </row>
    <row r="17" spans="1:9" ht="13.5">
      <c r="A17" s="18" t="s">
        <v>82</v>
      </c>
      <c r="B17" s="10"/>
      <c r="C17" s="1" t="s">
        <v>71</v>
      </c>
      <c r="D17" s="10"/>
      <c r="E17" s="10"/>
      <c r="F17" s="10"/>
      <c r="G17" s="10"/>
      <c r="H17" s="10"/>
      <c r="I17" s="10"/>
    </row>
    <row r="18" spans="4:9" ht="13.5">
      <c r="D18" s="10"/>
      <c r="E18" s="10"/>
      <c r="F18" s="10"/>
      <c r="G18" s="10"/>
      <c r="H18" s="10"/>
      <c r="I18" s="10"/>
    </row>
    <row r="19" spans="1:9" ht="13.5">
      <c r="A19" s="10"/>
      <c r="B19" s="10"/>
      <c r="C19" s="48"/>
      <c r="D19" s="70"/>
      <c r="E19" s="70"/>
      <c r="F19" s="70"/>
      <c r="G19" s="70"/>
      <c r="H19" s="70"/>
      <c r="I19" s="10"/>
    </row>
    <row r="20" spans="1:9" ht="13.5">
      <c r="A20" s="10"/>
      <c r="B20" s="10"/>
      <c r="C20" s="48"/>
      <c r="D20" s="70"/>
      <c r="E20" s="70"/>
      <c r="F20" s="70"/>
      <c r="G20" s="70"/>
      <c r="H20" s="70"/>
      <c r="I20" s="10"/>
    </row>
    <row r="21" spans="1:9" ht="13.5">
      <c r="A21" s="10"/>
      <c r="B21" s="10"/>
      <c r="C21" s="48"/>
      <c r="D21" s="70"/>
      <c r="E21" s="70"/>
      <c r="F21" s="70"/>
      <c r="G21" s="70"/>
      <c r="H21" s="70"/>
      <c r="I21" s="10"/>
    </row>
    <row r="22" spans="1:9" ht="13.5">
      <c r="A22" s="10"/>
      <c r="B22" s="10"/>
      <c r="C22" s="71"/>
      <c r="D22" s="70"/>
      <c r="E22" s="70"/>
      <c r="F22" s="70"/>
      <c r="G22" s="70"/>
      <c r="H22" s="70"/>
      <c r="I22" s="10"/>
    </row>
    <row r="23" spans="1:9" ht="13.5">
      <c r="A23" s="10"/>
      <c r="B23" s="10"/>
      <c r="C23" s="71"/>
      <c r="D23" s="70"/>
      <c r="E23" s="70"/>
      <c r="F23" s="70"/>
      <c r="G23" s="70"/>
      <c r="H23" s="70"/>
      <c r="I23" s="10"/>
    </row>
    <row r="24" spans="1:9" ht="13.5">
      <c r="A24" s="18" t="s">
        <v>83</v>
      </c>
      <c r="B24" s="10"/>
      <c r="C24" s="1" t="s">
        <v>72</v>
      </c>
      <c r="D24" s="10"/>
      <c r="E24" s="10"/>
      <c r="F24" s="10"/>
      <c r="G24" s="10"/>
      <c r="H24" s="10"/>
      <c r="I24" s="10"/>
    </row>
    <row r="25" spans="1:9" ht="13.5">
      <c r="A25" s="10"/>
      <c r="B25" s="10"/>
      <c r="C25" s="10"/>
      <c r="D25" s="10"/>
      <c r="E25" s="10"/>
      <c r="F25" s="10"/>
      <c r="G25" s="10"/>
      <c r="H25" s="10"/>
      <c r="I25" s="10"/>
    </row>
    <row r="26" spans="1:9" ht="13.5">
      <c r="A26" s="10"/>
      <c r="B26" s="10"/>
      <c r="C26" s="48"/>
      <c r="D26" s="70"/>
      <c r="E26" s="70"/>
      <c r="F26" s="70"/>
      <c r="G26" s="70"/>
      <c r="H26" s="70"/>
      <c r="I26" s="10"/>
    </row>
    <row r="27" spans="1:9" ht="13.5">
      <c r="A27" s="10"/>
      <c r="B27" s="10"/>
      <c r="C27" s="48"/>
      <c r="D27" s="70"/>
      <c r="E27" s="70"/>
      <c r="F27" s="70"/>
      <c r="G27" s="70"/>
      <c r="H27" s="70"/>
      <c r="I27" s="10"/>
    </row>
    <row r="28" spans="1:9" ht="13.5">
      <c r="A28" s="10"/>
      <c r="B28" s="10"/>
      <c r="C28" s="48"/>
      <c r="D28" s="70"/>
      <c r="E28" s="70"/>
      <c r="F28" s="70"/>
      <c r="G28" s="70"/>
      <c r="H28" s="70"/>
      <c r="I28" s="10"/>
    </row>
    <row r="29" spans="1:9" ht="13.5">
      <c r="A29" s="18" t="s">
        <v>84</v>
      </c>
      <c r="B29" s="10"/>
      <c r="C29" s="1" t="s">
        <v>73</v>
      </c>
      <c r="D29" s="10"/>
      <c r="E29" s="10"/>
      <c r="F29" s="10"/>
      <c r="G29" s="10"/>
      <c r="H29" s="10"/>
      <c r="I29" s="10"/>
    </row>
    <row r="30" spans="1:9" ht="13.5">
      <c r="A30" s="10"/>
      <c r="B30" s="10"/>
      <c r="C30" s="10"/>
      <c r="D30" s="10"/>
      <c r="E30" s="10"/>
      <c r="F30" s="10"/>
      <c r="G30" s="10"/>
      <c r="H30" s="10"/>
      <c r="I30" s="10"/>
    </row>
    <row r="31" spans="1:9" ht="13.5">
      <c r="A31" s="10"/>
      <c r="B31" s="10"/>
      <c r="C31" s="10" t="s">
        <v>122</v>
      </c>
      <c r="D31" s="10"/>
      <c r="E31" s="10"/>
      <c r="F31" s="10"/>
      <c r="G31" s="10"/>
      <c r="H31" s="10"/>
      <c r="I31" s="10"/>
    </row>
    <row r="32" spans="1:9" ht="13.5">
      <c r="A32" s="10"/>
      <c r="B32" s="10"/>
      <c r="C32" s="10"/>
      <c r="D32" s="10"/>
      <c r="E32" s="10"/>
      <c r="F32" s="10"/>
      <c r="G32" s="10"/>
      <c r="H32" s="10"/>
      <c r="I32" s="10"/>
    </row>
    <row r="33" spans="1:9" ht="13.5">
      <c r="A33" s="18" t="s">
        <v>85</v>
      </c>
      <c r="B33" s="10"/>
      <c r="C33" s="1" t="s">
        <v>11</v>
      </c>
      <c r="D33" s="10"/>
      <c r="E33" s="10"/>
      <c r="F33" s="10"/>
      <c r="G33" s="10"/>
      <c r="H33" s="10"/>
      <c r="I33" s="10"/>
    </row>
    <row r="34" spans="1:9" ht="4.5" customHeight="1">
      <c r="A34" s="10"/>
      <c r="B34" s="10"/>
      <c r="C34" s="10"/>
      <c r="D34" s="10"/>
      <c r="E34" s="10"/>
      <c r="F34" s="10"/>
      <c r="G34" s="10"/>
      <c r="H34" s="10"/>
      <c r="I34" s="10"/>
    </row>
    <row r="35" spans="1:9" ht="13.5">
      <c r="A35" s="10"/>
      <c r="B35" s="10"/>
      <c r="C35" s="4"/>
      <c r="D35" s="5"/>
      <c r="E35" s="5"/>
      <c r="F35" s="6"/>
      <c r="G35" s="32" t="s">
        <v>146</v>
      </c>
      <c r="I35" s="10"/>
    </row>
    <row r="36" spans="1:9" ht="13.5">
      <c r="A36" s="10"/>
      <c r="B36" s="10"/>
      <c r="C36" s="4"/>
      <c r="D36" s="5"/>
      <c r="E36" s="5"/>
      <c r="F36" s="32" t="s">
        <v>123</v>
      </c>
      <c r="G36" s="32" t="s">
        <v>145</v>
      </c>
      <c r="I36" s="10"/>
    </row>
    <row r="37" spans="1:9" ht="13.5">
      <c r="A37" s="10"/>
      <c r="B37" s="10"/>
      <c r="C37" s="4"/>
      <c r="D37" s="5"/>
      <c r="E37" s="5"/>
      <c r="F37" s="6" t="s">
        <v>8</v>
      </c>
      <c r="G37" s="6" t="s">
        <v>8</v>
      </c>
      <c r="I37" s="10"/>
    </row>
    <row r="38" spans="1:9" ht="13.5">
      <c r="A38" s="10"/>
      <c r="B38" s="10"/>
      <c r="C38" s="4" t="s">
        <v>74</v>
      </c>
      <c r="D38" s="5"/>
      <c r="E38" s="5"/>
      <c r="F38" s="6"/>
      <c r="G38" s="6"/>
      <c r="I38" s="10"/>
    </row>
    <row r="39" spans="1:9" ht="13.5">
      <c r="A39" s="10"/>
      <c r="B39" s="10"/>
      <c r="C39" s="4" t="s">
        <v>124</v>
      </c>
      <c r="D39" s="5"/>
      <c r="E39" s="5"/>
      <c r="F39" s="41">
        <f>-'p&amp;l'!C25-F40</f>
        <v>1397</v>
      </c>
      <c r="G39" s="41">
        <f>-'p&amp;l'!F25-G40</f>
        <v>2190</v>
      </c>
      <c r="I39" s="10"/>
    </row>
    <row r="40" spans="1:9" ht="13.5">
      <c r="A40" s="10"/>
      <c r="B40" s="10"/>
      <c r="C40" s="4" t="s">
        <v>191</v>
      </c>
      <c r="D40" s="5"/>
      <c r="E40" s="5"/>
      <c r="F40" s="41">
        <v>-284</v>
      </c>
      <c r="G40" s="41">
        <f>+F40</f>
        <v>-284</v>
      </c>
      <c r="I40" s="10"/>
    </row>
    <row r="41" spans="1:9" ht="14.25" thickBot="1">
      <c r="A41" s="10"/>
      <c r="B41" s="10"/>
      <c r="C41" s="4"/>
      <c r="D41" s="5"/>
      <c r="E41" s="5"/>
      <c r="F41" s="8">
        <f>SUM(F39:F40)</f>
        <v>1113</v>
      </c>
      <c r="G41" s="8">
        <f>SUM(G39:G40)</f>
        <v>1906</v>
      </c>
      <c r="I41" s="10"/>
    </row>
    <row r="42" spans="1:9" ht="8.25" customHeight="1" thickTop="1">
      <c r="A42" s="10"/>
      <c r="B42" s="10"/>
      <c r="C42" s="4"/>
      <c r="D42" s="5"/>
      <c r="E42" s="5"/>
      <c r="F42" s="5"/>
      <c r="G42" s="9"/>
      <c r="H42" s="6"/>
      <c r="I42" s="10"/>
    </row>
    <row r="43" spans="1:9" ht="13.5">
      <c r="A43" s="10"/>
      <c r="B43" s="10"/>
      <c r="C43" s="4"/>
      <c r="D43" s="5"/>
      <c r="E43" s="5"/>
      <c r="F43" s="5"/>
      <c r="G43" s="9"/>
      <c r="H43" s="6"/>
      <c r="I43" s="10"/>
    </row>
    <row r="44" spans="1:9" ht="13.5">
      <c r="A44" s="10"/>
      <c r="B44" s="10"/>
      <c r="C44" s="4"/>
      <c r="D44" s="5"/>
      <c r="E44" s="5"/>
      <c r="F44" s="5"/>
      <c r="G44" s="9"/>
      <c r="H44" s="6"/>
      <c r="I44" s="10"/>
    </row>
    <row r="45" spans="1:9" ht="13.5">
      <c r="A45" s="10"/>
      <c r="B45" s="10"/>
      <c r="C45" s="4"/>
      <c r="D45" s="5"/>
      <c r="E45" s="5"/>
      <c r="F45" s="5"/>
      <c r="G45" s="9"/>
      <c r="H45" s="6"/>
      <c r="I45" s="10"/>
    </row>
    <row r="46" spans="1:9" ht="13.5">
      <c r="A46" s="18" t="s">
        <v>86</v>
      </c>
      <c r="B46" s="10"/>
      <c r="C46" s="1" t="s">
        <v>143</v>
      </c>
      <c r="D46" s="10"/>
      <c r="E46" s="10"/>
      <c r="F46" s="10"/>
      <c r="G46" s="10"/>
      <c r="H46" s="10"/>
      <c r="I46" s="10"/>
    </row>
    <row r="47" spans="1:9" ht="13.5">
      <c r="A47" s="10"/>
      <c r="B47" s="10"/>
      <c r="C47" s="18" t="s">
        <v>125</v>
      </c>
      <c r="D47" s="10"/>
      <c r="E47" s="10"/>
      <c r="F47" s="10"/>
      <c r="G47" s="10"/>
      <c r="H47" s="10"/>
      <c r="I47" s="10"/>
    </row>
    <row r="48" spans="1:10" ht="13.5">
      <c r="A48" s="10"/>
      <c r="B48" s="10"/>
      <c r="C48" s="4" t="s">
        <v>241</v>
      </c>
      <c r="D48" s="5"/>
      <c r="E48" s="5"/>
      <c r="F48" s="5"/>
      <c r="G48" s="5"/>
      <c r="H48" s="6"/>
      <c r="I48" s="6"/>
      <c r="J48" s="10"/>
    </row>
    <row r="49" spans="1:10" ht="13.5">
      <c r="A49" s="10"/>
      <c r="B49" s="10"/>
      <c r="C49" s="4" t="s">
        <v>242</v>
      </c>
      <c r="D49" s="5"/>
      <c r="E49" s="5"/>
      <c r="F49" s="5"/>
      <c r="G49" s="5"/>
      <c r="H49" s="6"/>
      <c r="I49" s="6"/>
      <c r="J49" s="10"/>
    </row>
    <row r="50" spans="1:10" ht="13.5">
      <c r="A50" s="10"/>
      <c r="B50" s="10"/>
      <c r="C50" s="4"/>
      <c r="D50" s="5"/>
      <c r="E50" s="5"/>
      <c r="F50" s="5"/>
      <c r="G50" s="5"/>
      <c r="H50" s="6"/>
      <c r="I50" s="6"/>
      <c r="J50" s="10"/>
    </row>
    <row r="51" spans="1:9" ht="13.5">
      <c r="A51" s="18" t="s">
        <v>87</v>
      </c>
      <c r="B51" s="10"/>
      <c r="C51" s="1" t="s">
        <v>75</v>
      </c>
      <c r="D51" s="10"/>
      <c r="E51" s="10"/>
      <c r="F51" s="10"/>
      <c r="G51" s="10"/>
      <c r="H51" s="10"/>
      <c r="I51" s="10"/>
    </row>
    <row r="52" spans="1:9" ht="13.5">
      <c r="A52" s="10"/>
      <c r="B52" s="10"/>
      <c r="C52" s="10"/>
      <c r="D52" s="10"/>
      <c r="E52" s="10"/>
      <c r="F52" s="10"/>
      <c r="G52" s="10"/>
      <c r="H52" s="10"/>
      <c r="I52" s="10"/>
    </row>
    <row r="53" spans="1:9" ht="13.5">
      <c r="A53" s="10"/>
      <c r="B53" s="10" t="s">
        <v>60</v>
      </c>
      <c r="C53" s="11"/>
      <c r="D53" s="5"/>
      <c r="E53" s="5"/>
      <c r="F53" s="5"/>
      <c r="G53" s="6"/>
      <c r="H53" s="6"/>
      <c r="I53" s="10"/>
    </row>
    <row r="54" spans="1:9" ht="13.5">
      <c r="A54" s="10"/>
      <c r="B54" s="10"/>
      <c r="C54" s="11"/>
      <c r="D54" s="5"/>
      <c r="E54" s="5"/>
      <c r="F54" s="5"/>
      <c r="G54" s="6"/>
      <c r="H54" s="6"/>
      <c r="I54" s="10"/>
    </row>
    <row r="55" spans="1:9" ht="13.5">
      <c r="A55" s="10"/>
      <c r="B55" s="10"/>
      <c r="C55" s="4"/>
      <c r="D55" s="5"/>
      <c r="E55" s="5"/>
      <c r="F55" s="5"/>
      <c r="G55" s="6"/>
      <c r="H55" s="6"/>
      <c r="I55" s="10"/>
    </row>
    <row r="56" spans="1:9" ht="13.5">
      <c r="A56" s="10"/>
      <c r="B56" s="10" t="s">
        <v>61</v>
      </c>
      <c r="C56" s="4"/>
      <c r="D56" s="5"/>
      <c r="E56" s="5"/>
      <c r="F56" s="5"/>
      <c r="G56" s="6"/>
      <c r="H56" s="6"/>
      <c r="I56" s="10"/>
    </row>
    <row r="57" spans="1:9" ht="13.5">
      <c r="A57" s="10"/>
      <c r="B57" s="10"/>
      <c r="C57" s="4"/>
      <c r="D57" s="5"/>
      <c r="E57" s="5"/>
      <c r="F57" s="5"/>
      <c r="G57" s="6"/>
      <c r="H57" s="6"/>
      <c r="I57" s="10"/>
    </row>
    <row r="58" spans="1:9" ht="13.5">
      <c r="A58" s="10"/>
      <c r="B58" s="10"/>
      <c r="C58" s="4"/>
      <c r="D58" s="5"/>
      <c r="E58" s="5"/>
      <c r="F58" s="5"/>
      <c r="G58" s="7" t="s">
        <v>8</v>
      </c>
      <c r="H58" s="6" t="s">
        <v>125</v>
      </c>
      <c r="I58" s="10"/>
    </row>
    <row r="59" spans="1:9" ht="6.75" customHeight="1">
      <c r="A59" s="10"/>
      <c r="B59" s="10"/>
      <c r="C59" s="4"/>
      <c r="D59" s="5"/>
      <c r="E59" s="5"/>
      <c r="F59" s="5"/>
      <c r="G59" s="6"/>
      <c r="H59" s="6"/>
      <c r="I59" s="10"/>
    </row>
    <row r="60" spans="1:9" ht="14.25" thickBot="1">
      <c r="A60" s="10"/>
      <c r="B60" s="10"/>
      <c r="C60" s="4" t="s">
        <v>126</v>
      </c>
      <c r="D60" s="5"/>
      <c r="E60" s="5"/>
      <c r="F60" s="5"/>
      <c r="G60" s="13">
        <v>145</v>
      </c>
      <c r="H60" s="6"/>
      <c r="I60" s="10"/>
    </row>
    <row r="61" spans="1:9" ht="14.25" thickTop="1">
      <c r="A61" s="10"/>
      <c r="B61" s="10"/>
      <c r="C61" s="4"/>
      <c r="D61" s="5"/>
      <c r="E61" s="5"/>
      <c r="F61" s="5"/>
      <c r="G61" s="14"/>
      <c r="H61" s="6"/>
      <c r="I61" s="10"/>
    </row>
    <row r="62" spans="1:9" ht="14.25" thickBot="1">
      <c r="A62" s="10"/>
      <c r="B62" s="10"/>
      <c r="C62" s="4" t="s">
        <v>127</v>
      </c>
      <c r="D62" s="5"/>
      <c r="E62" s="5"/>
      <c r="F62" s="5"/>
      <c r="G62" s="15">
        <f>+G60</f>
        <v>145</v>
      </c>
      <c r="H62" s="6"/>
      <c r="I62" s="10"/>
    </row>
    <row r="63" spans="1:9" ht="14.25" thickTop="1">
      <c r="A63" s="10"/>
      <c r="B63" s="10"/>
      <c r="C63" s="4"/>
      <c r="D63" s="5"/>
      <c r="E63" s="5"/>
      <c r="F63" s="5"/>
      <c r="G63" s="7"/>
      <c r="H63" s="6"/>
      <c r="I63" s="10"/>
    </row>
    <row r="64" spans="1:9" ht="14.25" thickBot="1">
      <c r="A64" s="10"/>
      <c r="B64" s="10"/>
      <c r="C64" s="4" t="s">
        <v>128</v>
      </c>
      <c r="D64" s="5"/>
      <c r="E64" s="5"/>
      <c r="F64" s="5"/>
      <c r="G64" s="13">
        <v>89</v>
      </c>
      <c r="H64" s="6"/>
      <c r="I64" s="10"/>
    </row>
    <row r="65" spans="1:9" ht="14.25" thickTop="1">
      <c r="A65" s="10"/>
      <c r="B65" s="10"/>
      <c r="C65" s="10"/>
      <c r="D65" s="10"/>
      <c r="E65" s="10"/>
      <c r="F65" s="10"/>
      <c r="G65" s="10"/>
      <c r="H65" s="10"/>
      <c r="I65" s="10"/>
    </row>
    <row r="66" spans="1:9" ht="13.5">
      <c r="A66" s="10"/>
      <c r="B66" s="10"/>
      <c r="C66" s="10"/>
      <c r="D66" s="10"/>
      <c r="E66" s="10"/>
      <c r="F66" s="10"/>
      <c r="G66" s="10"/>
      <c r="H66" s="10"/>
      <c r="I66" s="10"/>
    </row>
    <row r="67" spans="1:9" ht="13.5">
      <c r="A67" s="10"/>
      <c r="B67" s="10"/>
      <c r="C67" s="10"/>
      <c r="D67" s="10"/>
      <c r="E67" s="10"/>
      <c r="F67" s="10"/>
      <c r="G67" s="10"/>
      <c r="H67" s="10"/>
      <c r="I67" s="10"/>
    </row>
    <row r="68" spans="1:9" ht="13.5">
      <c r="A68" s="10"/>
      <c r="B68" s="10"/>
      <c r="C68" s="10"/>
      <c r="D68" s="10"/>
      <c r="E68" s="10"/>
      <c r="F68" s="10"/>
      <c r="G68" s="10"/>
      <c r="H68" s="10"/>
      <c r="I68" s="10"/>
    </row>
    <row r="69" spans="1:9" ht="13.5">
      <c r="A69" s="18" t="s">
        <v>88</v>
      </c>
      <c r="B69" s="10"/>
      <c r="C69" s="1" t="s">
        <v>76</v>
      </c>
      <c r="D69" s="10"/>
      <c r="E69" s="10"/>
      <c r="F69" s="10"/>
      <c r="G69" s="10"/>
      <c r="H69" s="10"/>
      <c r="I69" s="10"/>
    </row>
    <row r="70" spans="1:9" ht="13.5">
      <c r="A70" s="18"/>
      <c r="B70" s="10"/>
      <c r="C70" s="1"/>
      <c r="D70" s="10"/>
      <c r="E70" s="10"/>
      <c r="F70" s="10"/>
      <c r="G70" s="10"/>
      <c r="H70" s="10"/>
      <c r="I70" s="10"/>
    </row>
    <row r="71" spans="1:9" ht="13.5">
      <c r="A71" s="10"/>
      <c r="B71" s="10"/>
      <c r="C71" s="10"/>
      <c r="D71" s="10"/>
      <c r="E71" s="10"/>
      <c r="F71" s="10"/>
      <c r="G71" s="10"/>
      <c r="H71" s="10"/>
      <c r="I71" s="10"/>
    </row>
    <row r="72" spans="1:9" ht="13.5">
      <c r="A72" s="10"/>
      <c r="B72" s="10"/>
      <c r="C72" s="10"/>
      <c r="D72" s="10"/>
      <c r="E72" s="10"/>
      <c r="F72" s="10"/>
      <c r="G72" s="10"/>
      <c r="H72" s="10"/>
      <c r="I72" s="10"/>
    </row>
    <row r="73" spans="1:9" ht="13.5">
      <c r="A73" s="10"/>
      <c r="B73" s="10"/>
      <c r="C73" s="4"/>
      <c r="D73" s="10"/>
      <c r="E73" s="10"/>
      <c r="F73" s="10"/>
      <c r="G73" s="10"/>
      <c r="H73" s="10"/>
      <c r="I73" s="10"/>
    </row>
    <row r="74" spans="1:9" ht="15" customHeight="1">
      <c r="A74" s="10"/>
      <c r="B74" s="10"/>
      <c r="C74" s="4"/>
      <c r="D74" s="10"/>
      <c r="E74" s="10"/>
      <c r="F74" s="10"/>
      <c r="G74" s="10"/>
      <c r="H74" s="10"/>
      <c r="I74" s="10"/>
    </row>
    <row r="75" spans="1:9" ht="13.5">
      <c r="A75" s="10"/>
      <c r="B75" s="10"/>
      <c r="C75" s="10"/>
      <c r="D75" s="10"/>
      <c r="E75" s="10"/>
      <c r="F75" s="10"/>
      <c r="G75" s="10"/>
      <c r="H75" s="10"/>
      <c r="I75" s="10"/>
    </row>
    <row r="76" spans="1:9" ht="13.5">
      <c r="A76" s="10"/>
      <c r="B76" s="10"/>
      <c r="C76" s="10"/>
      <c r="D76" s="10"/>
      <c r="E76" s="10"/>
      <c r="F76" s="10"/>
      <c r="G76" s="10"/>
      <c r="H76" s="10"/>
      <c r="I76" s="10"/>
    </row>
    <row r="77" spans="1:9" ht="13.5">
      <c r="A77" s="10"/>
      <c r="B77" s="10"/>
      <c r="C77" s="10"/>
      <c r="D77" s="10"/>
      <c r="E77" s="10"/>
      <c r="F77" s="10"/>
      <c r="G77" s="10"/>
      <c r="H77" s="10"/>
      <c r="I77" s="10"/>
    </row>
    <row r="78" spans="1:9" ht="13.5">
      <c r="A78" s="10"/>
      <c r="B78" s="10"/>
      <c r="C78" s="10"/>
      <c r="D78" s="10"/>
      <c r="E78" s="10"/>
      <c r="F78" s="10"/>
      <c r="G78" s="10"/>
      <c r="H78" s="10"/>
      <c r="I78" s="10"/>
    </row>
    <row r="79" spans="1:9" ht="13.5">
      <c r="A79" s="10"/>
      <c r="B79" s="10"/>
      <c r="C79" s="10"/>
      <c r="D79" s="10"/>
      <c r="E79" s="10"/>
      <c r="F79" s="10"/>
      <c r="G79" s="10"/>
      <c r="H79" s="10"/>
      <c r="I79" s="10"/>
    </row>
    <row r="80" spans="1:9" ht="13.5">
      <c r="A80" s="18" t="s">
        <v>89</v>
      </c>
      <c r="B80" s="10"/>
      <c r="C80" s="1" t="s">
        <v>78</v>
      </c>
      <c r="D80" s="10"/>
      <c r="E80" s="10"/>
      <c r="F80" s="10"/>
      <c r="G80" s="10"/>
      <c r="H80" s="10"/>
      <c r="I80" s="10"/>
    </row>
    <row r="81" spans="1:9" ht="13.5">
      <c r="A81" s="10"/>
      <c r="B81" s="10"/>
      <c r="C81" s="10"/>
      <c r="D81" s="10"/>
      <c r="E81" s="10"/>
      <c r="F81" s="10"/>
      <c r="G81" s="10"/>
      <c r="H81" s="10"/>
      <c r="I81" s="10"/>
    </row>
    <row r="82" spans="1:9" ht="13.5">
      <c r="A82" s="10"/>
      <c r="B82" s="10"/>
      <c r="C82" s="4"/>
      <c r="D82" s="5"/>
      <c r="E82" s="5"/>
      <c r="F82" s="51" t="s">
        <v>129</v>
      </c>
      <c r="G82" s="52" t="s">
        <v>77</v>
      </c>
      <c r="I82" s="10"/>
    </row>
    <row r="83" spans="1:9" ht="13.5">
      <c r="A83" s="10"/>
      <c r="B83" s="10"/>
      <c r="C83" s="4"/>
      <c r="D83" s="5"/>
      <c r="E83" s="5"/>
      <c r="F83" s="84" t="s">
        <v>8</v>
      </c>
      <c r="G83" s="86" t="s">
        <v>8</v>
      </c>
      <c r="I83" s="10"/>
    </row>
    <row r="84" spans="1:9" ht="13.5">
      <c r="A84" s="10"/>
      <c r="B84" s="10"/>
      <c r="C84" s="4"/>
      <c r="D84" s="5"/>
      <c r="E84" s="5"/>
      <c r="F84" s="85"/>
      <c r="G84" s="111"/>
      <c r="I84" s="10"/>
    </row>
    <row r="85" spans="1:9" ht="13.5">
      <c r="A85" s="10"/>
      <c r="B85" s="10"/>
      <c r="C85" s="4" t="s">
        <v>130</v>
      </c>
      <c r="D85" s="5"/>
      <c r="E85" s="5"/>
      <c r="F85" s="83">
        <v>0</v>
      </c>
      <c r="G85" s="112">
        <v>2798</v>
      </c>
      <c r="I85" s="10"/>
    </row>
    <row r="86" spans="1:9" ht="13.5">
      <c r="A86" s="10"/>
      <c r="B86" s="10"/>
      <c r="C86" s="4"/>
      <c r="D86" s="5"/>
      <c r="F86" s="89"/>
      <c r="G86" s="113"/>
      <c r="I86" s="10"/>
    </row>
    <row r="87" spans="1:9" ht="13.5">
      <c r="A87" s="10"/>
      <c r="B87" s="10"/>
      <c r="C87" s="4" t="s">
        <v>238</v>
      </c>
      <c r="D87" s="5"/>
      <c r="F87" s="89"/>
      <c r="G87" s="113"/>
      <c r="I87" s="10"/>
    </row>
    <row r="88" spans="1:9" ht="13.5">
      <c r="A88" s="10"/>
      <c r="B88" s="10"/>
      <c r="C88" s="4" t="s">
        <v>239</v>
      </c>
      <c r="D88" s="5"/>
      <c r="F88" s="89">
        <v>0</v>
      </c>
      <c r="G88" s="113">
        <f>+'balance sheet'!D74</f>
        <v>77</v>
      </c>
      <c r="I88" s="10"/>
    </row>
    <row r="89" spans="1:9" ht="13.5">
      <c r="A89" s="10"/>
      <c r="B89" s="10"/>
      <c r="C89" s="4" t="s">
        <v>240</v>
      </c>
      <c r="D89" s="5"/>
      <c r="E89" s="5"/>
      <c r="F89" s="89">
        <v>0</v>
      </c>
      <c r="G89" s="113">
        <f>+'balance sheet'!D66</f>
        <v>238</v>
      </c>
      <c r="I89" s="10"/>
    </row>
    <row r="90" spans="1:9" ht="13.5">
      <c r="A90" s="10"/>
      <c r="B90" s="10"/>
      <c r="C90" s="4"/>
      <c r="D90" s="5"/>
      <c r="E90" s="5"/>
      <c r="F90" s="90">
        <f>SUM(F88:F89)</f>
        <v>0</v>
      </c>
      <c r="G90" s="114">
        <f>SUM(G88:G89)</f>
        <v>315</v>
      </c>
      <c r="H90" s="6"/>
      <c r="I90" s="10"/>
    </row>
    <row r="91" spans="1:9" ht="13.5">
      <c r="A91" s="10"/>
      <c r="B91" s="10"/>
      <c r="C91" s="4"/>
      <c r="D91" s="5"/>
      <c r="E91" s="5"/>
      <c r="F91" s="89"/>
      <c r="G91" s="113"/>
      <c r="H91" s="6"/>
      <c r="I91" s="10"/>
    </row>
    <row r="92" spans="1:9" ht="14.25" thickBot="1">
      <c r="A92" s="10"/>
      <c r="B92" s="10"/>
      <c r="C92" s="4" t="s">
        <v>34</v>
      </c>
      <c r="D92" s="5"/>
      <c r="E92" s="5"/>
      <c r="F92" s="81">
        <f>+F90+F85</f>
        <v>0</v>
      </c>
      <c r="G92" s="115">
        <f>+G90+G85</f>
        <v>3113</v>
      </c>
      <c r="H92" s="6"/>
      <c r="I92" s="10"/>
    </row>
    <row r="93" spans="1:9" ht="14.25" thickTop="1">
      <c r="A93" s="10"/>
      <c r="B93" s="10"/>
      <c r="C93" s="4"/>
      <c r="D93" s="5"/>
      <c r="E93" s="5"/>
      <c r="F93" s="53"/>
      <c r="G93" s="54"/>
      <c r="H93" s="6"/>
      <c r="I93" s="10"/>
    </row>
    <row r="94" spans="1:9" ht="13.5">
      <c r="A94" s="10"/>
      <c r="B94" s="10"/>
      <c r="C94" s="4"/>
      <c r="D94" s="5"/>
      <c r="E94" s="5"/>
      <c r="F94" s="55"/>
      <c r="G94" s="56"/>
      <c r="H94" s="6"/>
      <c r="I94" s="10"/>
    </row>
    <row r="95" spans="1:9" ht="13.5">
      <c r="A95" s="10"/>
      <c r="B95" s="10"/>
      <c r="C95" s="4" t="s">
        <v>285</v>
      </c>
      <c r="D95" s="5"/>
      <c r="E95" s="5"/>
      <c r="F95" s="5"/>
      <c r="G95" s="6"/>
      <c r="H95" s="6"/>
      <c r="I95" s="10"/>
    </row>
    <row r="96" spans="1:9" ht="13.5">
      <c r="A96" s="10"/>
      <c r="B96" s="10"/>
      <c r="C96" s="10"/>
      <c r="D96" s="10"/>
      <c r="E96" s="10"/>
      <c r="F96" s="10"/>
      <c r="G96" s="10"/>
      <c r="H96" s="10"/>
      <c r="I96" s="10"/>
    </row>
    <row r="97" spans="1:9" ht="13.5">
      <c r="A97" s="18" t="s">
        <v>90</v>
      </c>
      <c r="B97" s="10"/>
      <c r="C97" s="1" t="s">
        <v>79</v>
      </c>
      <c r="D97" s="10"/>
      <c r="E97" s="10"/>
      <c r="F97" s="10"/>
      <c r="G97" s="10"/>
      <c r="H97" s="10"/>
      <c r="I97" s="10"/>
    </row>
    <row r="98" spans="1:9" ht="13.5">
      <c r="A98" s="10"/>
      <c r="B98" s="10"/>
      <c r="C98" s="10"/>
      <c r="D98" s="10"/>
      <c r="E98" s="10"/>
      <c r="F98" s="10"/>
      <c r="G98" s="10"/>
      <c r="H98" s="10"/>
      <c r="I98" s="10"/>
    </row>
    <row r="99" spans="1:9" ht="13.5">
      <c r="A99" s="10"/>
      <c r="B99" s="10"/>
      <c r="C99" s="10"/>
      <c r="D99" s="10"/>
      <c r="E99" s="10"/>
      <c r="F99" s="10"/>
      <c r="G99" s="10"/>
      <c r="H99" s="10"/>
      <c r="I99" s="10"/>
    </row>
    <row r="100" spans="1:9" ht="13.5">
      <c r="A100" s="10"/>
      <c r="B100" s="10"/>
      <c r="C100" s="10"/>
      <c r="D100" s="10"/>
      <c r="E100" s="10"/>
      <c r="F100" s="10"/>
      <c r="G100" s="10"/>
      <c r="H100" s="10"/>
      <c r="I100" s="10"/>
    </row>
    <row r="101" spans="1:9" ht="13.5">
      <c r="A101" s="10"/>
      <c r="B101" s="10"/>
      <c r="C101" s="10"/>
      <c r="D101" s="10"/>
      <c r="E101" s="10"/>
      <c r="F101" s="10"/>
      <c r="G101" s="10"/>
      <c r="H101" s="10"/>
      <c r="I101" s="10"/>
    </row>
    <row r="102" spans="1:9" ht="13.5">
      <c r="A102" s="10"/>
      <c r="B102" s="10"/>
      <c r="C102" s="10"/>
      <c r="D102" s="10"/>
      <c r="E102" s="10"/>
      <c r="F102" s="10"/>
      <c r="G102" s="10"/>
      <c r="H102" s="10"/>
      <c r="I102" s="10"/>
    </row>
    <row r="103" spans="1:9" ht="13.5">
      <c r="A103" s="18" t="s">
        <v>91</v>
      </c>
      <c r="B103" s="10"/>
      <c r="C103" s="1" t="s">
        <v>180</v>
      </c>
      <c r="D103" s="10"/>
      <c r="E103" s="10"/>
      <c r="F103" s="10"/>
      <c r="G103" s="10"/>
      <c r="H103" s="10"/>
      <c r="I103" s="10"/>
    </row>
    <row r="104" spans="1:9" ht="13.5">
      <c r="A104" s="10"/>
      <c r="B104" s="10"/>
      <c r="C104" s="10"/>
      <c r="D104" s="10"/>
      <c r="E104" s="10"/>
      <c r="F104" s="10"/>
      <c r="G104" s="10"/>
      <c r="H104" s="10"/>
      <c r="I104" s="10"/>
    </row>
    <row r="105" spans="2:9" ht="13.5">
      <c r="B105" s="16" t="s">
        <v>131</v>
      </c>
      <c r="C105" s="4"/>
      <c r="D105" s="10"/>
      <c r="E105" s="10"/>
      <c r="F105" s="10"/>
      <c r="G105" s="10"/>
      <c r="H105" s="10"/>
      <c r="I105" s="10"/>
    </row>
    <row r="106" spans="2:9" ht="13.5">
      <c r="B106" s="16"/>
      <c r="C106" s="4"/>
      <c r="D106" s="10"/>
      <c r="E106" s="10"/>
      <c r="F106" s="10"/>
      <c r="G106" s="10"/>
      <c r="H106" s="10"/>
      <c r="I106" s="10"/>
    </row>
    <row r="107" spans="2:9" ht="13.5">
      <c r="B107" s="16"/>
      <c r="C107" s="4"/>
      <c r="D107" s="10"/>
      <c r="E107" s="10"/>
      <c r="F107" s="10"/>
      <c r="G107" s="10"/>
      <c r="H107" s="10"/>
      <c r="I107" s="10"/>
    </row>
    <row r="108" spans="2:9" ht="13.5">
      <c r="B108" s="16"/>
      <c r="C108" s="4"/>
      <c r="D108" s="10"/>
      <c r="E108" s="10"/>
      <c r="F108" s="10"/>
      <c r="G108" s="10"/>
      <c r="H108" s="10"/>
      <c r="I108" s="10"/>
    </row>
    <row r="109" spans="2:9" ht="13.5">
      <c r="B109" s="16" t="s">
        <v>125</v>
      </c>
      <c r="C109" s="4"/>
      <c r="D109" s="10"/>
      <c r="E109" s="10"/>
      <c r="F109" s="10"/>
      <c r="G109" s="10"/>
      <c r="H109" s="10"/>
      <c r="I109" s="10"/>
    </row>
    <row r="110" spans="2:9" ht="13.5">
      <c r="B110" s="16"/>
      <c r="C110" s="4"/>
      <c r="D110" s="10"/>
      <c r="E110" s="10"/>
      <c r="F110" s="10"/>
      <c r="G110" s="10"/>
      <c r="H110" s="10"/>
      <c r="I110" s="10"/>
    </row>
    <row r="111" spans="2:9" ht="13.5">
      <c r="B111" s="16"/>
      <c r="C111" s="4"/>
      <c r="D111" s="10"/>
      <c r="E111" s="10"/>
      <c r="F111" s="10"/>
      <c r="G111" s="10"/>
      <c r="H111" s="10"/>
      <c r="I111" s="10"/>
    </row>
    <row r="112" spans="2:9" ht="13.5">
      <c r="B112" s="16" t="s">
        <v>132</v>
      </c>
      <c r="C112" s="4"/>
      <c r="D112" s="10"/>
      <c r="E112" s="10"/>
      <c r="F112" s="10"/>
      <c r="G112" s="10"/>
      <c r="H112" s="10"/>
      <c r="I112" s="10"/>
    </row>
    <row r="113" spans="1:9" ht="13.5">
      <c r="A113" s="10"/>
      <c r="B113" s="10"/>
      <c r="C113" s="4"/>
      <c r="D113" s="10"/>
      <c r="E113" s="10"/>
      <c r="F113" s="10"/>
      <c r="G113" s="10"/>
      <c r="H113" s="10"/>
      <c r="I113" s="10"/>
    </row>
    <row r="114" spans="1:9" ht="13.5">
      <c r="A114" s="10"/>
      <c r="B114" s="10"/>
      <c r="C114" s="4"/>
      <c r="D114" s="10"/>
      <c r="E114" s="10"/>
      <c r="F114" s="10"/>
      <c r="G114" s="10"/>
      <c r="H114" s="10"/>
      <c r="I114" s="10"/>
    </row>
    <row r="115" spans="1:9" ht="13.5">
      <c r="A115" s="10"/>
      <c r="B115" s="10"/>
      <c r="C115" s="4"/>
      <c r="D115" s="10"/>
      <c r="E115" s="10"/>
      <c r="F115" s="10"/>
      <c r="G115" s="10"/>
      <c r="H115" s="10"/>
      <c r="I115" s="10"/>
    </row>
    <row r="116" spans="1:9" ht="13.5">
      <c r="A116" s="10"/>
      <c r="B116" s="10"/>
      <c r="C116" s="4"/>
      <c r="D116" s="10"/>
      <c r="E116" s="10"/>
      <c r="F116" s="10"/>
      <c r="G116" s="10"/>
      <c r="H116" s="10"/>
      <c r="I116" s="10"/>
    </row>
    <row r="117" spans="1:9" ht="13.5">
      <c r="A117" s="10"/>
      <c r="B117" s="10"/>
      <c r="C117" s="4"/>
      <c r="D117" s="10"/>
      <c r="E117" s="10"/>
      <c r="F117" s="10"/>
      <c r="G117" s="10"/>
      <c r="H117" s="10"/>
      <c r="I117" s="10"/>
    </row>
    <row r="118" spans="1:9" ht="13.5">
      <c r="A118" s="10"/>
      <c r="B118" s="10"/>
      <c r="C118" s="10"/>
      <c r="D118" s="10"/>
      <c r="E118" s="10"/>
      <c r="F118" s="10"/>
      <c r="G118" s="10"/>
      <c r="H118" s="10"/>
      <c r="I118" s="10"/>
    </row>
    <row r="119" spans="1:9" ht="13.5">
      <c r="A119" s="10"/>
      <c r="B119" s="10"/>
      <c r="C119" s="10"/>
      <c r="D119" s="10"/>
      <c r="E119" s="10"/>
      <c r="F119" s="10"/>
      <c r="G119" s="10"/>
      <c r="H119" s="10"/>
      <c r="I119" s="10"/>
    </row>
    <row r="120" spans="1:9" ht="13.5">
      <c r="A120" s="18" t="s">
        <v>92</v>
      </c>
      <c r="B120" s="10"/>
      <c r="C120" s="1" t="s">
        <v>80</v>
      </c>
      <c r="D120" s="10"/>
      <c r="E120" s="10"/>
      <c r="F120" s="10"/>
      <c r="G120" s="10"/>
      <c r="H120" s="10"/>
      <c r="I120" s="10"/>
    </row>
    <row r="121" spans="1:9" ht="13.5">
      <c r="A121" s="10"/>
      <c r="B121" s="10"/>
      <c r="C121" s="10"/>
      <c r="D121" s="10"/>
      <c r="E121" s="10"/>
      <c r="F121" s="10"/>
      <c r="G121" s="10"/>
      <c r="H121" s="10"/>
      <c r="I121" s="10"/>
    </row>
    <row r="122" spans="1:9" ht="13.5">
      <c r="A122" s="10"/>
      <c r="B122" s="10"/>
      <c r="C122" s="10" t="s">
        <v>286</v>
      </c>
      <c r="D122" s="10"/>
      <c r="E122" s="10"/>
      <c r="F122" s="10"/>
      <c r="G122" s="10"/>
      <c r="H122" s="10"/>
      <c r="I122" s="10"/>
    </row>
    <row r="123" spans="1:9" ht="13.5">
      <c r="A123" s="10"/>
      <c r="B123" s="10"/>
      <c r="C123" s="10" t="s">
        <v>287</v>
      </c>
      <c r="D123" s="10"/>
      <c r="E123" s="10"/>
      <c r="F123" s="10"/>
      <c r="G123" s="10"/>
      <c r="H123" s="10"/>
      <c r="I123" s="10"/>
    </row>
    <row r="124" spans="1:9" ht="13.5">
      <c r="A124" s="10"/>
      <c r="B124" s="10"/>
      <c r="C124" s="10" t="s">
        <v>288</v>
      </c>
      <c r="D124" s="10"/>
      <c r="E124" s="10"/>
      <c r="F124" s="10"/>
      <c r="G124" s="10"/>
      <c r="H124" s="10"/>
      <c r="I124" s="10"/>
    </row>
    <row r="125" spans="1:9" ht="13.5">
      <c r="A125" s="10"/>
      <c r="B125" s="10"/>
      <c r="C125" s="10" t="s">
        <v>289</v>
      </c>
      <c r="D125" s="10"/>
      <c r="E125" s="10"/>
      <c r="F125" s="10"/>
      <c r="G125" s="10"/>
      <c r="H125" s="10"/>
      <c r="I125" s="10"/>
    </row>
    <row r="126" spans="1:9" ht="13.5">
      <c r="A126" s="10"/>
      <c r="B126" s="10"/>
      <c r="C126" s="10"/>
      <c r="D126" s="10"/>
      <c r="E126" s="10"/>
      <c r="F126" s="10"/>
      <c r="G126" s="10"/>
      <c r="H126" s="10"/>
      <c r="I126" s="10"/>
    </row>
    <row r="127" spans="1:9" ht="13.5">
      <c r="A127" s="10"/>
      <c r="B127" s="10"/>
      <c r="C127" s="10" t="s">
        <v>201</v>
      </c>
      <c r="D127" s="10"/>
      <c r="E127" s="10"/>
      <c r="F127" s="10"/>
      <c r="G127" s="10"/>
      <c r="H127" s="10"/>
      <c r="I127" s="10"/>
    </row>
    <row r="128" spans="1:9" ht="13.5">
      <c r="A128" s="10"/>
      <c r="B128" s="10"/>
      <c r="C128" s="10"/>
      <c r="D128" s="10"/>
      <c r="E128" s="10"/>
      <c r="F128" s="10"/>
      <c r="G128" s="10"/>
      <c r="H128" s="10"/>
      <c r="I128" s="10"/>
    </row>
    <row r="129" spans="1:9" ht="13.5">
      <c r="A129" s="10"/>
      <c r="B129" s="10"/>
      <c r="C129" s="10"/>
      <c r="D129" s="10"/>
      <c r="E129" s="10"/>
      <c r="F129" s="10"/>
      <c r="G129" s="10"/>
      <c r="H129" s="10"/>
      <c r="I129" s="10"/>
    </row>
    <row r="130" spans="1:9" ht="13.5">
      <c r="A130" s="18" t="s">
        <v>93</v>
      </c>
      <c r="B130" s="10"/>
      <c r="C130" s="1" t="s">
        <v>181</v>
      </c>
      <c r="D130" s="10"/>
      <c r="E130" s="10"/>
      <c r="F130" s="10"/>
      <c r="G130" s="10"/>
      <c r="H130" s="10"/>
      <c r="I130" s="10"/>
    </row>
    <row r="131" spans="1:9" ht="13.5">
      <c r="A131" s="10"/>
      <c r="B131" s="10"/>
      <c r="C131" s="10"/>
      <c r="D131" s="10"/>
      <c r="E131" s="10"/>
      <c r="F131" s="10"/>
      <c r="G131" s="10"/>
      <c r="H131" s="10"/>
      <c r="I131" s="10"/>
    </row>
    <row r="132" spans="1:9" ht="13.5">
      <c r="A132" s="10"/>
      <c r="B132" s="35" t="s">
        <v>60</v>
      </c>
      <c r="C132" s="18" t="s">
        <v>182</v>
      </c>
      <c r="D132" s="10"/>
      <c r="E132" s="10"/>
      <c r="F132" s="10"/>
      <c r="G132" s="10"/>
      <c r="H132" s="10"/>
      <c r="I132" s="10"/>
    </row>
    <row r="133" spans="1:9" ht="7.5" customHeight="1">
      <c r="A133" s="10"/>
      <c r="B133" s="35"/>
      <c r="C133" s="10"/>
      <c r="D133" s="10"/>
      <c r="E133" s="10"/>
      <c r="F133" s="10"/>
      <c r="G133" s="10"/>
      <c r="H133" s="10"/>
      <c r="I133" s="10"/>
    </row>
    <row r="134" spans="1:9" ht="13.5">
      <c r="A134" s="10"/>
      <c r="C134" s="10"/>
      <c r="D134" s="10"/>
      <c r="E134" s="10"/>
      <c r="F134" s="10"/>
      <c r="G134" s="10"/>
      <c r="H134" s="10"/>
      <c r="I134" s="10"/>
    </row>
    <row r="135" spans="1:9" ht="13.5">
      <c r="A135" s="10"/>
      <c r="B135" s="10"/>
      <c r="C135" s="10"/>
      <c r="D135" s="10"/>
      <c r="E135" s="10"/>
      <c r="F135" s="10"/>
      <c r="G135" s="10"/>
      <c r="H135" s="10"/>
      <c r="I135" s="10"/>
    </row>
    <row r="136" spans="1:9" ht="13.5">
      <c r="A136" s="10"/>
      <c r="B136" s="10"/>
      <c r="C136" s="10"/>
      <c r="D136" s="10"/>
      <c r="E136" s="10"/>
      <c r="F136" s="10"/>
      <c r="G136" s="10"/>
      <c r="H136" s="10"/>
      <c r="I136" s="10"/>
    </row>
    <row r="137" spans="1:9" ht="6" customHeight="1">
      <c r="A137" s="10"/>
      <c r="B137" s="10"/>
      <c r="C137" s="10"/>
      <c r="D137" s="10"/>
      <c r="E137" s="10"/>
      <c r="F137" s="10"/>
      <c r="G137" s="10"/>
      <c r="H137" s="10"/>
      <c r="I137" s="10"/>
    </row>
    <row r="138" spans="1:9" ht="13.5">
      <c r="A138" s="10"/>
      <c r="B138" s="10"/>
      <c r="C138" s="10"/>
      <c r="D138" s="10"/>
      <c r="E138" s="117" t="s">
        <v>7</v>
      </c>
      <c r="F138" s="117"/>
      <c r="G138" s="117" t="s">
        <v>276</v>
      </c>
      <c r="H138" s="117"/>
      <c r="I138" s="10"/>
    </row>
    <row r="139" spans="1:9" ht="13.5">
      <c r="A139" s="10"/>
      <c r="B139" s="10"/>
      <c r="C139" s="10"/>
      <c r="D139" s="10"/>
      <c r="E139" s="17" t="str">
        <f>+'p&amp;l'!C10</f>
        <v>30.06.2006</v>
      </c>
      <c r="F139" s="17" t="str">
        <f>+'p&amp;l'!D10</f>
        <v>30.06.2005</v>
      </c>
      <c r="G139" s="17" t="str">
        <f>+'p&amp;l'!F10</f>
        <v>30.06.2006</v>
      </c>
      <c r="H139" s="17" t="str">
        <f>+'p&amp;l'!G10</f>
        <v>30.06.2005</v>
      </c>
      <c r="I139" s="10"/>
    </row>
    <row r="140" spans="1:9" ht="13.5">
      <c r="A140" s="10"/>
      <c r="B140" s="10"/>
      <c r="C140" s="10"/>
      <c r="D140" s="10"/>
      <c r="E140" s="10"/>
      <c r="F140" s="10"/>
      <c r="G140" s="10"/>
      <c r="H140" s="10"/>
      <c r="I140" s="10"/>
    </row>
    <row r="141" spans="1:9" ht="13.5">
      <c r="A141" s="10"/>
      <c r="B141" s="35"/>
      <c r="D141" s="10"/>
      <c r="I141" s="10"/>
    </row>
    <row r="142" spans="1:9" ht="13.5">
      <c r="A142" s="10"/>
      <c r="B142" s="35"/>
      <c r="C142" s="100" t="s">
        <v>261</v>
      </c>
      <c r="D142" s="70"/>
      <c r="E142" s="61">
        <f>+'p&amp;l'!C28</f>
        <v>3164</v>
      </c>
      <c r="F142" s="61">
        <f>+'p&amp;l'!D28</f>
        <v>2791</v>
      </c>
      <c r="G142" s="61">
        <f>+'p&amp;l'!F28</f>
        <v>5778</v>
      </c>
      <c r="H142" s="61">
        <f>+'p&amp;l'!G28</f>
        <v>4724</v>
      </c>
      <c r="I142" s="10"/>
    </row>
    <row r="143" spans="1:9" ht="13.5">
      <c r="A143" s="10"/>
      <c r="B143" s="35"/>
      <c r="C143" s="70"/>
      <c r="D143" s="70"/>
      <c r="E143" s="61"/>
      <c r="F143" s="61"/>
      <c r="G143" s="61"/>
      <c r="H143" s="61"/>
      <c r="I143" s="10"/>
    </row>
    <row r="144" spans="1:9" ht="13.5">
      <c r="A144" s="10"/>
      <c r="B144" s="35"/>
      <c r="C144" s="70" t="s">
        <v>258</v>
      </c>
      <c r="D144" s="70"/>
      <c r="E144" s="61"/>
      <c r="F144" s="61"/>
      <c r="G144" s="61"/>
      <c r="H144" s="61"/>
      <c r="I144" s="10"/>
    </row>
    <row r="145" spans="1:9" ht="13.5">
      <c r="A145" s="10"/>
      <c r="B145" s="35"/>
      <c r="C145" s="70" t="s">
        <v>259</v>
      </c>
      <c r="D145" s="70"/>
      <c r="E145" s="97">
        <f>-'p&amp;l'!C33</f>
        <v>-279</v>
      </c>
      <c r="F145" s="97">
        <f>-'p&amp;l'!D33</f>
        <v>-258</v>
      </c>
      <c r="G145" s="97">
        <f>+-'p&amp;l'!F33</f>
        <v>-562</v>
      </c>
      <c r="H145" s="97">
        <f>+-'p&amp;l'!G33</f>
        <v>-841</v>
      </c>
      <c r="I145" s="10"/>
    </row>
    <row r="146" spans="1:9" ht="13.5">
      <c r="A146" s="10"/>
      <c r="B146" s="35"/>
      <c r="C146" s="70"/>
      <c r="D146" s="70"/>
      <c r="E146" s="61"/>
      <c r="F146" s="61"/>
      <c r="G146" s="61"/>
      <c r="H146" s="61"/>
      <c r="I146" s="10"/>
    </row>
    <row r="147" spans="1:9" ht="13.5">
      <c r="A147" s="10"/>
      <c r="B147" s="35"/>
      <c r="C147" s="70" t="s">
        <v>260</v>
      </c>
      <c r="D147" s="70"/>
      <c r="E147" s="97">
        <f>+SUM(E142:E145)</f>
        <v>2885</v>
      </c>
      <c r="F147" s="97">
        <f>+SUM(F142:F145)</f>
        <v>2533</v>
      </c>
      <c r="G147" s="97">
        <f>+SUM(G142:G145)</f>
        <v>5216</v>
      </c>
      <c r="H147" s="97">
        <f>+SUM(H142:H145)</f>
        <v>3883</v>
      </c>
      <c r="I147" s="10"/>
    </row>
    <row r="148" spans="1:9" ht="13.5">
      <c r="A148" s="10"/>
      <c r="B148" s="35"/>
      <c r="C148" s="70"/>
      <c r="D148" s="70"/>
      <c r="E148" s="61"/>
      <c r="F148" s="61"/>
      <c r="G148" s="61"/>
      <c r="H148" s="61"/>
      <c r="I148" s="10"/>
    </row>
    <row r="149" spans="1:9" ht="13.5">
      <c r="A149" s="10"/>
      <c r="B149" s="35"/>
      <c r="C149" s="70"/>
      <c r="D149" s="70"/>
      <c r="E149" s="70"/>
      <c r="F149" s="70"/>
      <c r="G149" s="70"/>
      <c r="H149" s="70"/>
      <c r="I149" s="10"/>
    </row>
    <row r="150" spans="1:9" ht="13.5">
      <c r="A150" s="10"/>
      <c r="B150" s="35"/>
      <c r="C150" s="70" t="s">
        <v>95</v>
      </c>
      <c r="D150" s="70"/>
      <c r="E150" s="70"/>
      <c r="F150" s="70"/>
      <c r="G150" s="70"/>
      <c r="H150" s="70"/>
      <c r="I150" s="10"/>
    </row>
    <row r="151" spans="1:9" ht="13.5">
      <c r="A151" s="10"/>
      <c r="B151" s="35"/>
      <c r="C151" s="70" t="s">
        <v>96</v>
      </c>
      <c r="D151" s="70"/>
      <c r="E151" s="61">
        <f>+'balance sheet'!D54</f>
        <v>90559</v>
      </c>
      <c r="F151" s="101">
        <f>+E151</f>
        <v>90559</v>
      </c>
      <c r="G151" s="101">
        <f>+E151</f>
        <v>90559</v>
      </c>
      <c r="H151" s="101">
        <f>+F151</f>
        <v>90559</v>
      </c>
      <c r="I151" s="10"/>
    </row>
    <row r="152" spans="1:9" ht="13.5">
      <c r="A152" s="10"/>
      <c r="B152" s="35"/>
      <c r="C152" s="70"/>
      <c r="D152" s="70"/>
      <c r="E152" s="70"/>
      <c r="F152" s="70"/>
      <c r="G152" s="70"/>
      <c r="H152" s="70"/>
      <c r="I152" s="10"/>
    </row>
    <row r="153" spans="1:9" ht="14.25" thickBot="1">
      <c r="A153" s="10"/>
      <c r="B153" s="35"/>
      <c r="C153" s="70" t="s">
        <v>137</v>
      </c>
      <c r="D153" s="70"/>
      <c r="E153" s="102">
        <f>+E147/E151*100</f>
        <v>3.1857683940856236</v>
      </c>
      <c r="F153" s="102">
        <f>+F147/F151*100</f>
        <v>2.797071522432889</v>
      </c>
      <c r="G153" s="102">
        <f>+G147/G151*100</f>
        <v>5.7597809163087055</v>
      </c>
      <c r="H153" s="102">
        <f>+H147/H151*100</f>
        <v>4.28781236541923</v>
      </c>
      <c r="I153" s="10"/>
    </row>
    <row r="154" spans="1:9" ht="9" customHeight="1">
      <c r="A154" s="10"/>
      <c r="B154" s="35"/>
      <c r="C154" s="10"/>
      <c r="D154" s="10"/>
      <c r="E154" s="10"/>
      <c r="F154" s="10"/>
      <c r="G154" s="10"/>
      <c r="H154" s="10"/>
      <c r="I154" s="10"/>
    </row>
    <row r="155" spans="1:9" ht="13.5">
      <c r="A155" s="10"/>
      <c r="B155" s="10" t="s">
        <v>61</v>
      </c>
      <c r="C155" s="18" t="s">
        <v>184</v>
      </c>
      <c r="D155" s="10"/>
      <c r="E155" s="10"/>
      <c r="F155" s="10"/>
      <c r="G155" s="10"/>
      <c r="H155" s="10"/>
      <c r="I155" s="10"/>
    </row>
    <row r="156" spans="1:9" ht="7.5" customHeight="1">
      <c r="A156" s="10"/>
      <c r="B156" s="35"/>
      <c r="C156" s="10"/>
      <c r="D156" s="10"/>
      <c r="E156" s="10"/>
      <c r="F156" s="10"/>
      <c r="G156" s="10"/>
      <c r="H156" s="10"/>
      <c r="I156" s="10"/>
    </row>
    <row r="157" spans="1:9" ht="14.25" customHeight="1">
      <c r="A157" s="10"/>
      <c r="B157" s="35"/>
      <c r="C157" s="10" t="s">
        <v>246</v>
      </c>
      <c r="D157" s="10"/>
      <c r="E157" s="10"/>
      <c r="F157" s="10"/>
      <c r="G157" s="10"/>
      <c r="H157" s="10"/>
      <c r="I157" s="10"/>
    </row>
    <row r="158" spans="1:9" ht="13.5">
      <c r="A158" s="10"/>
      <c r="B158" s="35"/>
      <c r="C158" s="10" t="s">
        <v>243</v>
      </c>
      <c r="D158" s="10"/>
      <c r="E158" s="36">
        <f>+E147</f>
        <v>2885</v>
      </c>
      <c r="F158" s="36">
        <f>+F147</f>
        <v>2533</v>
      </c>
      <c r="G158" s="36">
        <f>+G147</f>
        <v>5216</v>
      </c>
      <c r="H158" s="36">
        <f>+H147</f>
        <v>3883</v>
      </c>
      <c r="I158" s="10"/>
    </row>
    <row r="159" spans="1:9" ht="13.5">
      <c r="A159" s="10"/>
      <c r="B159" s="35"/>
      <c r="C159" s="10"/>
      <c r="D159" s="10"/>
      <c r="E159" s="10"/>
      <c r="F159" s="10"/>
      <c r="G159" s="10"/>
      <c r="H159" s="10"/>
      <c r="I159" s="10"/>
    </row>
    <row r="160" spans="1:9" ht="13.5">
      <c r="A160" s="10"/>
      <c r="B160" s="35"/>
      <c r="C160" s="10" t="s">
        <v>244</v>
      </c>
      <c r="D160" s="10"/>
      <c r="I160" s="10"/>
    </row>
    <row r="161" spans="1:9" ht="13.5">
      <c r="A161" s="10"/>
      <c r="B161" s="35"/>
      <c r="C161" s="10" t="s">
        <v>245</v>
      </c>
      <c r="D161" s="10"/>
      <c r="E161" s="36">
        <f>+E151</f>
        <v>90559</v>
      </c>
      <c r="F161" s="36">
        <f>+F151</f>
        <v>90559</v>
      </c>
      <c r="G161" s="36">
        <f>+G151</f>
        <v>90559</v>
      </c>
      <c r="H161" s="36">
        <f>+H151</f>
        <v>90559</v>
      </c>
      <c r="I161" s="10"/>
    </row>
    <row r="162" spans="1:9" ht="13.5">
      <c r="A162" s="10"/>
      <c r="B162" s="35"/>
      <c r="C162" s="10" t="s">
        <v>174</v>
      </c>
      <c r="D162" s="10"/>
      <c r="E162" s="12">
        <v>0</v>
      </c>
      <c r="F162" s="12">
        <v>0</v>
      </c>
      <c r="G162" s="12">
        <v>0</v>
      </c>
      <c r="H162" s="12">
        <v>0</v>
      </c>
      <c r="I162" s="10"/>
    </row>
    <row r="163" spans="1:9" ht="13.5">
      <c r="A163" s="10"/>
      <c r="B163" s="35"/>
      <c r="C163" s="10"/>
      <c r="D163" s="10"/>
      <c r="E163" s="49">
        <f>SUM(E161:E162)</f>
        <v>90559</v>
      </c>
      <c r="F163" s="49">
        <f>SUM(F161:F162)</f>
        <v>90559</v>
      </c>
      <c r="G163" s="49">
        <f>SUM(G161:G162)</f>
        <v>90559</v>
      </c>
      <c r="H163" s="49">
        <f>SUM(H161:H162)</f>
        <v>90559</v>
      </c>
      <c r="I163" s="10"/>
    </row>
    <row r="164" spans="1:9" ht="13.5">
      <c r="A164" s="10"/>
      <c r="B164" s="35"/>
      <c r="C164" s="35"/>
      <c r="D164" s="35"/>
      <c r="E164" s="10"/>
      <c r="F164" s="10"/>
      <c r="G164" s="10"/>
      <c r="H164" s="10"/>
      <c r="I164" s="10"/>
    </row>
    <row r="165" spans="1:9" ht="14.25" thickBot="1">
      <c r="A165" s="10"/>
      <c r="B165" s="35"/>
      <c r="C165" s="10" t="s">
        <v>183</v>
      </c>
      <c r="D165" s="35"/>
      <c r="E165" s="57" t="str">
        <f>+G165</f>
        <v>N/A</v>
      </c>
      <c r="F165" s="57" t="s">
        <v>136</v>
      </c>
      <c r="G165" s="57" t="s">
        <v>136</v>
      </c>
      <c r="H165" s="57" t="s">
        <v>136</v>
      </c>
      <c r="I165" s="10"/>
    </row>
    <row r="166" spans="1:9" ht="13.5">
      <c r="A166" s="10"/>
      <c r="B166" s="35"/>
      <c r="C166" s="35"/>
      <c r="D166" s="35"/>
      <c r="E166" s="37"/>
      <c r="F166" s="50"/>
      <c r="G166" s="37"/>
      <c r="H166" s="50"/>
      <c r="I166" s="10"/>
    </row>
    <row r="167" spans="1:9" ht="13.5">
      <c r="A167" s="10"/>
      <c r="B167" s="35"/>
      <c r="C167" s="10"/>
      <c r="D167" s="35"/>
      <c r="E167" s="37"/>
      <c r="F167" s="50"/>
      <c r="G167" s="37"/>
      <c r="H167" s="50"/>
      <c r="I167" s="10"/>
    </row>
    <row r="168" spans="1:9" ht="13.5">
      <c r="A168" s="10"/>
      <c r="B168" s="35"/>
      <c r="C168" s="10"/>
      <c r="D168" s="35"/>
      <c r="E168" s="37"/>
      <c r="F168" s="50"/>
      <c r="G168" s="37"/>
      <c r="H168" s="50"/>
      <c r="I168" s="10"/>
    </row>
    <row r="169" spans="1:9" ht="13.5">
      <c r="A169" s="10"/>
      <c r="B169" s="35"/>
      <c r="C169" s="10"/>
      <c r="D169" s="35"/>
      <c r="E169" s="37"/>
      <c r="F169" s="50"/>
      <c r="G169" s="37"/>
      <c r="H169" s="50"/>
      <c r="I169" s="10"/>
    </row>
    <row r="170" spans="1:9" ht="13.5">
      <c r="A170" s="10"/>
      <c r="B170" s="10"/>
      <c r="C170" s="10"/>
      <c r="D170" s="10"/>
      <c r="E170" s="10"/>
      <c r="F170" s="10"/>
      <c r="G170" s="10"/>
      <c r="H170" s="10"/>
      <c r="I170" s="10"/>
    </row>
    <row r="171" spans="1:9" ht="13.5">
      <c r="A171" s="18" t="s">
        <v>94</v>
      </c>
      <c r="B171" s="10"/>
      <c r="C171" s="1" t="s">
        <v>81</v>
      </c>
      <c r="D171" s="10"/>
      <c r="E171" s="10"/>
      <c r="F171" s="10"/>
      <c r="G171" s="10"/>
      <c r="H171" s="10"/>
      <c r="I171" s="10"/>
    </row>
    <row r="172" spans="1:9" ht="13.5">
      <c r="A172" s="10"/>
      <c r="B172" s="10"/>
      <c r="C172" s="10"/>
      <c r="D172" s="10"/>
      <c r="E172" s="10"/>
      <c r="F172" s="10"/>
      <c r="G172" s="10"/>
      <c r="H172" s="10"/>
      <c r="I172" s="10"/>
    </row>
    <row r="173" spans="1:9" ht="13.5">
      <c r="A173" s="10"/>
      <c r="B173" s="10"/>
      <c r="C173" s="4" t="s">
        <v>135</v>
      </c>
      <c r="D173" s="10"/>
      <c r="E173" s="10"/>
      <c r="F173" s="10"/>
      <c r="G173" s="10"/>
      <c r="H173" s="10"/>
      <c r="I173" s="10"/>
    </row>
    <row r="174" spans="1:9" ht="13.5">
      <c r="A174" s="10"/>
      <c r="B174" s="10"/>
      <c r="C174" s="10"/>
      <c r="D174" s="10"/>
      <c r="E174" s="10"/>
      <c r="F174" s="10"/>
      <c r="G174" s="10"/>
      <c r="H174" s="10"/>
      <c r="I174" s="10"/>
    </row>
    <row r="175" spans="1:9" ht="13.5">
      <c r="A175" s="10"/>
      <c r="B175" s="10"/>
      <c r="C175" s="10"/>
      <c r="D175" s="10"/>
      <c r="E175" s="10"/>
      <c r="F175" s="10"/>
      <c r="G175" s="10"/>
      <c r="H175" s="10"/>
      <c r="I175" s="10"/>
    </row>
    <row r="176" spans="1:9" ht="13.5">
      <c r="A176" s="10"/>
      <c r="B176" s="10"/>
      <c r="C176" s="10"/>
      <c r="D176" s="10"/>
      <c r="E176" s="10"/>
      <c r="F176" s="10"/>
      <c r="G176" s="10"/>
      <c r="H176" s="10"/>
      <c r="I176" s="10"/>
    </row>
    <row r="177" spans="1:9" ht="13.5">
      <c r="A177" s="10"/>
      <c r="B177" s="10"/>
      <c r="C177" s="10" t="s">
        <v>97</v>
      </c>
      <c r="D177" s="10"/>
      <c r="E177" s="10"/>
      <c r="F177" s="10"/>
      <c r="G177" s="10"/>
      <c r="H177" s="10"/>
      <c r="I177" s="10"/>
    </row>
    <row r="178" spans="1:9" ht="13.5">
      <c r="A178" s="10"/>
      <c r="B178" s="10"/>
      <c r="C178" s="10"/>
      <c r="D178" s="10"/>
      <c r="E178" s="10"/>
      <c r="F178" s="10"/>
      <c r="G178" s="10"/>
      <c r="H178" s="10"/>
      <c r="I178" s="10"/>
    </row>
    <row r="179" spans="1:9" ht="13.5">
      <c r="A179" s="10"/>
      <c r="B179" s="10"/>
      <c r="C179" s="10"/>
      <c r="D179" s="10"/>
      <c r="E179" s="10"/>
      <c r="F179" s="10"/>
      <c r="G179" s="10"/>
      <c r="H179" s="10"/>
      <c r="I179" s="10"/>
    </row>
    <row r="180" spans="1:9" ht="13.5">
      <c r="A180" s="10"/>
      <c r="B180" s="10"/>
      <c r="C180" s="10"/>
      <c r="D180" s="10"/>
      <c r="E180" s="10"/>
      <c r="F180" s="10"/>
      <c r="G180" s="10"/>
      <c r="H180" s="10"/>
      <c r="I180" s="10"/>
    </row>
    <row r="181" spans="1:9" ht="13.5">
      <c r="A181" s="10"/>
      <c r="B181" s="10"/>
      <c r="C181" s="10" t="s">
        <v>98</v>
      </c>
      <c r="D181" s="10"/>
      <c r="E181" s="10"/>
      <c r="F181" s="10"/>
      <c r="G181" s="10"/>
      <c r="H181" s="10"/>
      <c r="I181" s="10"/>
    </row>
    <row r="182" spans="1:9" ht="13.5">
      <c r="A182" s="10"/>
      <c r="B182" s="10"/>
      <c r="C182" s="10" t="s">
        <v>192</v>
      </c>
      <c r="D182" s="10"/>
      <c r="E182" s="10"/>
      <c r="F182" s="10"/>
      <c r="G182" s="10"/>
      <c r="H182" s="10"/>
      <c r="I182" s="10"/>
    </row>
    <row r="183" spans="1:9" ht="13.5">
      <c r="A183" s="10"/>
      <c r="B183" s="10"/>
      <c r="C183" s="10" t="s">
        <v>134</v>
      </c>
      <c r="D183" s="10"/>
      <c r="E183" s="10"/>
      <c r="F183" s="10"/>
      <c r="G183" s="10"/>
      <c r="H183" s="10"/>
      <c r="I183" s="10"/>
    </row>
    <row r="184" spans="1:9" ht="13.5">
      <c r="A184" s="10"/>
      <c r="B184" s="10"/>
      <c r="C184" s="10"/>
      <c r="D184" s="10"/>
      <c r="E184" s="10"/>
      <c r="F184" s="10"/>
      <c r="G184" s="10"/>
      <c r="H184" s="10"/>
      <c r="I184" s="10"/>
    </row>
    <row r="185" spans="1:9" ht="13.5">
      <c r="A185" s="10"/>
      <c r="B185" s="10"/>
      <c r="C185" s="10" t="s">
        <v>133</v>
      </c>
      <c r="D185" s="10"/>
      <c r="E185" s="10"/>
      <c r="F185" s="10"/>
      <c r="G185" s="10"/>
      <c r="H185" s="10"/>
      <c r="I185" s="10"/>
    </row>
    <row r="186" spans="1:9" ht="13.5">
      <c r="A186" s="10"/>
      <c r="B186" s="10"/>
      <c r="C186" s="33" t="s">
        <v>290</v>
      </c>
      <c r="D186" s="10"/>
      <c r="E186" s="10"/>
      <c r="F186" s="10"/>
      <c r="G186" s="10"/>
      <c r="H186" s="10"/>
      <c r="I186" s="10"/>
    </row>
    <row r="187" spans="1:9" ht="13.5">
      <c r="A187" s="10"/>
      <c r="B187" s="10"/>
      <c r="C187" s="10"/>
      <c r="D187" s="10"/>
      <c r="E187" s="10"/>
      <c r="F187" s="10"/>
      <c r="G187" s="10"/>
      <c r="H187" s="10"/>
      <c r="I187" s="10"/>
    </row>
    <row r="188" spans="1:9" ht="13.5">
      <c r="A188" s="10"/>
      <c r="B188" s="10"/>
      <c r="C188" s="10"/>
      <c r="D188" s="10"/>
      <c r="E188" s="10"/>
      <c r="F188" s="10"/>
      <c r="G188" s="10"/>
      <c r="H188" s="10"/>
      <c r="I188" s="10"/>
    </row>
    <row r="189" spans="1:9" ht="13.5">
      <c r="A189" s="10"/>
      <c r="B189" s="10"/>
      <c r="C189" s="10"/>
      <c r="D189" s="10"/>
      <c r="E189" s="10"/>
      <c r="F189" s="10"/>
      <c r="G189" s="10"/>
      <c r="H189" s="10"/>
      <c r="I189" s="10"/>
    </row>
    <row r="190" spans="1:9" ht="13.5">
      <c r="A190" s="10"/>
      <c r="B190" s="10"/>
      <c r="C190" s="10"/>
      <c r="D190" s="10"/>
      <c r="E190" s="10"/>
      <c r="F190" s="10"/>
      <c r="G190" s="10"/>
      <c r="H190" s="10"/>
      <c r="I190" s="10"/>
    </row>
    <row r="191" spans="1:9" ht="13.5">
      <c r="A191" s="10"/>
      <c r="B191" s="10"/>
      <c r="C191" s="10"/>
      <c r="D191" s="10"/>
      <c r="E191" s="10"/>
      <c r="F191" s="10"/>
      <c r="G191" s="10"/>
      <c r="H191" s="10"/>
      <c r="I191" s="10"/>
    </row>
    <row r="192" spans="1:9" ht="13.5">
      <c r="A192" s="10"/>
      <c r="B192" s="10"/>
      <c r="C192" s="10"/>
      <c r="D192" s="10"/>
      <c r="E192" s="10"/>
      <c r="F192" s="10"/>
      <c r="G192" s="10"/>
      <c r="H192" s="10"/>
      <c r="I192" s="10"/>
    </row>
  </sheetData>
  <mergeCells count="2">
    <mergeCell ref="E138:F138"/>
    <mergeCell ref="G138:H138"/>
  </mergeCells>
  <printOptions/>
  <pageMargins left="0.75" right="0.56" top="1" bottom="1" header="0.5" footer="0.5"/>
  <pageSetup fitToHeight="0" horizontalDpi="600" verticalDpi="600" orientation="portrait" paperSize="9" scale="83" r:id="rId2"/>
  <rowBreaks count="3" manualBreakCount="3">
    <brk id="45" max="7" man="1"/>
    <brk id="95" max="7" man="1"/>
    <brk id="12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&amp; M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&amp; M Realty</dc:creator>
  <cp:keywords/>
  <dc:description/>
  <cp:lastModifiedBy>A&amp;M</cp:lastModifiedBy>
  <cp:lastPrinted>2006-08-29T05:39:03Z</cp:lastPrinted>
  <dcterms:created xsi:type="dcterms:W3CDTF">2002-11-13T01:31:38Z</dcterms:created>
  <dcterms:modified xsi:type="dcterms:W3CDTF">2006-08-29T09:00:05Z</dcterms:modified>
  <cp:category/>
  <cp:version/>
  <cp:contentType/>
  <cp:contentStatus/>
</cp:coreProperties>
</file>