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tabRatio="748" activeTab="4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sheet'!$A$1:$F$85</definedName>
    <definedName name="_xlnm.Print_Area" localSheetId="2">'equity'!$A$1:$J$41</definedName>
    <definedName name="_xlnm.Print_Area" localSheetId="4">'notes a'!$A$5:$H$149</definedName>
    <definedName name="_xlnm.Print_Area" localSheetId="5">'notes b'!$A$5:$H$207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<sst xmlns="http://schemas.openxmlformats.org/spreadsheetml/2006/main" count="476" uniqueCount="366">
  <si>
    <t>Consolidation")</t>
  </si>
  <si>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</si>
  <si>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</si>
  <si>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</si>
  <si>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</si>
  <si>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</si>
  <si>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</si>
  <si>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</si>
  <si>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</si>
  <si>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</si>
  <si>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</si>
  <si>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</si>
  <si>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</si>
  <si>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</si>
  <si>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</si>
  <si>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</si>
  <si>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</si>
  <si>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</si>
  <si>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</si>
  <si>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</si>
  <si>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</si>
  <si>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</si>
  <si>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</si>
  <si>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</si>
  <si>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Reserve on consolidation</t>
  </si>
  <si>
    <t>Retained profits</t>
  </si>
  <si>
    <t>Shareholders' equity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</si>
  <si>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</si>
  <si>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</si>
  <si>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</si>
  <si>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</si>
  <si>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</si>
  <si>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</si>
  <si>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</si>
  <si>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</si>
  <si>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</si>
  <si>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</si>
  <si>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</si>
  <si>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</si>
  <si>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</si>
  <si>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</si>
  <si>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</si>
  <si>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</si>
  <si>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</si>
  <si>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</si>
  <si>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</si>
  <si>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</si>
  <si>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</si>
  <si>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</si>
  <si>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</si>
  <si>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</si>
  <si>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</si>
  <si>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</si>
  <si>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</si>
  <si>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</si>
  <si>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</si>
  <si>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</si>
  <si>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</si>
  <si>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</si>
  <si>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</si>
  <si>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</si>
  <si>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</si>
  <si>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</si>
  <si>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</si>
  <si>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</si>
  <si>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</si>
  <si>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</si>
  <si>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</si>
  <si>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</si>
  <si>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</si>
  <si>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</si>
  <si>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</si>
  <si>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</si>
  <si>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</si>
  <si>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</si>
  <si>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</si>
  <si>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</si>
  <si>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</si>
  <si>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</si>
  <si>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</si>
  <si>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</si>
  <si>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</si>
  <si>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</si>
  <si>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</si>
  <si>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</si>
  <si>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</si>
  <si>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</si>
  <si>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</si>
  <si>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</si>
  <si>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</si>
  <si>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</si>
  <si>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</si>
  <si>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</si>
  <si>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</si>
  <si>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</si>
  <si>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</si>
  <si>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</si>
  <si>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</si>
  <si>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</si>
  <si>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</si>
  <si>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</si>
  <si>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</si>
  <si>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</si>
  <si>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</si>
  <si>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</si>
  <si>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</si>
  <si>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</si>
  <si>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</si>
  <si>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</si>
  <si>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</si>
  <si>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</si>
  <si>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</si>
  <si>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</si>
  <si>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The basic earnings per share for the financial period has been calculated based on the Group's</t>
  </si>
  <si>
    <t>during the financial period.</t>
  </si>
  <si>
    <t>Weighted average number of ordinary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</si>
  <si>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</si>
  <si>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</si>
  <si>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</si>
  <si>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</si>
  <si>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</si>
  <si>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</si>
  <si>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</si>
  <si>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</si>
  <si>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</si>
  <si>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</si>
  <si>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</si>
  <si>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</si>
  <si>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</si>
  <si>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Long term investments</t>
  </si>
  <si>
    <t>Trade and other receivables</t>
  </si>
  <si>
    <t>Trade and other payables</t>
  </si>
  <si>
    <t>Borrowings</t>
  </si>
  <si>
    <t>(Incorporated in Malaysia)</t>
  </si>
  <si>
    <t>Taxation paid</t>
  </si>
  <si>
    <t>Non-cash items</t>
  </si>
  <si>
    <t>Non-operating items</t>
  </si>
  <si>
    <t>Net change in current assets</t>
  </si>
  <si>
    <t>Net change in current liabilities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</si>
  <si>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</si>
  <si>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</si>
  <si>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</si>
  <si>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</si>
  <si>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</si>
  <si>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Warrants 2000/2010</t>
  </si>
  <si>
    <t>Warrants 1999/2007</t>
  </si>
  <si>
    <t>All the warrants expire on the market day immediately preceding 16 April 2007.</t>
  </si>
  <si>
    <t>Analysis of the Group's results by the various activities for the current financial period</t>
  </si>
  <si>
    <t>are as follows:-</t>
  </si>
  <si>
    <t>Material subsequent event</t>
  </si>
  <si>
    <t>The Group has not provided any profit forecasts and profit guarantees in a public document.</t>
  </si>
  <si>
    <t>Current Quarter</t>
  </si>
  <si>
    <t xml:space="preserve"> - for the period</t>
  </si>
  <si>
    <t xml:space="preserve"> </t>
  </si>
  <si>
    <t>Quoted shares - at cost</t>
  </si>
  <si>
    <t>Quoted shares - at book value</t>
  </si>
  <si>
    <t>Quoted shares - at market value</t>
  </si>
  <si>
    <t xml:space="preserve">Unsecured </t>
  </si>
  <si>
    <t xml:space="preserve">Short Term Borrowings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</si>
  <si>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</si>
  <si>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</si>
  <si>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</si>
  <si>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</si>
  <si>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</si>
  <si>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</si>
  <si>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N/A</t>
  </si>
  <si>
    <t>(Audited)</t>
  </si>
  <si>
    <t>Hil</t>
  </si>
  <si>
    <t>Basic earnings per share (sen)</t>
  </si>
  <si>
    <t>Development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</si>
  <si>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</si>
  <si>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</si>
  <si>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</si>
  <si>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</si>
  <si>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</si>
  <si>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(Unaudited)</t>
  </si>
  <si>
    <t>As at 1 January 2003</t>
  </si>
  <si>
    <t>There were no sale of unquoted investments and/or properties during the current financial period.</t>
  </si>
  <si>
    <t>The Sale of Unquoted Investments and/or Properties</t>
  </si>
  <si>
    <t>Status of audit qualifications</t>
  </si>
  <si>
    <t>year to date</t>
  </si>
  <si>
    <t>Cumulative</t>
  </si>
  <si>
    <t>dispute this claim.</t>
  </si>
  <si>
    <t>The affected subsidiary denied committing such an offence and legal counsel had been appointed to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</si>
  <si>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</si>
  <si>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</si>
  <si>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</si>
  <si>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</si>
  <si>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</si>
  <si>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</si>
  <si>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</si>
  <si>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</si>
  <si>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</si>
  <si>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</si>
  <si>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</si>
  <si>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</si>
  <si>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</si>
  <si>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</si>
  <si>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</si>
  <si>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</si>
  <si>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</si>
  <si>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</si>
  <si>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</si>
  <si>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</si>
  <si>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</si>
  <si>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</si>
  <si>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</si>
  <si>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</si>
  <si>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</si>
  <si>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</si>
  <si>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Individual Period</t>
  </si>
  <si>
    <t>Cumulative Period</t>
  </si>
  <si>
    <t>CONDENSED CONSOLIDATED BALANCE SHEETS (Continued)</t>
  </si>
  <si>
    <t>Operating profit/(loss)</t>
  </si>
  <si>
    <t>a)</t>
  </si>
  <si>
    <t>b)</t>
  </si>
  <si>
    <t>31.12.2003</t>
  </si>
  <si>
    <t xml:space="preserve">Proceeds from issuance of shares pursuant to warrant conversion in </t>
  </si>
  <si>
    <t>subsidiary company</t>
  </si>
  <si>
    <t xml:space="preserve">Save as disclosed above ,there were no issuances and repayments of debt and equity securities, </t>
  </si>
  <si>
    <t>share buy-backs and share cancellations, shares held as treasury shares and resale of treasury</t>
  </si>
  <si>
    <t>Add : Effect of warrants ('000)</t>
  </si>
  <si>
    <t>companies) as at the end of the reporting period:-</t>
  </si>
  <si>
    <t>The investments in quoted shares (other than securities in existing subsidiary and associated</t>
  </si>
  <si>
    <t xml:space="preserve">The Board of Directors expect that the Group's performance will improve as the manufacturing  </t>
  </si>
  <si>
    <t>As at 1 January 2004</t>
  </si>
  <si>
    <t xml:space="preserve"> Annual Audited Financial Statements of the Group for the year ended 31 December 2003.</t>
  </si>
  <si>
    <t>of the Group for the year ended 31 December 2003.</t>
  </si>
  <si>
    <t>31 December 2003 was not qualified.</t>
  </si>
  <si>
    <t>766,700 ordinary shares of RM1.00 each at an exercise price of RM1.55 per warrant.</t>
  </si>
  <si>
    <t>Acquisition of a subsidiary, net of cash acquired</t>
  </si>
  <si>
    <t>Reserve</t>
  </si>
  <si>
    <t>Pursuant to the Bonus Issue on the basis of one new ordinary share/warrant for every one existing</t>
  </si>
  <si>
    <t>On 15 January 2004, the Company had acquired 325,000 shares of A$1.00 each representing</t>
  </si>
  <si>
    <t>51% equity in A &amp; M Dot Com (Australia) Pty. Ltd.</t>
  </si>
  <si>
    <t>current financial year-to-date.</t>
  </si>
  <si>
    <t>The current higher performance for this period as compared to the corresponding period of the</t>
  </si>
  <si>
    <t>Effect of foreign exchange differences</t>
  </si>
  <si>
    <t>Foreign exchange reserve</t>
  </si>
  <si>
    <t>Foreign Exchange</t>
  </si>
  <si>
    <t>The Company issued 15,190,060 warrants on 11 September 2000.  Each warrant is exercisable</t>
  </si>
  <si>
    <t>into one A&amp;M ordinary share at an exercise price of RM1.45.  All the warrants expire on the market</t>
  </si>
  <si>
    <t xml:space="preserve">day immediately preceding 10 September 2010. </t>
  </si>
  <si>
    <t xml:space="preserve">Hil Industries Berhad ("HIL") issued 25,340,000 warrants on 16 April 1999 and 28 June 1999, of </t>
  </si>
  <si>
    <t>which 747,000 warrants were exercised in the financial year ended 31 December 2003.</t>
  </si>
  <si>
    <t>Analysis by geographical location is not presented as the Group's activities are carried out</t>
  </si>
  <si>
    <t>ended 31 December 2003.</t>
  </si>
  <si>
    <t>financial statement are consistent with those adopted in the financial statements for the year</t>
  </si>
  <si>
    <t>The accounting policies and methods of computations adopted by the Group in this interim</t>
  </si>
  <si>
    <t>income, or cashflow during the financial period under review.</t>
  </si>
  <si>
    <t xml:space="preserve">There were no unusual items that have a material effect on the assets, liabilities, equity, net </t>
  </si>
  <si>
    <t>effect in the current quarter.</t>
  </si>
  <si>
    <t>year or changes in estimates of amounts reported in prior financial years that have a material</t>
  </si>
  <si>
    <t>business in general.</t>
  </si>
  <si>
    <t>preceding year was due to the better performance in property sector and plastic parts manufacturing</t>
  </si>
  <si>
    <t>There were no purchases or disposals of quoted securities for the current financial quarter and</t>
  </si>
  <si>
    <t>No provision for diminution in value is made as the Board of Directors is of the opinion</t>
  </si>
  <si>
    <t>that the diminution is temporary in nature.</t>
  </si>
  <si>
    <t>of shares involving the subdivision of every one ordinary share of RM1.00 each into two ordinary</t>
  </si>
  <si>
    <t>shares of RM0.50 held in Hil and the increase in authorised share capital of Hil from the existing</t>
  </si>
  <si>
    <t>announcement.</t>
  </si>
  <si>
    <t>The Group has no financial instruments with off balance sheet risks as at the date of this</t>
  </si>
  <si>
    <t>A third party has instituted a legal suit against two of its subsidiaries in automotive parts distribution</t>
  </si>
  <si>
    <t>division and certain directors and employees of those companies for damages by virtue of the breach</t>
  </si>
  <si>
    <t>of duty of good faith and fidelity as former employees to that third party.</t>
  </si>
  <si>
    <t>themselves in the event the matter proceeds to trial.</t>
  </si>
  <si>
    <t>The affected subsidiaries denied such allegation and had appointed legal counsels to defend</t>
  </si>
  <si>
    <t>A third party has instituted a legal suit against one of its subsidiary in automotive parts distribution</t>
  </si>
  <si>
    <t>the third party.</t>
  </si>
  <si>
    <t>division for damages arising from the act of passing off, breach of registered trademark belonging to</t>
  </si>
  <si>
    <t>Net Tangible Assets Per Share (RM)</t>
  </si>
  <si>
    <t>Net profit for the period</t>
  </si>
  <si>
    <t>Foreign exchange differences</t>
  </si>
  <si>
    <t>arising during the year</t>
  </si>
  <si>
    <t>Operating profit before working capital changes</t>
  </si>
  <si>
    <t>financial period ended 31 December 2003).</t>
  </si>
  <si>
    <t>There were no other changes in composition of the Group during the current financial period</t>
  </si>
  <si>
    <t>period of the preceding year.</t>
  </si>
  <si>
    <t>Moreover, the property and leisure division are expected to improve in the next quarter.</t>
  </si>
  <si>
    <t>Changes in Material Litigation</t>
  </si>
  <si>
    <t>Basic Earnings Per Share</t>
  </si>
  <si>
    <t>Basis</t>
  </si>
  <si>
    <t>net profit for the period and divided by the weighted average number of ordinary shares in issue</t>
  </si>
  <si>
    <t>Net profit for the period (RM'000)</t>
  </si>
  <si>
    <t>Diluted earnings per share (sen)</t>
  </si>
  <si>
    <t>Diluted</t>
  </si>
  <si>
    <t>For the purpose of calculating diluted earnings per share, the net profit for the period and the weighted</t>
  </si>
  <si>
    <t>average number ordinary shares in issue during the period have been adjusted for the dilutive effects</t>
  </si>
  <si>
    <t>of warrants.</t>
  </si>
  <si>
    <t>Net loss for the period</t>
  </si>
  <si>
    <t>The Group's operation were not significantly affected by any significant seasonal or cyclical factors</t>
  </si>
  <si>
    <t>The Company is principally engaged in IT businesses.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</si>
  <si>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</si>
  <si>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30.06.2004</t>
  </si>
  <si>
    <t>30.06.2003</t>
  </si>
  <si>
    <t>6 months ended</t>
  </si>
  <si>
    <t>For the period ended 30 June 2004</t>
  </si>
  <si>
    <t>As at 30 June 2004</t>
  </si>
  <si>
    <t>As at 30 June 2003</t>
  </si>
  <si>
    <t>CASH AND CASH EQUIVALENTS AS AT 30 JUNE</t>
  </si>
  <si>
    <t>6 months</t>
  </si>
  <si>
    <t>30 June 2004</t>
  </si>
  <si>
    <t>30 June 2003</t>
  </si>
  <si>
    <t>revenue and RM0.526 million loss after taxation and minority interests for the corresponding financial</t>
  </si>
  <si>
    <t>to RM2.124 million profit before taxation for the preceding quarter.</t>
  </si>
  <si>
    <t>27 August 2004</t>
  </si>
  <si>
    <t>Goodwill arising during the year</t>
  </si>
  <si>
    <t>interests for the current financial period ended 30 June 2004 as compared to RM43.398 million</t>
  </si>
  <si>
    <t xml:space="preserve">On 19 July 2004, the Company announced the following:-  </t>
  </si>
  <si>
    <t>Proposed acquisition of 10,000 ordinary shares of RM1.00 each in Penghantaran Bintang Jaya Sdn</t>
  </si>
  <si>
    <t>Proposed acquisition of the entire issued and paid-up capital of 2 ordinary shares of RM1.00 each in</t>
  </si>
  <si>
    <t>Proposed acquisition of the entire issued and paid-up capital of 5 ordinary shares of RM1.00 each in</t>
  </si>
  <si>
    <t>Proposed acquisition of two pieces of freehold land known as PT 44597 and PT 44598 with total area</t>
  </si>
  <si>
    <t>There were no foreign denominated loans as at 30 June 2004.</t>
  </si>
  <si>
    <t>for the current financial period ended 30 June 2004.</t>
  </si>
  <si>
    <t>As at 30 June 2004, there were no warrants exercised.</t>
  </si>
  <si>
    <t>shares for the current financial period ended 30 June 2004.</t>
  </si>
  <si>
    <t>No dividend was paid during the current financial period ended 30 June 2004 (nil for the previous</t>
  </si>
  <si>
    <t>ended 30 June 2004, other than as mentioned below:-</t>
  </si>
  <si>
    <t>Deferred taxation - provision / (reversal)</t>
  </si>
  <si>
    <t>Expenses of share issue</t>
  </si>
  <si>
    <t xml:space="preserve">During the preceding quarter ended 31 March 2004, 766,700 warrants were converted into </t>
  </si>
  <si>
    <t xml:space="preserve">As at 30 June 2004, there were 47,652,600 warrants in issue. </t>
  </si>
  <si>
    <t xml:space="preserve">shareholders on 9 July 2004.  The 261,694,800 ordinary shares of RM0.50 each arising from the </t>
  </si>
  <si>
    <t>ordinary share/warrant, 23,826,300 warrants were allotted on 13 February 2004 and exercise price</t>
  </si>
  <si>
    <t>adjusted to RM1.00 per warrant.</t>
  </si>
  <si>
    <t>Subsequent to adjustments arising from the subdivision of every one ordinary share of RM1.00</t>
  </si>
  <si>
    <t>division has secured several new customers for the full financial impact in 2005.</t>
  </si>
  <si>
    <t>(i) Proposed Capital Distribution of up to 158,297,132 ordinary shares of RM0.50 each in Hil to the</t>
  </si>
  <si>
    <t xml:space="preserve">T.G. Industrial Park Sdn Bhd ("TGIP"), a wholly owned subsidiary of Hil, for a cash consideration of </t>
  </si>
  <si>
    <t>RM8,933,000;</t>
  </si>
  <si>
    <t>Tour Haven Sdn Bhd ("TH"), a wholly owned subsidiary of Hil, for a cash consideration of RM3,490,000;</t>
  </si>
  <si>
    <t>Tasik Saujana Sdn Bhd ("TS") for a total cash consideration of RM8,700,000; and</t>
  </si>
  <si>
    <t>of 12.13 acres in Klang for a total cash consideration of RM18,145,000.</t>
  </si>
  <si>
    <t>each into two ordinary shares of RM0.50 each, an additional 47,562,600 warrants were issued</t>
  </si>
  <si>
    <t>(i) Subdivision of shares involving the subdivision of every one ordinary share of RM1.00 each</t>
  </si>
  <si>
    <t>into two ordinary shares of RM0.50 held in Hil ("Subdivision of Shares") and</t>
  </si>
  <si>
    <t>(ii) Amendments to the Memorandum and Articles of Association to reflect the subdivision</t>
  </si>
  <si>
    <t>The Subdivision of Shares and Amendments by Hil were approved by the Company's</t>
  </si>
  <si>
    <t>Proposed Subdivision of Shares and 47,652,800 additional warrants issued pursuant to the</t>
  </si>
  <si>
    <t>A &amp; M</t>
  </si>
  <si>
    <t>NET (DECREASE)/INCREASE IN CASH AND CASH EQUIVALENTS</t>
  </si>
  <si>
    <t>The Group achieved RM74.435 million revenue and RM2.554 million profit after taxation and minority</t>
  </si>
  <si>
    <t>The Group reported RM1.640 million profit before taxation for the current quarter as compared</t>
  </si>
  <si>
    <t>in this quarter :-</t>
  </si>
  <si>
    <t>The following are current status of the corporate proposals of A &amp; M and Hil that are still in progress</t>
  </si>
  <si>
    <t>the Bursa Malaysia on 12 August 2004.</t>
  </si>
  <si>
    <t>adjustments arising from the Proposed Subdivision of Shares were listed on the Second Board of</t>
  </si>
  <si>
    <t>divided into 400,000,000 ordinary shares of RM0.50 each ("Amendments").</t>
  </si>
  <si>
    <t xml:space="preserve">RM100,000,000 divided into 100,000,000 ordinary shares of RM1.00 each to RM200,000,000 </t>
  </si>
  <si>
    <t>premium reserve of A &amp; M ("Proposed Capital Distribution"); and</t>
  </si>
  <si>
    <t>shareholders of A &amp; M which is to be effected through the reduction in share capital and share</t>
  </si>
  <si>
    <t>(1) ordinary share of RM1.00 each after The Proposed Capital Distribution ("Proposed Share</t>
  </si>
  <si>
    <t>(ii) Proposed Share Consolidation of two (2) ordinary shares of RM0.50 each held in A &amp; M into one</t>
  </si>
  <si>
    <t>approval with approval of the Securities Commission for the Proposals has yet to be obtained.</t>
  </si>
  <si>
    <t>An Extraordinary General Meeting is to be held on 10 September 2004 to obtain shareholders</t>
  </si>
  <si>
    <t>cumulatively representing the entire issued and paid-up capital of PBJ at the total cash consideration</t>
  </si>
  <si>
    <t>of RM9,300,000;</t>
  </si>
  <si>
    <t>Bhd ("PBJ") with an option to acquire the ramaining 5,006 ordinary shares of RM1.00 each</t>
  </si>
  <si>
    <t>of warrant adjusted down from RM1.00 to RM0.50 per warrant.</t>
  </si>
  <si>
    <t>and listed on the Second Board of the Bursa Malaysia on 12 August 2004 and the exercise price</t>
  </si>
  <si>
    <t>Share issue costs</t>
  </si>
  <si>
    <t>The decrease in profit for the current quarter is due to loss on disposal of land by a subsidiary</t>
  </si>
  <si>
    <t>in automotive industry as compared to last quarter ended 31 March 2004.</t>
  </si>
  <si>
    <t>The abovementioned proposals are subject to approvals from Foreign Investment Committee,</t>
  </si>
  <si>
    <t>shareholders of A &amp; M and vendors.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</si>
</sst>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0" fontId="0" fillId="0" borderId="0" xfId="0" applyFont="1" applyAlignment="1">
      <alignment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5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1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4" xfId="15" applyNumberFormat="1" applyFont="1" applyBorder="1" applyAlignment="1" applyProtection="1">
      <alignment/>
      <protection/>
    </xf>
    <xf numFmtId="165" fontId="6" fillId="0" borderId="1" xfId="15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165" fontId="7" fillId="0" borderId="5" xfId="0" applyNumberFormat="1" applyFont="1" applyBorder="1" applyAlignment="1">
      <alignment/>
    </xf>
    <xf numFmtId="43" fontId="7" fillId="0" borderId="0" xfId="0" applyNumberFormat="1" applyFont="1" applyAlignment="1">
      <alignment horizontal="center"/>
    </xf>
    <xf numFmtId="15" fontId="10" fillId="0" borderId="0" xfId="0" applyNumberFormat="1" applyFont="1" applyAlignment="1" applyProtection="1" quotePrefix="1">
      <alignment horizontal="left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right"/>
      <protection/>
    </xf>
    <xf numFmtId="37" fontId="6" fillId="2" borderId="11" xfId="0" applyNumberFormat="1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43" fontId="7" fillId="0" borderId="14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7">
      <selection activeCell="G41" sqref="G41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73" t="s">
        <v>119</v>
      </c>
      <c r="B1" s="73"/>
      <c r="C1" s="73"/>
      <c r="D1" s="73"/>
      <c r="E1" s="73"/>
      <c r="F1" s="73"/>
      <c r="G1" s="73"/>
    </row>
    <row r="2" spans="1:7" ht="14.25">
      <c r="A2" s="74" t="s">
        <v>120</v>
      </c>
      <c r="B2" s="74"/>
      <c r="C2" s="74"/>
      <c r="D2" s="74"/>
      <c r="E2" s="74"/>
      <c r="F2" s="74"/>
      <c r="G2" s="74"/>
    </row>
    <row r="3" spans="1:7" ht="14.25">
      <c r="A3" s="74" t="s">
        <v>133</v>
      </c>
      <c r="B3" s="74"/>
      <c r="C3" s="74"/>
      <c r="D3" s="74"/>
      <c r="E3" s="74"/>
      <c r="F3" s="74"/>
      <c r="G3" s="74"/>
    </row>
    <row r="4" spans="1:7" ht="14.25">
      <c r="A4" s="12"/>
      <c r="B4" s="12"/>
      <c r="C4" s="12"/>
      <c r="D4" s="12"/>
      <c r="E4" s="12"/>
      <c r="F4" s="12"/>
      <c r="G4" s="12"/>
    </row>
    <row r="5" spans="1:7" ht="15">
      <c r="A5" s="73" t="s">
        <v>1</v>
      </c>
      <c r="B5" s="73"/>
      <c r="C5" s="73"/>
      <c r="D5" s="73"/>
      <c r="E5" s="73"/>
      <c r="F5" s="73"/>
      <c r="G5" s="73"/>
    </row>
    <row r="6" spans="1:7" ht="14.25">
      <c r="A6" s="74" t="s">
        <v>296</v>
      </c>
      <c r="B6" s="74"/>
      <c r="C6" s="74"/>
      <c r="D6" s="74"/>
      <c r="E6" s="74"/>
      <c r="F6" s="74"/>
      <c r="G6" s="74"/>
    </row>
    <row r="7" spans="1:7" ht="14.25">
      <c r="A7" s="20"/>
      <c r="B7" s="20"/>
      <c r="C7" s="20"/>
      <c r="D7" s="20"/>
      <c r="E7" s="20"/>
      <c r="F7" s="20"/>
      <c r="G7" s="20"/>
    </row>
    <row r="8" spans="1:7" ht="14.25">
      <c r="A8" s="12"/>
      <c r="B8" s="12"/>
      <c r="C8" s="75" t="s">
        <v>210</v>
      </c>
      <c r="D8" s="75"/>
      <c r="E8" s="12"/>
      <c r="F8" s="75" t="s">
        <v>211</v>
      </c>
      <c r="G8" s="75"/>
    </row>
    <row r="9" spans="1:7" ht="15">
      <c r="A9" s="12"/>
      <c r="B9" s="21"/>
      <c r="C9" s="73" t="s">
        <v>2</v>
      </c>
      <c r="D9" s="73"/>
      <c r="E9" s="21"/>
      <c r="F9" s="73" t="s">
        <v>295</v>
      </c>
      <c r="G9" s="73"/>
    </row>
    <row r="10" spans="1:7" ht="15">
      <c r="A10" s="12"/>
      <c r="B10" s="21"/>
      <c r="C10" s="22" t="s">
        <v>293</v>
      </c>
      <c r="D10" s="22" t="s">
        <v>294</v>
      </c>
      <c r="E10" s="3"/>
      <c r="F10" s="22" t="str">
        <f>+C10</f>
        <v>30.06.2004</v>
      </c>
      <c r="G10" s="22" t="str">
        <f>+D10</f>
        <v>30.06.2003</v>
      </c>
    </row>
    <row r="11" spans="1:7" ht="15">
      <c r="A11" s="12"/>
      <c r="B11" s="21"/>
      <c r="C11" s="20" t="s">
        <v>175</v>
      </c>
      <c r="D11" s="20" t="s">
        <v>175</v>
      </c>
      <c r="E11" s="3"/>
      <c r="F11" s="20" t="s">
        <v>175</v>
      </c>
      <c r="G11" s="20" t="s">
        <v>175</v>
      </c>
    </row>
    <row r="12" spans="1:7" ht="15">
      <c r="A12" s="12"/>
      <c r="B12" s="21"/>
      <c r="C12" s="3" t="s">
        <v>3</v>
      </c>
      <c r="D12" s="3" t="s">
        <v>3</v>
      </c>
      <c r="E12" s="3"/>
      <c r="F12" s="3" t="s">
        <v>3</v>
      </c>
      <c r="G12" s="3" t="s">
        <v>3</v>
      </c>
    </row>
    <row r="13" spans="1:7" ht="14.25">
      <c r="A13" s="12"/>
      <c r="B13" s="12"/>
      <c r="C13" s="12"/>
      <c r="D13" s="12"/>
      <c r="E13" s="12"/>
      <c r="F13" s="12"/>
      <c r="G13" s="12"/>
    </row>
    <row r="14" spans="1:7" ht="15.75" thickBot="1">
      <c r="A14" s="21" t="s">
        <v>4</v>
      </c>
      <c r="B14" s="21"/>
      <c r="C14" s="23">
        <v>40634</v>
      </c>
      <c r="D14" s="23">
        <v>22824</v>
      </c>
      <c r="E14" s="24"/>
      <c r="F14" s="23">
        <v>74435</v>
      </c>
      <c r="G14" s="23">
        <v>43398</v>
      </c>
    </row>
    <row r="15" spans="1:7" ht="15" thickTop="1">
      <c r="A15" s="12"/>
      <c r="B15" s="12"/>
      <c r="C15" s="14"/>
      <c r="D15" s="14"/>
      <c r="E15" s="14"/>
      <c r="F15" s="14"/>
      <c r="G15" s="14"/>
    </row>
    <row r="16" spans="1:7" ht="14.25">
      <c r="A16" s="12" t="s">
        <v>213</v>
      </c>
      <c r="B16" s="12"/>
      <c r="C16" s="14">
        <f>1640-C18-C20</f>
        <v>1491</v>
      </c>
      <c r="D16" s="14">
        <v>-282</v>
      </c>
      <c r="E16" s="14"/>
      <c r="F16" s="14">
        <f>4172-407-F18-F20</f>
        <v>3404</v>
      </c>
      <c r="G16" s="14">
        <v>-1207</v>
      </c>
    </row>
    <row r="17" spans="1:7" ht="14.25">
      <c r="A17" s="12"/>
      <c r="B17" s="12"/>
      <c r="C17" s="14"/>
      <c r="D17" s="14"/>
      <c r="E17" s="14"/>
      <c r="F17" s="14"/>
      <c r="G17" s="14"/>
    </row>
    <row r="18" spans="1:7" ht="14.25">
      <c r="A18" s="12" t="s">
        <v>44</v>
      </c>
      <c r="B18" s="12"/>
      <c r="C18" s="14">
        <v>-16</v>
      </c>
      <c r="D18" s="14">
        <v>-20</v>
      </c>
      <c r="E18" s="14"/>
      <c r="F18" s="14">
        <v>-28</v>
      </c>
      <c r="G18" s="14">
        <v>-60</v>
      </c>
    </row>
    <row r="19" spans="1:8" ht="14.25">
      <c r="A19" s="12"/>
      <c r="B19" s="12"/>
      <c r="C19" s="25"/>
      <c r="D19" s="25"/>
      <c r="E19" s="25"/>
      <c r="F19" s="25"/>
      <c r="G19" s="25"/>
      <c r="H19" s="2"/>
    </row>
    <row r="20" spans="1:8" ht="14.25">
      <c r="A20" s="12" t="s">
        <v>5</v>
      </c>
      <c r="B20" s="12"/>
      <c r="C20" s="14">
        <v>165</v>
      </c>
      <c r="D20" s="14">
        <v>178</v>
      </c>
      <c r="E20" s="14"/>
      <c r="F20" s="14">
        <v>389</v>
      </c>
      <c r="G20" s="14">
        <v>333</v>
      </c>
      <c r="H20" s="2"/>
    </row>
    <row r="21" spans="1:7" ht="14.25">
      <c r="A21" s="12"/>
      <c r="B21" s="12"/>
      <c r="C21" s="26"/>
      <c r="D21" s="26"/>
      <c r="E21" s="14"/>
      <c r="F21" s="26"/>
      <c r="G21" s="26"/>
    </row>
    <row r="22" spans="1:7" ht="14.25">
      <c r="A22" s="12"/>
      <c r="B22" s="12"/>
      <c r="C22" s="14"/>
      <c r="D22" s="14"/>
      <c r="E22" s="14"/>
      <c r="F22" s="14"/>
      <c r="G22" s="14"/>
    </row>
    <row r="23" spans="1:7" ht="14.25">
      <c r="A23" s="12" t="s">
        <v>209</v>
      </c>
      <c r="B23" s="12"/>
      <c r="C23" s="14">
        <f>SUM(C16:C20)</f>
        <v>1640</v>
      </c>
      <c r="D23" s="14">
        <f>SUM(D16:D20)</f>
        <v>-124</v>
      </c>
      <c r="E23" s="14"/>
      <c r="F23" s="14">
        <f>SUM(F16:F20)</f>
        <v>3765</v>
      </c>
      <c r="G23" s="14">
        <f>SUM(G16:G20)</f>
        <v>-934</v>
      </c>
    </row>
    <row r="24" spans="1:7" ht="14.25">
      <c r="A24" s="12"/>
      <c r="B24" s="12"/>
      <c r="C24" s="14"/>
      <c r="D24" s="14"/>
      <c r="E24" s="14"/>
      <c r="F24" s="14"/>
      <c r="G24" s="14"/>
    </row>
    <row r="25" spans="1:7" ht="14.25">
      <c r="A25" s="12" t="s">
        <v>122</v>
      </c>
      <c r="B25" s="12"/>
      <c r="C25" s="14">
        <v>-233</v>
      </c>
      <c r="D25" s="14">
        <v>-176</v>
      </c>
      <c r="E25" s="14"/>
      <c r="F25" s="14">
        <v>-1067</v>
      </c>
      <c r="G25" s="14">
        <v>-489</v>
      </c>
    </row>
    <row r="26" spans="1:7" ht="14.25">
      <c r="A26" s="12"/>
      <c r="B26" s="12"/>
      <c r="C26" s="26"/>
      <c r="D26" s="26"/>
      <c r="E26" s="14"/>
      <c r="F26" s="26"/>
      <c r="G26" s="26"/>
    </row>
    <row r="27" spans="1:7" ht="14.25">
      <c r="A27" s="12"/>
      <c r="B27" s="12"/>
      <c r="C27" s="14"/>
      <c r="D27" s="14"/>
      <c r="E27" s="14"/>
      <c r="F27" s="14"/>
      <c r="G27" s="14"/>
    </row>
    <row r="28" spans="1:7" ht="14.25">
      <c r="A28" s="12" t="s">
        <v>208</v>
      </c>
      <c r="B28" s="12"/>
      <c r="C28" s="14">
        <f>SUM(C23:C25)</f>
        <v>1407</v>
      </c>
      <c r="D28" s="14">
        <f>SUM(D23:D25)</f>
        <v>-300</v>
      </c>
      <c r="E28" s="14"/>
      <c r="F28" s="14">
        <f>SUM(F23:F25)</f>
        <v>2698</v>
      </c>
      <c r="G28" s="14">
        <f>SUM(G23:G25)</f>
        <v>-1423</v>
      </c>
    </row>
    <row r="29" spans="1:7" ht="14.25">
      <c r="A29" s="12"/>
      <c r="B29" s="12"/>
      <c r="C29" s="14"/>
      <c r="D29" s="14"/>
      <c r="E29" s="14"/>
      <c r="F29" s="14"/>
      <c r="G29" s="14"/>
    </row>
    <row r="30" spans="1:7" ht="14.25">
      <c r="A30" s="12" t="s">
        <v>7</v>
      </c>
      <c r="B30" s="12"/>
      <c r="C30" s="14">
        <v>-101</v>
      </c>
      <c r="D30" s="14">
        <v>464</v>
      </c>
      <c r="E30" s="14"/>
      <c r="F30" s="14">
        <v>-144</v>
      </c>
      <c r="G30" s="14">
        <v>897</v>
      </c>
    </row>
    <row r="31" spans="1:7" ht="14.25">
      <c r="A31" s="12"/>
      <c r="B31" s="12"/>
      <c r="C31" s="26"/>
      <c r="D31" s="26"/>
      <c r="E31" s="14"/>
      <c r="F31" s="26"/>
      <c r="G31" s="26"/>
    </row>
    <row r="32" spans="1:7" ht="14.25">
      <c r="A32" s="12"/>
      <c r="B32" s="12"/>
      <c r="C32" s="14"/>
      <c r="D32" s="14"/>
      <c r="E32" s="14"/>
      <c r="F32" s="14"/>
      <c r="G32" s="14"/>
    </row>
    <row r="33" spans="1:7" ht="14.25">
      <c r="A33" s="12" t="s">
        <v>207</v>
      </c>
      <c r="B33" s="12"/>
      <c r="C33" s="14">
        <f>SUM(C28:C31)</f>
        <v>1306</v>
      </c>
      <c r="D33" s="14">
        <f>SUM(D28:D31)</f>
        <v>164</v>
      </c>
      <c r="E33" s="14"/>
      <c r="F33" s="14">
        <f>SUM(F28:F31)</f>
        <v>2554</v>
      </c>
      <c r="G33" s="14">
        <f>SUM(G28:G31)</f>
        <v>-526</v>
      </c>
    </row>
    <row r="34" spans="1:7" ht="15" thickBot="1">
      <c r="A34" s="12"/>
      <c r="B34" s="12"/>
      <c r="C34" s="27"/>
      <c r="D34" s="27"/>
      <c r="E34" s="14"/>
      <c r="F34" s="27"/>
      <c r="G34" s="27"/>
    </row>
    <row r="35" spans="1:7" ht="15" thickTop="1">
      <c r="A35" s="12"/>
      <c r="B35" s="12"/>
      <c r="C35" s="12"/>
      <c r="D35" s="12"/>
      <c r="E35" s="12"/>
      <c r="F35" s="12"/>
      <c r="G35" s="12"/>
    </row>
    <row r="36" spans="1:7" ht="14.25">
      <c r="A36" s="12"/>
      <c r="B36" s="12"/>
      <c r="C36" s="12"/>
      <c r="D36" s="12"/>
      <c r="E36" s="12"/>
      <c r="F36" s="12"/>
      <c r="G36" s="12"/>
    </row>
    <row r="37" spans="1:7" ht="15">
      <c r="A37" s="21" t="s">
        <v>123</v>
      </c>
      <c r="B37" s="12"/>
      <c r="C37" s="20"/>
      <c r="D37" s="20"/>
      <c r="E37" s="20"/>
      <c r="F37" s="20"/>
      <c r="G37" s="20"/>
    </row>
    <row r="38" spans="1:7" ht="14.25">
      <c r="A38" s="12"/>
      <c r="B38" s="12"/>
      <c r="C38" s="12"/>
      <c r="D38" s="12"/>
      <c r="E38" s="12"/>
      <c r="F38" s="12"/>
      <c r="G38" s="12"/>
    </row>
    <row r="39" spans="1:7" ht="14.25">
      <c r="A39" s="12" t="s">
        <v>8</v>
      </c>
      <c r="B39" s="12"/>
      <c r="C39" s="28">
        <f>+C33/'balance sheet'!C63*100</f>
        <v>0.7210768670148743</v>
      </c>
      <c r="D39" s="28">
        <f>+D33/'balance sheet'!E63*100</f>
        <v>0.09054870305546661</v>
      </c>
      <c r="E39" s="28"/>
      <c r="F39" s="28">
        <f>+F33/'balance sheet'!C63*100</f>
        <v>1.4101304122174494</v>
      </c>
      <c r="G39" s="28">
        <f>+G33/'balance sheet'!E63*100</f>
        <v>-0.2904184012632648</v>
      </c>
    </row>
    <row r="40" spans="1:7" ht="14.25">
      <c r="A40" s="12"/>
      <c r="B40" s="12"/>
      <c r="C40" s="28"/>
      <c r="D40" s="28"/>
      <c r="E40" s="28"/>
      <c r="F40" s="28"/>
      <c r="G40" s="28"/>
    </row>
    <row r="41" spans="1:7" ht="14.25">
      <c r="A41" s="12" t="s">
        <v>285</v>
      </c>
      <c r="B41" s="12"/>
      <c r="C41" s="39">
        <f>+'notes b'!E186</f>
        <v>0.7206789612510899</v>
      </c>
      <c r="D41" s="39" t="str">
        <f>+'notes b'!F186</f>
        <v>N/A</v>
      </c>
      <c r="E41" s="28"/>
      <c r="F41" s="39">
        <f>+'notes b'!G186</f>
        <v>1.4045932509129306</v>
      </c>
      <c r="G41" s="39" t="str">
        <f>+'notes b'!H186</f>
        <v>N/A</v>
      </c>
    </row>
    <row r="42" spans="1:7" ht="14.25">
      <c r="A42" s="12"/>
      <c r="B42" s="12"/>
      <c r="C42" s="29"/>
      <c r="D42" s="29"/>
      <c r="E42" s="29"/>
      <c r="F42" s="29"/>
      <c r="G42" s="29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5">
      <c r="A45" s="21" t="s">
        <v>9</v>
      </c>
      <c r="B45" s="12"/>
      <c r="C45" s="12"/>
      <c r="D45" s="12"/>
      <c r="E45" s="12"/>
      <c r="F45" s="12"/>
      <c r="G45" s="12"/>
    </row>
    <row r="46" spans="1:7" ht="15">
      <c r="A46" s="21" t="s">
        <v>226</v>
      </c>
      <c r="B46" s="12"/>
      <c r="C46" s="12"/>
      <c r="D46" s="12"/>
      <c r="E46" s="12"/>
      <c r="F46" s="12"/>
      <c r="G46" s="12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73">
      <selection activeCell="C81" sqref="C81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73" t="s">
        <v>119</v>
      </c>
      <c r="B1" s="73"/>
      <c r="C1" s="73"/>
      <c r="D1" s="73"/>
      <c r="E1" s="73"/>
    </row>
    <row r="2" spans="1:5" ht="14.25">
      <c r="A2" s="74" t="s">
        <v>120</v>
      </c>
      <c r="B2" s="74"/>
      <c r="C2" s="74"/>
      <c r="D2" s="74"/>
      <c r="E2" s="74"/>
    </row>
    <row r="3" spans="1:5" ht="14.25">
      <c r="A3" s="74" t="s">
        <v>133</v>
      </c>
      <c r="B3" s="74"/>
      <c r="C3" s="74"/>
      <c r="D3" s="74"/>
      <c r="E3" s="74"/>
    </row>
    <row r="4" spans="1:5" ht="14.25">
      <c r="A4" s="12"/>
      <c r="B4" s="12"/>
      <c r="C4" s="12"/>
      <c r="D4" s="12"/>
      <c r="E4" s="12"/>
    </row>
    <row r="5" spans="1:5" ht="15">
      <c r="A5" s="73" t="s">
        <v>10</v>
      </c>
      <c r="B5" s="73"/>
      <c r="C5" s="73"/>
      <c r="D5" s="73"/>
      <c r="E5" s="73"/>
    </row>
    <row r="6" spans="1:5" ht="14.25">
      <c r="A6" s="74" t="s">
        <v>297</v>
      </c>
      <c r="B6" s="74"/>
      <c r="C6" s="74"/>
      <c r="D6" s="74"/>
      <c r="E6" s="74"/>
    </row>
    <row r="7" spans="1:5" ht="14.25">
      <c r="A7" s="12"/>
      <c r="B7" s="12"/>
      <c r="C7" s="12"/>
      <c r="D7" s="12"/>
      <c r="E7" s="12"/>
    </row>
    <row r="8" spans="1:5" ht="15">
      <c r="A8" s="12"/>
      <c r="B8" s="21"/>
      <c r="C8" s="3" t="s">
        <v>27</v>
      </c>
      <c r="D8" s="21"/>
      <c r="E8" s="3" t="s">
        <v>27</v>
      </c>
    </row>
    <row r="9" spans="1:5" ht="15">
      <c r="A9" s="12"/>
      <c r="B9" s="21"/>
      <c r="C9" s="22" t="str">
        <f>+'p&amp;l'!F10</f>
        <v>30.06.2004</v>
      </c>
      <c r="D9" s="3"/>
      <c r="E9" s="22" t="s">
        <v>216</v>
      </c>
    </row>
    <row r="10" spans="1:5" ht="15">
      <c r="A10" s="12"/>
      <c r="B10" s="21"/>
      <c r="C10" s="20" t="s">
        <v>175</v>
      </c>
      <c r="D10" s="3"/>
      <c r="E10" s="20" t="s">
        <v>166</v>
      </c>
    </row>
    <row r="11" spans="1:5" ht="15">
      <c r="A11" s="12"/>
      <c r="B11" s="21"/>
      <c r="C11" s="3" t="s">
        <v>3</v>
      </c>
      <c r="D11" s="3"/>
      <c r="E11" s="3" t="s">
        <v>3</v>
      </c>
    </row>
    <row r="12" spans="1:5" ht="14.25">
      <c r="A12" s="12"/>
      <c r="B12" s="12"/>
      <c r="C12" s="12"/>
      <c r="D12" s="12"/>
      <c r="E12" s="12"/>
    </row>
    <row r="13" spans="1:5" ht="14.25">
      <c r="A13" s="12" t="s">
        <v>12</v>
      </c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  <row r="15" spans="1:5" ht="14.25">
      <c r="A15" s="12" t="s">
        <v>11</v>
      </c>
      <c r="B15" s="12"/>
      <c r="C15" s="14">
        <v>210358</v>
      </c>
      <c r="D15" s="14"/>
      <c r="E15" s="14">
        <v>213789</v>
      </c>
    </row>
    <row r="16" spans="1:5" ht="14.25">
      <c r="A16" s="30" t="s">
        <v>126</v>
      </c>
      <c r="B16" s="12"/>
      <c r="C16" s="14">
        <v>13950</v>
      </c>
      <c r="D16" s="14"/>
      <c r="E16" s="14">
        <v>13950</v>
      </c>
    </row>
    <row r="17" spans="1:5" ht="14.25">
      <c r="A17" s="30" t="s">
        <v>127</v>
      </c>
      <c r="B17" s="12"/>
      <c r="C17" s="14">
        <v>1477</v>
      </c>
      <c r="D17" s="14"/>
      <c r="E17" s="14">
        <v>1477</v>
      </c>
    </row>
    <row r="18" spans="1:5" ht="14.25">
      <c r="A18" s="30" t="s">
        <v>129</v>
      </c>
      <c r="B18" s="12"/>
      <c r="C18" s="14">
        <v>3109</v>
      </c>
      <c r="D18" s="14"/>
      <c r="E18" s="14">
        <v>3109</v>
      </c>
    </row>
    <row r="19" spans="1:5" ht="14.25">
      <c r="A19" s="30" t="s">
        <v>128</v>
      </c>
      <c r="B19" s="12"/>
      <c r="C19" s="14">
        <v>137323</v>
      </c>
      <c r="D19" s="14"/>
      <c r="E19" s="14">
        <v>137322</v>
      </c>
    </row>
    <row r="20" spans="1:5" ht="14.25">
      <c r="A20" s="12"/>
      <c r="B20" s="12"/>
      <c r="C20" s="14"/>
      <c r="D20" s="14"/>
      <c r="E20" s="14"/>
    </row>
    <row r="21" spans="1:5" ht="14.25">
      <c r="A21" s="12"/>
      <c r="B21" s="12"/>
      <c r="C21" s="31">
        <f>SUM(C15:C19)</f>
        <v>366217</v>
      </c>
      <c r="D21" s="14"/>
      <c r="E21" s="31">
        <f>SUM(E15:E19)</f>
        <v>369647</v>
      </c>
    </row>
    <row r="22" spans="1:5" ht="14.25">
      <c r="A22" s="12"/>
      <c r="B22" s="12"/>
      <c r="C22" s="14"/>
      <c r="D22" s="14"/>
      <c r="E22" s="14"/>
    </row>
    <row r="23" spans="1:5" ht="14.25">
      <c r="A23" s="12" t="s">
        <v>13</v>
      </c>
      <c r="B23" s="12"/>
      <c r="C23" s="14"/>
      <c r="D23" s="14"/>
      <c r="E23" s="14"/>
    </row>
    <row r="24" spans="1:5" ht="14.25">
      <c r="A24" s="12"/>
      <c r="B24" s="12"/>
      <c r="C24" s="14"/>
      <c r="D24" s="14"/>
      <c r="E24" s="14"/>
    </row>
    <row r="25" spans="1:5" ht="14.25">
      <c r="A25" s="12" t="s">
        <v>18</v>
      </c>
      <c r="B25" s="12"/>
      <c r="C25" s="25">
        <v>64275</v>
      </c>
      <c r="D25" s="25"/>
      <c r="E25" s="25">
        <v>63260</v>
      </c>
    </row>
    <row r="26" spans="1:5" ht="14.25">
      <c r="A26" s="30" t="s">
        <v>128</v>
      </c>
      <c r="B26" s="12"/>
      <c r="C26" s="25">
        <v>151155</v>
      </c>
      <c r="D26" s="25"/>
      <c r="E26" s="25">
        <v>155341</v>
      </c>
    </row>
    <row r="27" spans="1:5" ht="14.25">
      <c r="A27" s="30" t="s">
        <v>124</v>
      </c>
      <c r="B27" s="12"/>
      <c r="C27" s="25">
        <v>17964</v>
      </c>
      <c r="D27" s="25"/>
      <c r="E27" s="25">
        <v>10585</v>
      </c>
    </row>
    <row r="28" spans="1:5" ht="14.25">
      <c r="A28" s="12" t="s">
        <v>130</v>
      </c>
      <c r="B28" s="12"/>
      <c r="C28" s="25">
        <f>20016+13610</f>
        <v>33626</v>
      </c>
      <c r="D28" s="25"/>
      <c r="E28" s="25">
        <f>17395+8243</f>
        <v>25638</v>
      </c>
    </row>
    <row r="29" spans="1:5" ht="14.25">
      <c r="A29" s="12" t="s">
        <v>171</v>
      </c>
      <c r="B29" s="12"/>
      <c r="C29" s="25">
        <v>3382</v>
      </c>
      <c r="D29" s="25"/>
      <c r="E29" s="25">
        <v>3539</v>
      </c>
    </row>
    <row r="30" spans="1:5" ht="14.25">
      <c r="A30" s="12" t="s">
        <v>19</v>
      </c>
      <c r="B30" s="12"/>
      <c r="C30" s="25">
        <v>23315</v>
      </c>
      <c r="D30" s="25"/>
      <c r="E30" s="25">
        <v>27060</v>
      </c>
    </row>
    <row r="31" spans="1:5" ht="14.25">
      <c r="A31" s="12" t="s">
        <v>20</v>
      </c>
      <c r="B31" s="12"/>
      <c r="C31" s="25">
        <v>6837</v>
      </c>
      <c r="D31" s="25"/>
      <c r="E31" s="25">
        <v>6196</v>
      </c>
    </row>
    <row r="32" spans="1:5" ht="14.25">
      <c r="A32" s="12"/>
      <c r="B32" s="12"/>
      <c r="C32" s="25"/>
      <c r="D32" s="25"/>
      <c r="E32" s="25"/>
    </row>
    <row r="33" spans="1:5" ht="14.25">
      <c r="A33" s="12"/>
      <c r="B33" s="12"/>
      <c r="C33" s="31">
        <f>SUM(C25:C31)</f>
        <v>300554</v>
      </c>
      <c r="D33" s="25"/>
      <c r="E33" s="31">
        <f>SUM(E25:E31)</f>
        <v>291619</v>
      </c>
    </row>
    <row r="34" spans="1:5" ht="14.25">
      <c r="A34" s="12"/>
      <c r="B34" s="12"/>
      <c r="C34" s="25"/>
      <c r="D34" s="25"/>
      <c r="E34" s="25"/>
    </row>
    <row r="35" spans="1:5" ht="14.25">
      <c r="A35" s="12" t="s">
        <v>14</v>
      </c>
      <c r="B35" s="12"/>
      <c r="C35" s="25"/>
      <c r="D35" s="25"/>
      <c r="E35" s="25"/>
    </row>
    <row r="36" spans="1:5" ht="14.25">
      <c r="A36" s="12"/>
      <c r="B36" s="12"/>
      <c r="C36" s="25"/>
      <c r="D36" s="25"/>
      <c r="E36" s="25"/>
    </row>
    <row r="37" spans="1:5" ht="14.25">
      <c r="A37" s="30" t="s">
        <v>125</v>
      </c>
      <c r="B37" s="12"/>
      <c r="C37" s="25">
        <v>7353</v>
      </c>
      <c r="D37" s="25"/>
      <c r="E37" s="25">
        <v>3746</v>
      </c>
    </row>
    <row r="38" spans="1:5" ht="14.25">
      <c r="A38" s="12" t="s">
        <v>131</v>
      </c>
      <c r="B38" s="12"/>
      <c r="C38" s="25">
        <f>21441+40062+11</f>
        <v>61514</v>
      </c>
      <c r="D38" s="25"/>
      <c r="E38" s="25">
        <f>20993+38667+11</f>
        <v>59671</v>
      </c>
    </row>
    <row r="39" spans="1:5" ht="14.25">
      <c r="A39" s="12" t="s">
        <v>132</v>
      </c>
      <c r="B39" s="12"/>
      <c r="C39" s="25">
        <f>4965-C40</f>
        <v>1601</v>
      </c>
      <c r="D39" s="25"/>
      <c r="E39" s="25">
        <v>1441</v>
      </c>
    </row>
    <row r="40" spans="1:5" ht="14.25">
      <c r="A40" s="12" t="s">
        <v>172</v>
      </c>
      <c r="B40" s="12"/>
      <c r="C40" s="25">
        <v>3364</v>
      </c>
      <c r="D40" s="25"/>
      <c r="E40" s="25">
        <v>3178</v>
      </c>
    </row>
    <row r="41" spans="1:5" ht="14.25">
      <c r="A41" s="12" t="s">
        <v>21</v>
      </c>
      <c r="B41" s="12"/>
      <c r="C41" s="25">
        <v>3109</v>
      </c>
      <c r="D41" s="25"/>
      <c r="E41" s="25">
        <v>6991</v>
      </c>
    </row>
    <row r="42" spans="1:5" ht="14.25">
      <c r="A42" s="12"/>
      <c r="B42" s="12"/>
      <c r="C42" s="25"/>
      <c r="D42" s="25"/>
      <c r="E42" s="25"/>
    </row>
    <row r="43" spans="1:5" ht="14.25">
      <c r="A43" s="12"/>
      <c r="B43" s="12"/>
      <c r="C43" s="31">
        <f>SUM(C37:C42)</f>
        <v>76941</v>
      </c>
      <c r="D43" s="25"/>
      <c r="E43" s="31">
        <f>SUM(E37:E42)</f>
        <v>75027</v>
      </c>
    </row>
    <row r="44" spans="1:5" ht="14.25">
      <c r="A44" s="12"/>
      <c r="B44" s="12"/>
      <c r="C44" s="14"/>
      <c r="D44" s="14"/>
      <c r="E44" s="14"/>
    </row>
    <row r="45" spans="1:5" ht="14.25">
      <c r="A45" s="12" t="s">
        <v>15</v>
      </c>
      <c r="B45" s="12"/>
      <c r="C45" s="14">
        <f>C33-C43</f>
        <v>223613</v>
      </c>
      <c r="D45" s="14"/>
      <c r="E45" s="14">
        <f>E33-E43</f>
        <v>216592</v>
      </c>
    </row>
    <row r="46" spans="1:5" ht="14.25">
      <c r="A46" s="12"/>
      <c r="B46" s="12"/>
      <c r="C46" s="26"/>
      <c r="D46" s="14"/>
      <c r="E46" s="26"/>
    </row>
    <row r="47" spans="1:5" ht="14.25">
      <c r="A47" s="12"/>
      <c r="B47" s="12"/>
      <c r="C47" s="14"/>
      <c r="D47" s="14"/>
      <c r="E47" s="14"/>
    </row>
    <row r="48" spans="1:5" ht="14.25">
      <c r="A48" s="12"/>
      <c r="B48" s="12"/>
      <c r="C48" s="14">
        <f>C21+C45</f>
        <v>589830</v>
      </c>
      <c r="D48" s="14"/>
      <c r="E48" s="14">
        <f>E21+E45</f>
        <v>586239</v>
      </c>
    </row>
    <row r="49" spans="1:5" ht="15" thickBot="1">
      <c r="A49" s="12"/>
      <c r="B49" s="12"/>
      <c r="C49" s="27"/>
      <c r="D49" s="14"/>
      <c r="E49" s="27"/>
    </row>
    <row r="50" spans="1:5" ht="15" thickTop="1">
      <c r="A50" s="12"/>
      <c r="B50" s="12"/>
      <c r="C50" s="14"/>
      <c r="D50" s="14"/>
      <c r="E50" s="14"/>
    </row>
    <row r="51" spans="1:5" ht="15">
      <c r="A51" s="73" t="s">
        <v>119</v>
      </c>
      <c r="B51" s="73"/>
      <c r="C51" s="73"/>
      <c r="D51" s="73"/>
      <c r="E51" s="73"/>
    </row>
    <row r="52" spans="1:5" ht="14.25">
      <c r="A52" s="74" t="s">
        <v>120</v>
      </c>
      <c r="B52" s="74"/>
      <c r="C52" s="74"/>
      <c r="D52" s="74"/>
      <c r="E52" s="74"/>
    </row>
    <row r="53" spans="1:5" ht="14.25">
      <c r="A53" s="74" t="s">
        <v>133</v>
      </c>
      <c r="B53" s="74"/>
      <c r="C53" s="74"/>
      <c r="D53" s="74"/>
      <c r="E53" s="74"/>
    </row>
    <row r="54" spans="1:5" ht="14.25">
      <c r="A54" s="12"/>
      <c r="B54" s="12"/>
      <c r="C54" s="12"/>
      <c r="D54" s="12"/>
      <c r="E54" s="12"/>
    </row>
    <row r="55" spans="1:5" ht="15">
      <c r="A55" s="73" t="s">
        <v>212</v>
      </c>
      <c r="B55" s="73"/>
      <c r="C55" s="73"/>
      <c r="D55" s="73"/>
      <c r="E55" s="73"/>
    </row>
    <row r="56" spans="1:5" ht="14.25">
      <c r="A56" s="74" t="str">
        <f>+A6</f>
        <v>As at 30 June 2004</v>
      </c>
      <c r="B56" s="74"/>
      <c r="C56" s="74"/>
      <c r="D56" s="74"/>
      <c r="E56" s="74"/>
    </row>
    <row r="57" spans="1:5" ht="14.25">
      <c r="A57" s="12"/>
      <c r="B57" s="12"/>
      <c r="C57" s="12"/>
      <c r="D57" s="12"/>
      <c r="E57" s="12"/>
    </row>
    <row r="58" spans="1:5" ht="15">
      <c r="A58" s="12"/>
      <c r="B58" s="21"/>
      <c r="C58" s="3" t="s">
        <v>27</v>
      </c>
      <c r="D58" s="21"/>
      <c r="E58" s="3" t="s">
        <v>27</v>
      </c>
    </row>
    <row r="59" spans="1:5" ht="15">
      <c r="A59" s="12"/>
      <c r="B59" s="21"/>
      <c r="C59" s="22" t="str">
        <f>+C9</f>
        <v>30.06.2004</v>
      </c>
      <c r="D59" s="3"/>
      <c r="E59" s="22" t="str">
        <f>+E9</f>
        <v>31.12.2003</v>
      </c>
    </row>
    <row r="60" spans="1:5" ht="15">
      <c r="A60" s="12"/>
      <c r="B60" s="21"/>
      <c r="C60" s="20" t="s">
        <v>175</v>
      </c>
      <c r="D60" s="3"/>
      <c r="E60" s="20" t="s">
        <v>166</v>
      </c>
    </row>
    <row r="61" spans="1:5" ht="15">
      <c r="A61" s="12"/>
      <c r="B61" s="21"/>
      <c r="C61" s="3" t="s">
        <v>3</v>
      </c>
      <c r="D61" s="3"/>
      <c r="E61" s="3" t="s">
        <v>3</v>
      </c>
    </row>
    <row r="62" spans="1:5" ht="14.25">
      <c r="A62" s="12"/>
      <c r="B62" s="12"/>
      <c r="C62" s="14"/>
      <c r="D62" s="14"/>
      <c r="E62" s="14"/>
    </row>
    <row r="63" spans="1:5" ht="14.25">
      <c r="A63" s="12" t="s">
        <v>23</v>
      </c>
      <c r="B63" s="12"/>
      <c r="C63" s="14">
        <v>181118</v>
      </c>
      <c r="D63" s="14"/>
      <c r="E63" s="14">
        <v>181118</v>
      </c>
    </row>
    <row r="64" spans="1:5" ht="14.25">
      <c r="A64" s="12" t="s">
        <v>22</v>
      </c>
      <c r="B64" s="12"/>
      <c r="C64" s="14">
        <v>142543</v>
      </c>
      <c r="D64" s="14"/>
      <c r="E64" s="14">
        <v>142687</v>
      </c>
    </row>
    <row r="65" spans="1:5" ht="14.25">
      <c r="A65" s="12" t="s">
        <v>24</v>
      </c>
      <c r="B65" s="12"/>
      <c r="C65" s="14">
        <v>5487</v>
      </c>
      <c r="D65" s="14"/>
      <c r="E65" s="14">
        <v>5626</v>
      </c>
    </row>
    <row r="66" spans="1:5" ht="14.25">
      <c r="A66" s="12" t="s">
        <v>238</v>
      </c>
      <c r="B66" s="12"/>
      <c r="C66" s="14">
        <v>-267</v>
      </c>
      <c r="D66" s="14"/>
      <c r="E66" s="14">
        <v>0</v>
      </c>
    </row>
    <row r="67" spans="1:5" ht="14.25">
      <c r="A67" s="12" t="s">
        <v>25</v>
      </c>
      <c r="B67" s="12"/>
      <c r="C67" s="14">
        <v>129696</v>
      </c>
      <c r="D67" s="14"/>
      <c r="E67" s="14">
        <v>127142</v>
      </c>
    </row>
    <row r="68" spans="1:5" ht="14.25">
      <c r="A68" s="12"/>
      <c r="B68" s="12"/>
      <c r="C68" s="26"/>
      <c r="D68" s="14"/>
      <c r="E68" s="26"/>
    </row>
    <row r="69" spans="1:5" ht="14.25">
      <c r="A69" s="12"/>
      <c r="B69" s="12"/>
      <c r="C69" s="14"/>
      <c r="D69" s="14"/>
      <c r="E69" s="14"/>
    </row>
    <row r="70" spans="1:5" ht="14.25">
      <c r="A70" s="12" t="s">
        <v>26</v>
      </c>
      <c r="B70" s="12"/>
      <c r="C70" s="14">
        <f>SUM(C63:C67)</f>
        <v>458577</v>
      </c>
      <c r="D70" s="14"/>
      <c r="E70" s="14">
        <f>SUM(E63:E67)</f>
        <v>456573</v>
      </c>
    </row>
    <row r="71" spans="1:5" ht="14.25">
      <c r="A71" s="12"/>
      <c r="B71" s="12"/>
      <c r="C71" s="14"/>
      <c r="D71" s="14"/>
      <c r="E71" s="14"/>
    </row>
    <row r="72" spans="1:5" ht="14.25">
      <c r="A72" s="12" t="s">
        <v>16</v>
      </c>
      <c r="B72" s="12"/>
      <c r="C72" s="14">
        <v>81692</v>
      </c>
      <c r="D72" s="14"/>
      <c r="E72" s="14">
        <v>79773</v>
      </c>
    </row>
    <row r="73" spans="1:5" ht="14.25">
      <c r="A73" s="12"/>
      <c r="B73" s="12"/>
      <c r="C73" s="14"/>
      <c r="D73" s="14"/>
      <c r="E73" s="14"/>
    </row>
    <row r="74" spans="1:5" ht="14.25">
      <c r="A74" s="12" t="s">
        <v>17</v>
      </c>
      <c r="B74" s="12"/>
      <c r="C74" s="14">
        <v>49561</v>
      </c>
      <c r="D74" s="14"/>
      <c r="E74" s="14">
        <v>49893</v>
      </c>
    </row>
    <row r="75" spans="1:5" ht="14.25">
      <c r="A75" s="12"/>
      <c r="B75" s="12"/>
      <c r="C75" s="26"/>
      <c r="D75" s="14"/>
      <c r="E75" s="26"/>
    </row>
    <row r="76" spans="1:5" ht="14.25">
      <c r="A76" s="12"/>
      <c r="B76" s="12"/>
      <c r="C76" s="14"/>
      <c r="D76" s="14"/>
      <c r="E76" s="14"/>
    </row>
    <row r="77" spans="1:5" ht="14.25">
      <c r="A77" s="12"/>
      <c r="B77" s="12"/>
      <c r="C77" s="14">
        <f>SUM(C70:C74)</f>
        <v>589830</v>
      </c>
      <c r="D77" s="14"/>
      <c r="E77" s="14">
        <f>SUM(E70:E74)</f>
        <v>586239</v>
      </c>
    </row>
    <row r="78" spans="1:5" ht="15" thickBot="1">
      <c r="A78" s="12"/>
      <c r="B78" s="12"/>
      <c r="C78" s="27"/>
      <c r="D78" s="14"/>
      <c r="E78" s="27"/>
    </row>
    <row r="79" spans="1:5" ht="15" thickTop="1">
      <c r="A79" s="12"/>
      <c r="B79" s="12"/>
      <c r="C79" s="25"/>
      <c r="D79" s="14"/>
      <c r="E79" s="25"/>
    </row>
    <row r="80" spans="1:5" ht="14.25">
      <c r="A80" s="12"/>
      <c r="B80" s="12"/>
      <c r="C80" s="12"/>
      <c r="D80" s="12"/>
      <c r="E80" s="12"/>
    </row>
    <row r="81" spans="1:5" ht="15">
      <c r="A81" s="21" t="s">
        <v>270</v>
      </c>
      <c r="B81" s="12"/>
      <c r="C81" s="28">
        <f>(C70)/C63</f>
        <v>2.5319239390894333</v>
      </c>
      <c r="D81" s="12"/>
      <c r="E81" s="28">
        <f>(E70)/E63</f>
        <v>2.520859329277046</v>
      </c>
    </row>
    <row r="82" spans="1:5" ht="14.25">
      <c r="A82" s="12"/>
      <c r="B82" s="12"/>
      <c r="C82" s="12"/>
      <c r="D82" s="12"/>
      <c r="E82" s="12"/>
    </row>
    <row r="83" spans="1:5" ht="14.25">
      <c r="A83" s="12"/>
      <c r="B83" s="12"/>
      <c r="C83" s="12"/>
      <c r="D83" s="12"/>
      <c r="E83" s="12"/>
    </row>
    <row r="84" spans="1:5" ht="15">
      <c r="A84" s="21" t="s">
        <v>28</v>
      </c>
      <c r="B84" s="12"/>
      <c r="C84" s="12"/>
      <c r="D84" s="12"/>
      <c r="E84" s="12"/>
    </row>
    <row r="85" spans="1:5" ht="15">
      <c r="A85" s="21" t="s">
        <v>226</v>
      </c>
      <c r="B85" s="12"/>
      <c r="C85" s="12"/>
      <c r="D85" s="12"/>
      <c r="E85" s="12"/>
    </row>
    <row r="86" spans="1:5" ht="14.25">
      <c r="A86" s="12"/>
      <c r="B86" s="12"/>
      <c r="C86" s="12"/>
      <c r="D86" s="12"/>
      <c r="E86" s="12"/>
    </row>
    <row r="87" spans="1:5" ht="14.25">
      <c r="A87" s="12"/>
      <c r="B87" s="12"/>
      <c r="C87" s="12"/>
      <c r="D87" s="12"/>
      <c r="E87" s="12"/>
    </row>
  </sheetData>
  <mergeCells count="10">
    <mergeCell ref="A1:E1"/>
    <mergeCell ref="A2:E2"/>
    <mergeCell ref="A5:E5"/>
    <mergeCell ref="A6:E6"/>
    <mergeCell ref="A3:E3"/>
    <mergeCell ref="A56:E56"/>
    <mergeCell ref="A51:E51"/>
    <mergeCell ref="A52:E52"/>
    <mergeCell ref="A53:E53"/>
    <mergeCell ref="A55:E5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4">
      <selection activeCell="B28" sqref="B28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2.7109375" style="0" customWidth="1"/>
    <col min="4" max="4" width="11.8515625" style="0" customWidth="1"/>
    <col min="5" max="5" width="14.7109375" style="0" customWidth="1"/>
    <col min="6" max="6" width="19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12"/>
    </row>
    <row r="2" spans="1:11" ht="14.25">
      <c r="A2" s="74" t="s">
        <v>120</v>
      </c>
      <c r="B2" s="74"/>
      <c r="C2" s="74"/>
      <c r="D2" s="74"/>
      <c r="E2" s="74"/>
      <c r="F2" s="74"/>
      <c r="G2" s="74"/>
      <c r="H2" s="74"/>
      <c r="I2" s="74"/>
      <c r="J2" s="74"/>
      <c r="K2" s="12"/>
    </row>
    <row r="3" spans="1:11" ht="14.25">
      <c r="A3" s="74" t="s">
        <v>133</v>
      </c>
      <c r="B3" s="74"/>
      <c r="C3" s="74"/>
      <c r="D3" s="74"/>
      <c r="E3" s="74"/>
      <c r="F3" s="74"/>
      <c r="G3" s="74"/>
      <c r="H3" s="74"/>
      <c r="I3" s="74"/>
      <c r="J3" s="74"/>
      <c r="K3" s="12"/>
    </row>
    <row r="4" spans="1:1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73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4.25">
      <c r="A6" s="74" t="s">
        <v>296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4.25">
      <c r="A7" s="12"/>
      <c r="B7" s="12"/>
      <c r="C7" s="12"/>
      <c r="D7" s="76" t="s">
        <v>30</v>
      </c>
      <c r="E7" s="76"/>
      <c r="F7" s="76"/>
      <c r="G7" s="12"/>
      <c r="H7" s="12"/>
      <c r="I7" s="12"/>
      <c r="J7" s="12"/>
      <c r="K7" s="12"/>
    </row>
    <row r="8" spans="1:11" ht="15">
      <c r="A8" s="12"/>
      <c r="B8" s="21"/>
      <c r="C8" s="21"/>
      <c r="D8" s="77"/>
      <c r="E8" s="77"/>
      <c r="F8" s="77"/>
      <c r="G8" s="33"/>
      <c r="H8" s="32" t="s">
        <v>31</v>
      </c>
      <c r="I8" s="33"/>
      <c r="J8" s="21"/>
      <c r="K8" s="12"/>
    </row>
    <row r="9" spans="1:11" ht="15">
      <c r="A9" s="12"/>
      <c r="B9" s="21"/>
      <c r="C9" s="21"/>
      <c r="D9" s="21"/>
      <c r="E9" s="21"/>
      <c r="F9" s="21"/>
      <c r="G9" s="21"/>
      <c r="H9" s="21"/>
      <c r="I9" s="21"/>
      <c r="J9" s="21"/>
      <c r="K9" s="12"/>
    </row>
    <row r="10" spans="1:11" ht="15">
      <c r="A10" s="12"/>
      <c r="B10" s="3" t="s">
        <v>32</v>
      </c>
      <c r="C10" s="3"/>
      <c r="D10" s="3" t="s">
        <v>32</v>
      </c>
      <c r="E10" s="3" t="s">
        <v>35</v>
      </c>
      <c r="F10" s="3" t="s">
        <v>239</v>
      </c>
      <c r="G10" s="3"/>
      <c r="H10" s="3" t="s">
        <v>37</v>
      </c>
      <c r="I10" s="3"/>
      <c r="J10" s="3"/>
      <c r="K10" s="12"/>
    </row>
    <row r="11" spans="1:11" ht="15">
      <c r="A11" s="12"/>
      <c r="B11" s="3" t="s">
        <v>33</v>
      </c>
      <c r="C11" s="3"/>
      <c r="D11" s="3" t="s">
        <v>34</v>
      </c>
      <c r="E11" s="3" t="s">
        <v>36</v>
      </c>
      <c r="F11" s="3" t="s">
        <v>231</v>
      </c>
      <c r="G11" s="3"/>
      <c r="H11" s="3" t="s">
        <v>38</v>
      </c>
      <c r="I11" s="3"/>
      <c r="J11" s="3" t="s">
        <v>39</v>
      </c>
      <c r="K11" s="12"/>
    </row>
    <row r="12" spans="1:11" ht="15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12"/>
    </row>
    <row r="13" spans="1:11" ht="15">
      <c r="A13" s="12"/>
      <c r="B13" s="3" t="s">
        <v>3</v>
      </c>
      <c r="C13" s="3"/>
      <c r="D13" s="3" t="s">
        <v>3</v>
      </c>
      <c r="E13" s="3" t="s">
        <v>3</v>
      </c>
      <c r="F13" s="3" t="s">
        <v>3</v>
      </c>
      <c r="G13" s="21"/>
      <c r="H13" s="3" t="s">
        <v>3</v>
      </c>
      <c r="I13" s="21"/>
      <c r="J13" s="3" t="s">
        <v>3</v>
      </c>
      <c r="K13" s="12"/>
    </row>
    <row r="14" spans="1:11" ht="15">
      <c r="A14" s="12"/>
      <c r="B14" s="3"/>
      <c r="C14" s="3"/>
      <c r="D14" s="3"/>
      <c r="E14" s="3"/>
      <c r="F14" s="3"/>
      <c r="G14" s="21"/>
      <c r="H14" s="3"/>
      <c r="I14" s="21"/>
      <c r="J14" s="3"/>
      <c r="K14" s="12"/>
    </row>
    <row r="15" spans="1:11" ht="14.25">
      <c r="A15" s="12" t="s">
        <v>225</v>
      </c>
      <c r="B15" s="14">
        <v>181118</v>
      </c>
      <c r="C15" s="14"/>
      <c r="D15" s="14">
        <v>142687</v>
      </c>
      <c r="E15" s="14">
        <v>5626</v>
      </c>
      <c r="F15" s="14">
        <v>0</v>
      </c>
      <c r="G15" s="14"/>
      <c r="H15" s="14">
        <v>127142</v>
      </c>
      <c r="I15" s="14"/>
      <c r="J15" s="14">
        <f>SUM(B15:H15)</f>
        <v>456573</v>
      </c>
      <c r="K15" s="12"/>
    </row>
    <row r="16" spans="1:11" ht="14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2"/>
    </row>
    <row r="17" spans="1:11" ht="14.25">
      <c r="A17" s="12" t="s">
        <v>271</v>
      </c>
      <c r="B17" s="14">
        <v>0</v>
      </c>
      <c r="C17" s="14"/>
      <c r="D17" s="14">
        <v>0</v>
      </c>
      <c r="E17" s="14">
        <v>0</v>
      </c>
      <c r="F17" s="14">
        <v>0</v>
      </c>
      <c r="G17" s="14"/>
      <c r="H17" s="14">
        <f>+'p&amp;l'!F33</f>
        <v>2554</v>
      </c>
      <c r="I17" s="14"/>
      <c r="J17" s="14">
        <f>SUM(B17:H17)</f>
        <v>2554</v>
      </c>
      <c r="K17" s="12"/>
    </row>
    <row r="18" spans="1:11" ht="14.2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2"/>
    </row>
    <row r="19" spans="1:11" ht="14.25">
      <c r="A19" s="12" t="s">
        <v>306</v>
      </c>
      <c r="B19" s="14">
        <v>0</v>
      </c>
      <c r="C19" s="14"/>
      <c r="D19" s="14">
        <v>0</v>
      </c>
      <c r="E19" s="14">
        <v>-139</v>
      </c>
      <c r="F19" s="14">
        <v>0</v>
      </c>
      <c r="G19" s="14"/>
      <c r="H19" s="14">
        <v>0</v>
      </c>
      <c r="I19" s="14"/>
      <c r="J19" s="14">
        <f>SUM(B19:H19)</f>
        <v>-139</v>
      </c>
      <c r="K19" s="12"/>
    </row>
    <row r="20" spans="1:11" ht="14.2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ht="14.25">
      <c r="A21" s="12" t="s">
        <v>361</v>
      </c>
      <c r="B21" s="14">
        <v>0</v>
      </c>
      <c r="C21" s="14"/>
      <c r="D21" s="14">
        <v>-144</v>
      </c>
      <c r="E21" s="14">
        <v>0</v>
      </c>
      <c r="F21" s="14">
        <v>0</v>
      </c>
      <c r="G21" s="14"/>
      <c r="H21" s="14">
        <v>0</v>
      </c>
      <c r="I21" s="14"/>
      <c r="J21" s="14">
        <f>SUM(B21:H21)</f>
        <v>-144</v>
      </c>
      <c r="K21" s="12"/>
    </row>
    <row r="22" spans="1:11" ht="14.2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14.25">
      <c r="A23" s="12" t="s">
        <v>272</v>
      </c>
      <c r="B23" s="14">
        <v>0</v>
      </c>
      <c r="C23" s="14"/>
      <c r="D23" s="14">
        <v>0</v>
      </c>
      <c r="E23" s="14">
        <v>0</v>
      </c>
      <c r="F23" s="14">
        <f>+'balance sheet'!C66</f>
        <v>-267</v>
      </c>
      <c r="G23" s="14"/>
      <c r="H23" s="14">
        <v>0</v>
      </c>
      <c r="I23" s="14"/>
      <c r="J23" s="14">
        <f>SUM(B23:H23)</f>
        <v>-267</v>
      </c>
      <c r="K23" s="12"/>
    </row>
    <row r="24" spans="1:11" ht="14.25">
      <c r="A24" s="12" t="s">
        <v>273</v>
      </c>
      <c r="B24" s="14"/>
      <c r="C24" s="14"/>
      <c r="D24" s="14"/>
      <c r="E24" s="14"/>
      <c r="F24" s="14"/>
      <c r="G24" s="14"/>
      <c r="H24" s="14"/>
      <c r="I24" s="14"/>
      <c r="J24" s="14"/>
      <c r="K24" s="12"/>
    </row>
    <row r="25" spans="1:11" ht="14.25">
      <c r="A25" s="12"/>
      <c r="B25" s="26"/>
      <c r="C25" s="14"/>
      <c r="D25" s="26"/>
      <c r="E25" s="26"/>
      <c r="F25" s="26"/>
      <c r="G25" s="14"/>
      <c r="H25" s="26"/>
      <c r="I25" s="14"/>
      <c r="J25" s="26"/>
      <c r="K25" s="12"/>
    </row>
    <row r="26" spans="1:11" ht="14.2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2"/>
    </row>
    <row r="27" spans="1:11" ht="14.25">
      <c r="A27" s="12" t="s">
        <v>297</v>
      </c>
      <c r="B27" s="14">
        <f>SUM(B15:B25)</f>
        <v>181118</v>
      </c>
      <c r="C27" s="14"/>
      <c r="D27" s="14">
        <f aca="true" t="shared" si="0" ref="D27:J27">SUM(D15:D25)</f>
        <v>142543</v>
      </c>
      <c r="E27" s="14">
        <f t="shared" si="0"/>
        <v>5487</v>
      </c>
      <c r="F27" s="14">
        <f t="shared" si="0"/>
        <v>-267</v>
      </c>
      <c r="G27" s="14"/>
      <c r="H27" s="14">
        <f t="shared" si="0"/>
        <v>129696</v>
      </c>
      <c r="I27" s="14"/>
      <c r="J27" s="14">
        <f t="shared" si="0"/>
        <v>458577</v>
      </c>
      <c r="K27" s="12"/>
    </row>
    <row r="28" spans="1:11" ht="15" thickBot="1">
      <c r="A28" s="12"/>
      <c r="B28" s="27"/>
      <c r="C28" s="14"/>
      <c r="D28" s="27"/>
      <c r="E28" s="27"/>
      <c r="F28" s="27"/>
      <c r="G28" s="14"/>
      <c r="H28" s="27"/>
      <c r="I28" s="14"/>
      <c r="J28" s="27"/>
      <c r="K28" s="12"/>
    </row>
    <row r="29" spans="1:11" ht="15" thickTop="1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2"/>
    </row>
    <row r="30" spans="1:11" ht="14.2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2"/>
    </row>
    <row r="31" spans="1:11" ht="14.25">
      <c r="A31" s="12" t="s">
        <v>176</v>
      </c>
      <c r="B31" s="14">
        <v>181118</v>
      </c>
      <c r="C31" s="14"/>
      <c r="D31" s="14">
        <v>142687</v>
      </c>
      <c r="E31" s="14">
        <v>0</v>
      </c>
      <c r="F31" s="14">
        <v>0</v>
      </c>
      <c r="G31" s="14"/>
      <c r="H31" s="14">
        <v>131317</v>
      </c>
      <c r="I31" s="14"/>
      <c r="J31" s="14">
        <f>SUM(B31:H31)</f>
        <v>455122</v>
      </c>
      <c r="K31" s="12"/>
    </row>
    <row r="32" spans="1:11" ht="14.2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2"/>
    </row>
    <row r="33" spans="1:11" ht="14.25">
      <c r="A33" s="12" t="s">
        <v>289</v>
      </c>
      <c r="B33" s="14">
        <v>0</v>
      </c>
      <c r="C33" s="14"/>
      <c r="D33" s="14">
        <v>0</v>
      </c>
      <c r="E33" s="14">
        <v>0</v>
      </c>
      <c r="F33" s="14">
        <v>0</v>
      </c>
      <c r="G33" s="14"/>
      <c r="H33" s="14">
        <f>+'p&amp;l'!G33</f>
        <v>-526</v>
      </c>
      <c r="I33" s="14"/>
      <c r="J33" s="14">
        <f>SUM(B33:H33)</f>
        <v>-526</v>
      </c>
      <c r="K33" s="12"/>
    </row>
    <row r="34" spans="1:11" ht="14.25">
      <c r="A34" s="12"/>
      <c r="B34" s="26"/>
      <c r="C34" s="14"/>
      <c r="D34" s="26"/>
      <c r="E34" s="26"/>
      <c r="F34" s="26"/>
      <c r="G34" s="14"/>
      <c r="H34" s="26"/>
      <c r="I34" s="14"/>
      <c r="J34" s="26"/>
      <c r="K34" s="12"/>
    </row>
    <row r="35" spans="1:11" ht="14.25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2"/>
    </row>
    <row r="36" spans="1:11" ht="14.25">
      <c r="A36" s="12" t="s">
        <v>298</v>
      </c>
      <c r="B36" s="14">
        <f>SUM(B31:B33)</f>
        <v>181118</v>
      </c>
      <c r="C36" s="14"/>
      <c r="D36" s="14">
        <f>SUM(D31:D33)</f>
        <v>142687</v>
      </c>
      <c r="E36" s="14">
        <f>SUM(E31:E33)</f>
        <v>0</v>
      </c>
      <c r="F36" s="14">
        <f>SUM(F31:F33)</f>
        <v>0</v>
      </c>
      <c r="G36" s="14"/>
      <c r="H36" s="14">
        <f>SUM(H31:H33)</f>
        <v>130791</v>
      </c>
      <c r="I36" s="14"/>
      <c r="J36" s="14">
        <f>SUM(J31:J33)</f>
        <v>454596</v>
      </c>
      <c r="K36" s="12"/>
    </row>
    <row r="37" spans="1:11" ht="15" thickBot="1">
      <c r="A37" s="12"/>
      <c r="B37" s="27"/>
      <c r="C37" s="14"/>
      <c r="D37" s="27"/>
      <c r="E37" s="27"/>
      <c r="F37" s="27"/>
      <c r="G37" s="14"/>
      <c r="H37" s="27"/>
      <c r="I37" s="14"/>
      <c r="J37" s="27"/>
      <c r="K37" s="12"/>
    </row>
    <row r="38" spans="1:11" ht="15" thickTop="1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2"/>
    </row>
    <row r="39" spans="1:11" ht="14.25">
      <c r="A39" s="12"/>
      <c r="B39" s="14"/>
      <c r="C39" s="14"/>
      <c r="D39" s="14"/>
      <c r="E39" s="14"/>
      <c r="F39" s="14"/>
      <c r="G39" s="14"/>
      <c r="H39" s="14"/>
      <c r="I39" s="14"/>
      <c r="J39" s="14"/>
      <c r="K39" s="12"/>
    </row>
    <row r="40" spans="1:11" ht="15">
      <c r="A40" s="21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21" t="s">
        <v>226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mergeCells count="6">
    <mergeCell ref="D7:F8"/>
    <mergeCell ref="A1:J1"/>
    <mergeCell ref="A2:J2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B5">
      <selection activeCell="C18" sqref="C18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13.28125" style="0" customWidth="1"/>
    <col min="5" max="5" width="2.7109375" style="0" customWidth="1"/>
  </cols>
  <sheetData>
    <row r="1" spans="1:4" ht="15">
      <c r="A1" s="73" t="s">
        <v>119</v>
      </c>
      <c r="B1" s="73"/>
      <c r="C1" s="73"/>
      <c r="D1" s="73"/>
    </row>
    <row r="2" spans="1:4" ht="14.25">
      <c r="A2" s="74" t="s">
        <v>120</v>
      </c>
      <c r="B2" s="74"/>
      <c r="C2" s="74"/>
      <c r="D2" s="74"/>
    </row>
    <row r="3" spans="1:4" ht="14.25">
      <c r="A3" s="74" t="s">
        <v>133</v>
      </c>
      <c r="B3" s="74"/>
      <c r="C3" s="74"/>
      <c r="D3" s="74"/>
    </row>
    <row r="4" spans="1:4" ht="14.25">
      <c r="A4" s="12"/>
      <c r="B4" s="12"/>
      <c r="C4" s="12"/>
      <c r="D4" s="12"/>
    </row>
    <row r="5" spans="1:4" ht="15">
      <c r="A5" s="73" t="s">
        <v>41</v>
      </c>
      <c r="B5" s="73"/>
      <c r="C5" s="73"/>
      <c r="D5" s="73"/>
    </row>
    <row r="6" spans="1:4" ht="14.25">
      <c r="A6" s="74" t="s">
        <v>296</v>
      </c>
      <c r="B6" s="74"/>
      <c r="C6" s="74"/>
      <c r="D6" s="74"/>
    </row>
    <row r="7" spans="1:4" ht="14.25">
      <c r="A7" s="12"/>
      <c r="B7" s="12"/>
      <c r="C7" s="12"/>
      <c r="D7" s="12"/>
    </row>
    <row r="8" spans="1:4" ht="15">
      <c r="A8" s="12"/>
      <c r="B8" s="21"/>
      <c r="C8" s="3" t="s">
        <v>300</v>
      </c>
      <c r="D8" s="3" t="str">
        <f>+C8</f>
        <v>6 months</v>
      </c>
    </row>
    <row r="9" spans="1:4" ht="15">
      <c r="A9" s="12"/>
      <c r="B9" s="21"/>
      <c r="C9" s="3" t="s">
        <v>42</v>
      </c>
      <c r="D9" s="3" t="s">
        <v>42</v>
      </c>
    </row>
    <row r="10" spans="1:4" ht="15">
      <c r="A10" s="12"/>
      <c r="B10" s="21"/>
      <c r="C10" s="22" t="str">
        <f>+'p&amp;l'!C10</f>
        <v>30.06.2004</v>
      </c>
      <c r="D10" s="22" t="str">
        <f>+'p&amp;l'!D10</f>
        <v>30.06.2003</v>
      </c>
    </row>
    <row r="11" spans="1:4" ht="15">
      <c r="A11" s="12"/>
      <c r="B11" s="21"/>
      <c r="C11" s="20" t="s">
        <v>175</v>
      </c>
      <c r="D11" s="20" t="s">
        <v>175</v>
      </c>
    </row>
    <row r="12" spans="1:4" ht="15">
      <c r="A12" s="12"/>
      <c r="B12" s="21"/>
      <c r="C12" s="3" t="s">
        <v>3</v>
      </c>
      <c r="D12" s="3" t="s">
        <v>3</v>
      </c>
    </row>
    <row r="13" spans="1:4" ht="14.25">
      <c r="A13" s="12"/>
      <c r="B13" s="12"/>
      <c r="C13" s="12"/>
      <c r="D13" s="12"/>
    </row>
    <row r="14" spans="1:4" ht="14.25">
      <c r="A14" s="12" t="s">
        <v>209</v>
      </c>
      <c r="B14" s="12"/>
      <c r="C14" s="25">
        <v>3765</v>
      </c>
      <c r="D14" s="25">
        <v>-934</v>
      </c>
    </row>
    <row r="15" spans="1:4" ht="14.25">
      <c r="A15" s="12"/>
      <c r="B15" s="12"/>
      <c r="C15" s="14"/>
      <c r="D15" s="14"/>
    </row>
    <row r="16" spans="1:4" ht="14.25">
      <c r="A16" s="12" t="s">
        <v>43</v>
      </c>
      <c r="B16" s="12"/>
      <c r="C16" s="14"/>
      <c r="D16" s="14"/>
    </row>
    <row r="17" spans="1:4" ht="14.25">
      <c r="A17" s="12"/>
      <c r="B17" s="12"/>
      <c r="C17" s="14"/>
      <c r="D17" s="14"/>
    </row>
    <row r="18" spans="1:4" ht="14.25">
      <c r="A18" s="12" t="s">
        <v>135</v>
      </c>
      <c r="B18" s="12"/>
      <c r="C18" s="14">
        <v>4323</v>
      </c>
      <c r="D18" s="14">
        <v>1791</v>
      </c>
    </row>
    <row r="19" spans="1:4" ht="14.25">
      <c r="A19" s="12" t="s">
        <v>136</v>
      </c>
      <c r="B19" s="12"/>
      <c r="C19" s="14">
        <v>53</v>
      </c>
      <c r="D19" s="14">
        <v>-205</v>
      </c>
    </row>
    <row r="20" spans="1:4" ht="14.25">
      <c r="A20" s="12"/>
      <c r="B20" s="12"/>
      <c r="C20" s="26"/>
      <c r="D20" s="26"/>
    </row>
    <row r="21" spans="1:4" ht="14.25">
      <c r="A21" s="12"/>
      <c r="B21" s="12"/>
      <c r="C21" s="25"/>
      <c r="D21" s="25"/>
    </row>
    <row r="22" spans="1:4" ht="14.25">
      <c r="A22" s="12" t="s">
        <v>274</v>
      </c>
      <c r="B22" s="12"/>
      <c r="C22" s="25">
        <v>8141</v>
      </c>
      <c r="D22" s="25">
        <v>652</v>
      </c>
    </row>
    <row r="23" spans="1:4" ht="14.25">
      <c r="A23" s="12"/>
      <c r="B23" s="12"/>
      <c r="C23" s="25"/>
      <c r="D23" s="25"/>
    </row>
    <row r="24" spans="1:4" ht="14.25">
      <c r="A24" s="12" t="s">
        <v>45</v>
      </c>
      <c r="B24" s="12"/>
      <c r="C24" s="25"/>
      <c r="D24" s="25"/>
    </row>
    <row r="25" spans="1:4" ht="14.25">
      <c r="A25" s="12"/>
      <c r="B25" s="12"/>
      <c r="C25" s="25"/>
      <c r="D25" s="25"/>
    </row>
    <row r="26" spans="1:4" ht="14.25">
      <c r="A26" s="30" t="s">
        <v>137</v>
      </c>
      <c r="B26" s="12"/>
      <c r="C26" s="25">
        <v>-12074</v>
      </c>
      <c r="D26" s="25">
        <v>3916</v>
      </c>
    </row>
    <row r="27" spans="1:4" ht="14.25">
      <c r="A27" s="12" t="s">
        <v>138</v>
      </c>
      <c r="B27" s="12"/>
      <c r="C27" s="25">
        <v>5388</v>
      </c>
      <c r="D27" s="25">
        <v>-129</v>
      </c>
    </row>
    <row r="28" spans="1:4" ht="14.25">
      <c r="A28" s="12" t="s">
        <v>134</v>
      </c>
      <c r="B28" s="12"/>
      <c r="C28" s="25">
        <v>-5113</v>
      </c>
      <c r="D28" s="25">
        <v>-622</v>
      </c>
    </row>
    <row r="29" spans="1:4" ht="14.25">
      <c r="A29" s="12" t="s">
        <v>52</v>
      </c>
      <c r="B29" s="12"/>
      <c r="C29" s="25">
        <v>-28</v>
      </c>
      <c r="D29" s="25">
        <v>-40</v>
      </c>
    </row>
    <row r="30" spans="1:4" ht="14.25">
      <c r="A30" s="34" t="s">
        <v>5</v>
      </c>
      <c r="B30" s="12"/>
      <c r="C30" s="25">
        <v>389</v>
      </c>
      <c r="D30" s="25">
        <v>155</v>
      </c>
    </row>
    <row r="31" spans="1:4" ht="14.25">
      <c r="A31" s="12"/>
      <c r="B31" s="12"/>
      <c r="C31" s="25"/>
      <c r="D31" s="25"/>
    </row>
    <row r="32" spans="1:4" ht="14.25">
      <c r="A32" s="12" t="s">
        <v>46</v>
      </c>
      <c r="B32" s="12"/>
      <c r="C32" s="31">
        <v>-3297</v>
      </c>
      <c r="D32" s="31">
        <v>3932</v>
      </c>
    </row>
    <row r="33" spans="1:4" ht="14.25">
      <c r="A33" s="12"/>
      <c r="B33" s="12"/>
      <c r="C33" s="14"/>
      <c r="D33" s="14"/>
    </row>
    <row r="34" spans="1:4" ht="14.25">
      <c r="A34" s="12" t="s">
        <v>47</v>
      </c>
      <c r="B34" s="12"/>
      <c r="C34" s="14"/>
      <c r="D34" s="14"/>
    </row>
    <row r="35" spans="1:4" ht="14.25">
      <c r="A35" s="12"/>
      <c r="B35" s="12"/>
      <c r="C35" s="25"/>
      <c r="D35" s="25"/>
    </row>
    <row r="36" spans="1:4" ht="14.25">
      <c r="A36" s="12" t="s">
        <v>48</v>
      </c>
      <c r="B36" s="12"/>
      <c r="C36" s="25">
        <v>-2325</v>
      </c>
      <c r="D36" s="25">
        <v>-196</v>
      </c>
    </row>
    <row r="37" spans="1:4" ht="14.25">
      <c r="A37" s="12" t="s">
        <v>230</v>
      </c>
      <c r="B37" s="12"/>
      <c r="C37" s="25">
        <v>-10</v>
      </c>
      <c r="D37" s="25">
        <v>0</v>
      </c>
    </row>
    <row r="38" spans="1:4" ht="14.25">
      <c r="A38" s="12" t="s">
        <v>49</v>
      </c>
      <c r="B38" s="12"/>
      <c r="C38" s="25">
        <v>-915</v>
      </c>
      <c r="D38" s="25"/>
    </row>
    <row r="39" spans="1:4" ht="14.25">
      <c r="A39" s="12" t="s">
        <v>50</v>
      </c>
      <c r="B39" s="12"/>
      <c r="C39" s="25">
        <v>2143</v>
      </c>
      <c r="D39" s="25">
        <v>110</v>
      </c>
    </row>
    <row r="40" spans="1:4" ht="14.25">
      <c r="A40" s="12" t="s">
        <v>169</v>
      </c>
      <c r="B40" s="12"/>
      <c r="C40" s="25">
        <v>-1</v>
      </c>
      <c r="D40" s="25">
        <v>-58</v>
      </c>
    </row>
    <row r="41" spans="1:4" ht="14.25">
      <c r="A41" s="12"/>
      <c r="B41" s="12"/>
      <c r="C41" s="25"/>
      <c r="D41" s="25"/>
    </row>
    <row r="42" spans="1:4" ht="14.25">
      <c r="A42" s="12" t="s">
        <v>140</v>
      </c>
      <c r="B42" s="12"/>
      <c r="C42" s="31">
        <v>-1108</v>
      </c>
      <c r="D42" s="31">
        <v>-144</v>
      </c>
    </row>
    <row r="43" spans="1:4" ht="14.25">
      <c r="A43" s="12"/>
      <c r="B43" s="12"/>
      <c r="C43" s="25"/>
      <c r="D43" s="25"/>
    </row>
    <row r="44" spans="1:4" ht="14.25">
      <c r="A44" s="12" t="s">
        <v>51</v>
      </c>
      <c r="B44" s="12"/>
      <c r="C44" s="14"/>
      <c r="D44" s="14"/>
    </row>
    <row r="45" spans="1:4" ht="14.25">
      <c r="A45" s="12"/>
      <c r="B45" s="12"/>
      <c r="C45" s="14"/>
      <c r="D45" s="14"/>
    </row>
    <row r="46" spans="1:4" ht="14.25">
      <c r="A46" s="12" t="s">
        <v>170</v>
      </c>
      <c r="B46" s="12"/>
      <c r="C46" s="14">
        <v>160</v>
      </c>
      <c r="D46" s="14">
        <v>-121</v>
      </c>
    </row>
    <row r="47" spans="1:4" ht="14.25">
      <c r="A47" s="12" t="s">
        <v>217</v>
      </c>
      <c r="B47" s="12"/>
      <c r="C47" s="25">
        <v>1188</v>
      </c>
      <c r="D47" s="14">
        <v>0</v>
      </c>
    </row>
    <row r="48" spans="1:4" ht="14.25">
      <c r="A48" s="12" t="s">
        <v>218</v>
      </c>
      <c r="B48" s="12"/>
      <c r="C48" s="25"/>
      <c r="D48" s="25"/>
    </row>
    <row r="49" spans="1:4" ht="14.25">
      <c r="A49" s="12" t="s">
        <v>320</v>
      </c>
      <c r="B49" s="12"/>
      <c r="C49" s="25">
        <v>-144</v>
      </c>
      <c r="D49" s="25">
        <v>0</v>
      </c>
    </row>
    <row r="50" spans="1:4" ht="14.25">
      <c r="A50" s="12"/>
      <c r="B50" s="12"/>
      <c r="C50" s="25"/>
      <c r="D50" s="25"/>
    </row>
    <row r="51" spans="1:4" ht="14.25">
      <c r="A51" s="12" t="s">
        <v>139</v>
      </c>
      <c r="B51" s="12"/>
      <c r="C51" s="31">
        <v>1204</v>
      </c>
      <c r="D51" s="31">
        <v>-121</v>
      </c>
    </row>
    <row r="52" spans="1:4" ht="14.25">
      <c r="A52" s="12"/>
      <c r="B52" s="12"/>
      <c r="C52" s="14"/>
      <c r="D52" s="14"/>
    </row>
    <row r="53" spans="1:4" ht="14.25">
      <c r="A53" s="12" t="s">
        <v>237</v>
      </c>
      <c r="B53" s="12"/>
      <c r="C53" s="14">
        <v>-88</v>
      </c>
      <c r="D53" s="14">
        <v>0</v>
      </c>
    </row>
    <row r="54" spans="1:4" ht="14.25">
      <c r="A54" s="12"/>
      <c r="B54" s="12"/>
      <c r="C54" s="14"/>
      <c r="D54" s="14"/>
    </row>
    <row r="55" spans="1:4" ht="14.25">
      <c r="A55" s="12" t="s">
        <v>341</v>
      </c>
      <c r="B55" s="12"/>
      <c r="C55" s="14">
        <v>-3289</v>
      </c>
      <c r="D55" s="14">
        <v>3667</v>
      </c>
    </row>
    <row r="56" spans="1:4" ht="14.25">
      <c r="A56" s="12"/>
      <c r="B56" s="12"/>
      <c r="C56" s="14"/>
      <c r="D56" s="14"/>
    </row>
    <row r="57" spans="1:4" ht="14.25">
      <c r="A57" s="12" t="s">
        <v>53</v>
      </c>
      <c r="B57" s="12"/>
      <c r="C57" s="14">
        <v>30077</v>
      </c>
      <c r="D57" s="14">
        <v>22918</v>
      </c>
    </row>
    <row r="58" spans="1:4" ht="14.25">
      <c r="A58" s="12"/>
      <c r="B58" s="12"/>
      <c r="C58" s="26"/>
      <c r="D58" s="26"/>
    </row>
    <row r="59" spans="1:4" ht="14.25">
      <c r="A59" s="12"/>
      <c r="B59" s="12"/>
      <c r="C59" s="14"/>
      <c r="D59" s="14"/>
    </row>
    <row r="60" spans="1:4" ht="14.25">
      <c r="A60" s="12" t="s">
        <v>299</v>
      </c>
      <c r="B60" s="12"/>
      <c r="C60" s="14">
        <v>26788</v>
      </c>
      <c r="D60" s="14">
        <v>26585</v>
      </c>
    </row>
    <row r="61" spans="1:4" ht="15" thickBot="1">
      <c r="A61" s="12"/>
      <c r="B61" s="12"/>
      <c r="C61" s="27"/>
      <c r="D61" s="27"/>
    </row>
    <row r="62" spans="1:4" ht="15" thickTop="1">
      <c r="A62" s="12"/>
      <c r="B62" s="12"/>
      <c r="C62" s="12"/>
      <c r="D62" s="12"/>
    </row>
    <row r="63" spans="1:4" ht="14.25">
      <c r="A63" s="12"/>
      <c r="B63" s="12"/>
      <c r="C63" s="12"/>
      <c r="D63" s="12"/>
    </row>
    <row r="64" spans="1:4" ht="15">
      <c r="A64" s="21" t="s">
        <v>54</v>
      </c>
      <c r="B64" s="12"/>
      <c r="C64" s="12"/>
      <c r="D64" s="12"/>
    </row>
    <row r="65" spans="1:4" ht="15">
      <c r="A65" s="21" t="s">
        <v>226</v>
      </c>
      <c r="B65" s="12"/>
      <c r="C65" s="12"/>
      <c r="D65" s="12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5">
      <selection activeCell="C14" sqref="C14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1.28125" style="0" customWidth="1"/>
  </cols>
  <sheetData>
    <row r="1" spans="1:6" ht="15">
      <c r="A1" s="1" t="s">
        <v>121</v>
      </c>
      <c r="B1" s="12"/>
      <c r="C1" s="12"/>
      <c r="D1" s="12"/>
      <c r="E1" s="12"/>
      <c r="F1" s="12"/>
    </row>
    <row r="2" spans="1:6" ht="14.25">
      <c r="A2" s="12"/>
      <c r="B2" s="12"/>
      <c r="C2" s="12"/>
      <c r="D2" s="12"/>
      <c r="E2" s="12"/>
      <c r="F2" s="12"/>
    </row>
    <row r="3" spans="1:6" ht="15">
      <c r="A3" s="21" t="s">
        <v>142</v>
      </c>
      <c r="B3" s="12"/>
      <c r="C3" s="12"/>
      <c r="D3" s="12"/>
      <c r="E3" s="12"/>
      <c r="F3" s="12"/>
    </row>
    <row r="4" spans="1:6" ht="14.25">
      <c r="A4" s="12"/>
      <c r="B4" s="12"/>
      <c r="C4" s="12"/>
      <c r="D4" s="12"/>
      <c r="E4" s="12"/>
      <c r="F4" s="12"/>
    </row>
    <row r="5" spans="1:6" ht="15">
      <c r="A5" s="21" t="s">
        <v>55</v>
      </c>
      <c r="B5" s="12"/>
      <c r="C5" s="1" t="s">
        <v>143</v>
      </c>
      <c r="D5" s="12"/>
      <c r="E5" s="12"/>
      <c r="F5" s="12"/>
    </row>
    <row r="6" spans="1:6" ht="14.25">
      <c r="A6" s="12"/>
      <c r="B6" s="12"/>
      <c r="C6" s="12"/>
      <c r="D6" s="12"/>
      <c r="E6" s="12"/>
      <c r="F6" s="12"/>
    </row>
    <row r="7" spans="1:6" ht="14.25">
      <c r="A7" s="12"/>
      <c r="B7" s="12"/>
      <c r="C7" s="12" t="s">
        <v>56</v>
      </c>
      <c r="D7" s="12"/>
      <c r="E7" s="12"/>
      <c r="F7" s="12"/>
    </row>
    <row r="8" spans="1:6" ht="14.25">
      <c r="A8" s="12"/>
      <c r="B8" s="12"/>
      <c r="C8" s="12" t="s">
        <v>57</v>
      </c>
      <c r="D8" s="12"/>
      <c r="E8" s="12"/>
      <c r="F8" s="12"/>
    </row>
    <row r="9" spans="1:6" ht="14.25">
      <c r="A9" s="12"/>
      <c r="B9" s="12"/>
      <c r="C9" s="12"/>
      <c r="D9" s="12"/>
      <c r="E9" s="12"/>
      <c r="F9" s="12"/>
    </row>
    <row r="10" spans="1:6" ht="14.25">
      <c r="A10" s="12"/>
      <c r="B10" s="12"/>
      <c r="C10" s="12" t="s">
        <v>58</v>
      </c>
      <c r="D10" s="12"/>
      <c r="E10" s="12"/>
      <c r="F10" s="12"/>
    </row>
    <row r="11" spans="1:6" ht="14.25">
      <c r="A11" s="12"/>
      <c r="B11" s="12"/>
      <c r="C11" s="12" t="s">
        <v>227</v>
      </c>
      <c r="D11" s="12"/>
      <c r="E11" s="12"/>
      <c r="F11" s="12"/>
    </row>
    <row r="12" spans="1:6" ht="14.25">
      <c r="A12" s="12"/>
      <c r="B12" s="12"/>
      <c r="C12" s="12"/>
      <c r="D12" s="12"/>
      <c r="E12" s="12"/>
      <c r="F12" s="12"/>
    </row>
    <row r="13" spans="1:6" ht="14.25">
      <c r="A13" s="12"/>
      <c r="B13" s="12"/>
      <c r="C13" s="12" t="s">
        <v>248</v>
      </c>
      <c r="D13" s="12"/>
      <c r="E13" s="12"/>
      <c r="F13" s="12"/>
    </row>
    <row r="14" spans="1:6" ht="14.25">
      <c r="A14" s="12"/>
      <c r="B14" s="12"/>
      <c r="C14" s="12" t="s">
        <v>247</v>
      </c>
      <c r="D14" s="12"/>
      <c r="E14" s="12"/>
      <c r="F14" s="12"/>
    </row>
    <row r="15" spans="1:6" ht="14.25">
      <c r="A15" s="12"/>
      <c r="B15" s="12"/>
      <c r="C15" s="12" t="s">
        <v>246</v>
      </c>
      <c r="D15" s="12"/>
      <c r="E15" s="12"/>
      <c r="F15" s="12"/>
    </row>
    <row r="16" spans="1:6" ht="14.25">
      <c r="A16" s="12"/>
      <c r="B16" s="12"/>
      <c r="C16" s="12"/>
      <c r="D16" s="12"/>
      <c r="E16" s="12"/>
      <c r="F16" s="12"/>
    </row>
    <row r="17" spans="1:6" ht="14.25">
      <c r="A17" s="12"/>
      <c r="B17" s="12"/>
      <c r="C17" s="12"/>
      <c r="D17" s="12"/>
      <c r="E17" s="12"/>
      <c r="F17" s="12"/>
    </row>
    <row r="18" spans="1:6" ht="15">
      <c r="A18" s="21" t="s">
        <v>64</v>
      </c>
      <c r="B18" s="12"/>
      <c r="C18" s="1" t="s">
        <v>179</v>
      </c>
      <c r="D18" s="12"/>
      <c r="E18" s="12"/>
      <c r="F18" s="12"/>
    </row>
    <row r="19" spans="1:6" ht="14.25">
      <c r="A19" s="12"/>
      <c r="B19" s="12"/>
      <c r="C19" s="12"/>
      <c r="D19" s="12"/>
      <c r="E19" s="12"/>
      <c r="F19" s="12"/>
    </row>
    <row r="20" spans="1:6" ht="14.25">
      <c r="A20" s="12"/>
      <c r="B20" s="12"/>
      <c r="C20" s="12" t="s">
        <v>59</v>
      </c>
      <c r="D20" s="12"/>
      <c r="E20" s="12"/>
      <c r="F20" s="12"/>
    </row>
    <row r="21" spans="1:6" ht="14.25">
      <c r="A21" s="12"/>
      <c r="B21" s="12"/>
      <c r="C21" s="12" t="s">
        <v>228</v>
      </c>
      <c r="D21" s="12"/>
      <c r="E21" s="12"/>
      <c r="F21" s="12"/>
    </row>
    <row r="22" spans="1:6" ht="14.25">
      <c r="A22" s="12"/>
      <c r="B22" s="12"/>
      <c r="C22" s="12"/>
      <c r="D22" s="12"/>
      <c r="E22" s="12"/>
      <c r="F22" s="12"/>
    </row>
    <row r="23" spans="1:6" ht="14.25">
      <c r="A23" s="12"/>
      <c r="B23" s="12"/>
      <c r="C23" s="12"/>
      <c r="D23" s="12"/>
      <c r="E23" s="12"/>
      <c r="F23" s="12"/>
    </row>
    <row r="24" spans="1:6" ht="15">
      <c r="A24" s="21" t="s">
        <v>65</v>
      </c>
      <c r="B24" s="12"/>
      <c r="C24" s="1" t="s">
        <v>60</v>
      </c>
      <c r="D24" s="12"/>
      <c r="E24" s="12"/>
      <c r="F24" s="12"/>
    </row>
    <row r="25" spans="1:6" ht="14.25">
      <c r="A25" s="12"/>
      <c r="B25" s="12"/>
      <c r="C25" s="12"/>
      <c r="D25" s="12"/>
      <c r="E25" s="12"/>
      <c r="F25" s="12"/>
    </row>
    <row r="26" spans="1:6" ht="14.25">
      <c r="A26" s="12"/>
      <c r="B26" s="12"/>
      <c r="C26" s="6" t="s">
        <v>290</v>
      </c>
      <c r="D26" s="12"/>
      <c r="E26" s="12"/>
      <c r="F26" s="12"/>
    </row>
    <row r="27" spans="1:6" ht="14.25">
      <c r="A27" s="12"/>
      <c r="B27" s="12"/>
      <c r="C27" s="6" t="s">
        <v>314</v>
      </c>
      <c r="D27" s="12"/>
      <c r="E27" s="12"/>
      <c r="F27" s="12"/>
    </row>
    <row r="28" spans="1:6" ht="14.25">
      <c r="A28" s="12"/>
      <c r="B28" s="12"/>
      <c r="C28" s="12"/>
      <c r="D28" s="12"/>
      <c r="E28" s="12"/>
      <c r="F28" s="12"/>
    </row>
    <row r="29" spans="1:6" ht="15">
      <c r="A29" s="21" t="s">
        <v>66</v>
      </c>
      <c r="B29" s="12"/>
      <c r="C29" s="1" t="s">
        <v>61</v>
      </c>
      <c r="D29" s="12"/>
      <c r="E29" s="12"/>
      <c r="F29" s="12"/>
    </row>
    <row r="30" spans="1:6" ht="14.25">
      <c r="A30" s="12"/>
      <c r="B30" s="12"/>
      <c r="C30" s="12"/>
      <c r="D30" s="12"/>
      <c r="E30" s="12"/>
      <c r="F30" s="12"/>
    </row>
    <row r="31" spans="1:6" ht="14.25">
      <c r="A31" s="12"/>
      <c r="B31" s="12"/>
      <c r="C31" s="12" t="s">
        <v>250</v>
      </c>
      <c r="D31" s="12"/>
      <c r="E31" s="12"/>
      <c r="F31" s="12"/>
    </row>
    <row r="32" spans="1:6" ht="14.25">
      <c r="A32" s="12"/>
      <c r="B32" s="12"/>
      <c r="C32" s="12" t="s">
        <v>249</v>
      </c>
      <c r="D32" s="12"/>
      <c r="E32" s="12"/>
      <c r="F32" s="12"/>
    </row>
    <row r="33" spans="1:6" ht="14.25">
      <c r="A33" s="12"/>
      <c r="B33" s="12"/>
      <c r="C33" s="12"/>
      <c r="D33" s="12"/>
      <c r="E33" s="12"/>
      <c r="F33" s="12"/>
    </row>
    <row r="34" spans="1:6" ht="15">
      <c r="A34" s="21" t="s">
        <v>67</v>
      </c>
      <c r="B34" s="12"/>
      <c r="C34" s="1" t="s">
        <v>62</v>
      </c>
      <c r="D34" s="12"/>
      <c r="E34" s="12"/>
      <c r="F34" s="12"/>
    </row>
    <row r="35" spans="1:6" ht="14.25">
      <c r="A35" s="12"/>
      <c r="B35" s="12"/>
      <c r="C35" s="12"/>
      <c r="D35" s="12"/>
      <c r="E35" s="12"/>
      <c r="F35" s="12"/>
    </row>
    <row r="36" spans="1:6" ht="14.25">
      <c r="A36" s="12"/>
      <c r="B36" s="12"/>
      <c r="C36" s="12" t="s">
        <v>63</v>
      </c>
      <c r="D36" s="12"/>
      <c r="E36" s="12"/>
      <c r="F36" s="12"/>
    </row>
    <row r="37" spans="1:6" ht="14.25">
      <c r="A37" s="12"/>
      <c r="B37" s="12"/>
      <c r="C37" s="12" t="s">
        <v>252</v>
      </c>
      <c r="D37" s="12"/>
      <c r="E37" s="12"/>
      <c r="F37" s="12"/>
    </row>
    <row r="38" spans="1:6" ht="14.25">
      <c r="A38" s="12"/>
      <c r="B38" s="12"/>
      <c r="C38" s="12" t="s">
        <v>251</v>
      </c>
      <c r="D38" s="12"/>
      <c r="E38" s="12"/>
      <c r="F38" s="12"/>
    </row>
    <row r="39" spans="1:6" ht="14.25">
      <c r="A39" s="12"/>
      <c r="B39" s="12"/>
      <c r="C39" s="12"/>
      <c r="D39" s="12"/>
      <c r="E39" s="12"/>
      <c r="F39" s="12"/>
    </row>
    <row r="40" spans="1:6" ht="15">
      <c r="A40" s="21" t="s">
        <v>68</v>
      </c>
      <c r="B40" s="12"/>
      <c r="C40" s="1" t="s">
        <v>69</v>
      </c>
      <c r="D40" s="12"/>
      <c r="E40" s="12"/>
      <c r="F40" s="12"/>
    </row>
    <row r="41" spans="1:6" ht="14.25">
      <c r="A41" s="12"/>
      <c r="B41" s="12"/>
      <c r="C41" s="12"/>
      <c r="D41" s="12"/>
      <c r="E41" s="12"/>
      <c r="F41" s="12"/>
    </row>
    <row r="42" spans="1:6" ht="14.25">
      <c r="A42" s="12"/>
      <c r="B42" s="12"/>
      <c r="C42" s="35" t="s">
        <v>144</v>
      </c>
      <c r="D42" s="12"/>
      <c r="E42" s="12"/>
      <c r="F42" s="12"/>
    </row>
    <row r="43" spans="1:6" ht="14.25">
      <c r="A43" s="12"/>
      <c r="B43" s="12"/>
      <c r="C43" s="6" t="s">
        <v>240</v>
      </c>
      <c r="D43" s="12"/>
      <c r="E43" s="12"/>
      <c r="F43" s="12"/>
    </row>
    <row r="44" spans="1:6" ht="14.25">
      <c r="A44" s="12"/>
      <c r="B44" s="12"/>
      <c r="C44" s="6" t="s">
        <v>241</v>
      </c>
      <c r="D44" s="12"/>
      <c r="E44" s="12"/>
      <c r="F44" s="12"/>
    </row>
    <row r="45" spans="1:6" ht="14.25">
      <c r="A45" s="12"/>
      <c r="B45" s="12"/>
      <c r="C45" s="6" t="s">
        <v>242</v>
      </c>
      <c r="D45" s="12"/>
      <c r="E45" s="12"/>
      <c r="F45" s="12"/>
    </row>
    <row r="46" spans="1:6" ht="14.25">
      <c r="A46" s="12"/>
      <c r="B46" s="12"/>
      <c r="C46" s="6" t="s">
        <v>315</v>
      </c>
      <c r="D46" s="12"/>
      <c r="E46" s="12"/>
      <c r="F46" s="12"/>
    </row>
    <row r="47" spans="1:6" ht="14.25">
      <c r="A47" s="12"/>
      <c r="B47" s="12"/>
      <c r="C47" s="6"/>
      <c r="D47" s="12"/>
      <c r="E47" s="12"/>
      <c r="F47" s="12"/>
    </row>
    <row r="48" spans="1:6" ht="14.25">
      <c r="A48" s="12"/>
      <c r="B48" s="12"/>
      <c r="C48" s="35" t="s">
        <v>145</v>
      </c>
      <c r="D48" s="12"/>
      <c r="E48" s="12"/>
      <c r="F48" s="12"/>
    </row>
    <row r="49" spans="1:6" ht="14.25">
      <c r="A49" s="12"/>
      <c r="B49" s="12"/>
      <c r="C49" s="6" t="s">
        <v>243</v>
      </c>
      <c r="D49" s="12"/>
      <c r="E49" s="12"/>
      <c r="F49" s="12"/>
    </row>
    <row r="50" spans="1:6" ht="14.25">
      <c r="A50" s="12"/>
      <c r="B50" s="12"/>
      <c r="C50" s="6" t="s">
        <v>244</v>
      </c>
      <c r="D50" s="12"/>
      <c r="E50" s="12"/>
      <c r="F50" s="12"/>
    </row>
    <row r="51" spans="1:6" ht="14.25">
      <c r="A51" s="12"/>
      <c r="B51" s="12"/>
      <c r="C51" s="6" t="s">
        <v>321</v>
      </c>
      <c r="D51" s="12"/>
      <c r="E51" s="12"/>
      <c r="F51" s="12"/>
    </row>
    <row r="52" spans="1:6" ht="14.25">
      <c r="A52" s="12"/>
      <c r="B52" s="12"/>
      <c r="C52" s="6" t="s">
        <v>229</v>
      </c>
      <c r="D52" s="12"/>
      <c r="E52" s="12"/>
      <c r="F52" s="12"/>
    </row>
    <row r="53" spans="1:6" ht="14.25">
      <c r="A53" s="12"/>
      <c r="B53" s="12"/>
      <c r="C53" s="6"/>
      <c r="D53" s="12"/>
      <c r="E53" s="12"/>
      <c r="F53" s="12"/>
    </row>
    <row r="54" spans="1:6" ht="14.25">
      <c r="A54" s="12"/>
      <c r="B54" s="12"/>
      <c r="C54" s="6" t="s">
        <v>232</v>
      </c>
      <c r="D54" s="12"/>
      <c r="E54" s="12"/>
      <c r="F54" s="12"/>
    </row>
    <row r="55" spans="1:6" ht="14.25">
      <c r="A55" s="12"/>
      <c r="B55" s="12"/>
      <c r="C55" s="6" t="s">
        <v>324</v>
      </c>
      <c r="D55" s="12"/>
      <c r="E55" s="12"/>
      <c r="F55" s="12"/>
    </row>
    <row r="56" spans="1:6" ht="14.25">
      <c r="A56" s="12"/>
      <c r="B56" s="12"/>
      <c r="C56" s="6" t="s">
        <v>325</v>
      </c>
      <c r="D56" s="12"/>
      <c r="E56" s="12"/>
      <c r="F56" s="12"/>
    </row>
    <row r="57" spans="1:6" ht="14.25">
      <c r="A57" s="12"/>
      <c r="B57" s="12"/>
      <c r="C57" s="6"/>
      <c r="D57" s="12"/>
      <c r="E57" s="12"/>
      <c r="F57" s="12"/>
    </row>
    <row r="58" spans="1:6" ht="14.25">
      <c r="A58" s="12"/>
      <c r="B58" s="12"/>
      <c r="C58" s="6" t="s">
        <v>322</v>
      </c>
      <c r="D58" s="12"/>
      <c r="E58" s="12"/>
      <c r="F58" s="12"/>
    </row>
    <row r="59" spans="1:6" ht="14.25">
      <c r="A59" s="12"/>
      <c r="B59" s="12"/>
      <c r="C59" s="6" t="s">
        <v>146</v>
      </c>
      <c r="D59" s="12"/>
      <c r="E59" s="12"/>
      <c r="F59" s="12"/>
    </row>
    <row r="60" spans="1:6" ht="14.25">
      <c r="A60" s="12"/>
      <c r="B60" s="12"/>
      <c r="C60" s="6"/>
      <c r="D60" s="12"/>
      <c r="E60" s="12"/>
      <c r="F60" s="12"/>
    </row>
    <row r="61" spans="1:6" ht="14.25">
      <c r="A61" s="12"/>
      <c r="B61" s="12"/>
      <c r="C61" s="6" t="s">
        <v>326</v>
      </c>
      <c r="D61" s="12"/>
      <c r="E61" s="12"/>
      <c r="F61" s="12"/>
    </row>
    <row r="62" spans="1:6" ht="14.25">
      <c r="A62" s="12"/>
      <c r="B62" s="12"/>
      <c r="C62" s="6" t="s">
        <v>334</v>
      </c>
      <c r="D62" s="12"/>
      <c r="E62" s="12"/>
      <c r="F62" s="12"/>
    </row>
    <row r="63" spans="1:6" ht="14.25">
      <c r="A63" s="12"/>
      <c r="B63" s="12"/>
      <c r="C63" s="6" t="s">
        <v>360</v>
      </c>
      <c r="D63" s="12"/>
      <c r="E63" s="12"/>
      <c r="F63" s="12"/>
    </row>
    <row r="64" spans="1:6" ht="14.25">
      <c r="A64" s="12"/>
      <c r="B64" s="12"/>
      <c r="C64" s="6" t="s">
        <v>359</v>
      </c>
      <c r="D64" s="12"/>
      <c r="E64" s="12"/>
      <c r="F64" s="12"/>
    </row>
    <row r="65" spans="1:6" ht="14.25">
      <c r="A65" s="12"/>
      <c r="B65" s="12"/>
      <c r="C65" s="6"/>
      <c r="D65" s="12"/>
      <c r="E65" s="12"/>
      <c r="F65" s="12"/>
    </row>
    <row r="66" spans="1:6" ht="14.25">
      <c r="A66" s="12"/>
      <c r="B66" s="12"/>
      <c r="C66" s="12" t="s">
        <v>219</v>
      </c>
      <c r="D66" s="12"/>
      <c r="E66" s="12"/>
      <c r="F66" s="12"/>
    </row>
    <row r="67" spans="1:6" ht="14.25">
      <c r="A67" s="12"/>
      <c r="B67" s="12"/>
      <c r="C67" s="12" t="s">
        <v>220</v>
      </c>
      <c r="D67" s="12"/>
      <c r="E67" s="12"/>
      <c r="F67" s="12"/>
    </row>
    <row r="68" spans="1:6" ht="14.25">
      <c r="A68" s="12"/>
      <c r="B68" s="12"/>
      <c r="C68" s="12" t="s">
        <v>316</v>
      </c>
      <c r="D68" s="12"/>
      <c r="E68" s="12"/>
      <c r="F68" s="12"/>
    </row>
    <row r="69" spans="1:6" ht="14.25">
      <c r="A69" s="12"/>
      <c r="B69" s="12"/>
      <c r="C69" s="12"/>
      <c r="D69" s="12"/>
      <c r="E69" s="12"/>
      <c r="F69" s="12"/>
    </row>
    <row r="70" spans="1:6" ht="15">
      <c r="A70" s="21" t="s">
        <v>70</v>
      </c>
      <c r="B70" s="12"/>
      <c r="C70" s="1" t="s">
        <v>71</v>
      </c>
      <c r="D70" s="12"/>
      <c r="E70" s="12"/>
      <c r="F70" s="12"/>
    </row>
    <row r="71" spans="1:6" ht="14.25">
      <c r="A71" s="12"/>
      <c r="B71" s="12"/>
      <c r="C71" s="12"/>
      <c r="D71" s="12"/>
      <c r="E71" s="12"/>
      <c r="F71" s="12"/>
    </row>
    <row r="72" spans="1:6" ht="14.25">
      <c r="A72" s="12"/>
      <c r="B72" s="12"/>
      <c r="C72" s="12" t="s">
        <v>317</v>
      </c>
      <c r="D72" s="12"/>
      <c r="E72" s="12"/>
      <c r="F72" s="12"/>
    </row>
    <row r="73" spans="1:6" ht="14.25">
      <c r="A73" s="12"/>
      <c r="B73" s="12"/>
      <c r="C73" s="12" t="s">
        <v>275</v>
      </c>
      <c r="D73" s="12"/>
      <c r="E73" s="12"/>
      <c r="F73" s="12"/>
    </row>
    <row r="74" spans="1:6" ht="14.25">
      <c r="A74" s="12"/>
      <c r="B74" s="12"/>
      <c r="C74" s="12"/>
      <c r="D74" s="12"/>
      <c r="E74" s="12"/>
      <c r="F74" s="12"/>
    </row>
    <row r="75" spans="1:6" ht="15">
      <c r="A75" s="21" t="s">
        <v>75</v>
      </c>
      <c r="B75" s="12"/>
      <c r="C75" s="1" t="s">
        <v>72</v>
      </c>
      <c r="D75" s="12"/>
      <c r="E75" s="12"/>
      <c r="F75" s="12"/>
    </row>
    <row r="76" spans="1:6" ht="14.25">
      <c r="A76" s="12"/>
      <c r="B76" s="12"/>
      <c r="C76" s="12"/>
      <c r="D76" s="12"/>
      <c r="E76" s="12"/>
      <c r="F76" s="12"/>
    </row>
    <row r="77" spans="1:9" ht="14.25">
      <c r="A77" s="36" t="s">
        <v>73</v>
      </c>
      <c r="B77" s="12"/>
      <c r="C77" s="6" t="s">
        <v>147</v>
      </c>
      <c r="D77" s="7"/>
      <c r="E77" s="7"/>
      <c r="F77" s="7"/>
      <c r="G77" s="4"/>
      <c r="H77" s="5"/>
      <c r="I77" s="5"/>
    </row>
    <row r="78" spans="1:9" ht="14.25">
      <c r="A78" s="36"/>
      <c r="B78" s="12"/>
      <c r="C78" s="6" t="s">
        <v>148</v>
      </c>
      <c r="D78" s="7"/>
      <c r="E78" s="7"/>
      <c r="F78" s="7"/>
      <c r="G78" s="4"/>
      <c r="H78" s="5"/>
      <c r="I78" s="5"/>
    </row>
    <row r="79" spans="1:9" ht="15">
      <c r="A79" s="36"/>
      <c r="B79" s="12"/>
      <c r="C79" s="59" t="s">
        <v>301</v>
      </c>
      <c r="D79" s="43" t="s">
        <v>200</v>
      </c>
      <c r="E79" s="7"/>
      <c r="G79" s="4"/>
      <c r="H79" s="5"/>
      <c r="I79" s="5"/>
    </row>
    <row r="80" spans="1:9" ht="14.25">
      <c r="A80" s="36"/>
      <c r="B80" s="12"/>
      <c r="C80" s="6"/>
      <c r="D80" s="43" t="s">
        <v>199</v>
      </c>
      <c r="E80" s="7"/>
      <c r="G80" s="4"/>
      <c r="H80" s="5"/>
      <c r="I80" s="5"/>
    </row>
    <row r="81" spans="1:9" ht="14.25">
      <c r="A81" s="36"/>
      <c r="B81" s="12"/>
      <c r="C81" s="6"/>
      <c r="D81" s="43" t="s">
        <v>187</v>
      </c>
      <c r="E81" s="7"/>
      <c r="F81" s="43" t="s">
        <v>188</v>
      </c>
      <c r="G81" s="4"/>
      <c r="H81" s="5"/>
      <c r="I81" s="5"/>
    </row>
    <row r="82" spans="1:9" ht="14.25">
      <c r="A82" s="36"/>
      <c r="B82" s="12"/>
      <c r="C82" s="6"/>
      <c r="D82" s="43" t="s">
        <v>201</v>
      </c>
      <c r="E82" s="43" t="s">
        <v>186</v>
      </c>
      <c r="F82" s="43" t="s">
        <v>203</v>
      </c>
      <c r="G82" s="4"/>
      <c r="H82" s="5"/>
      <c r="I82" s="5"/>
    </row>
    <row r="83" spans="1:9" ht="14.25">
      <c r="A83" s="36"/>
      <c r="B83" s="12"/>
      <c r="C83" s="6"/>
      <c r="D83" s="43" t="s">
        <v>202</v>
      </c>
      <c r="E83" s="43" t="s">
        <v>185</v>
      </c>
      <c r="F83" s="43" t="s">
        <v>202</v>
      </c>
      <c r="G83" s="44" t="s">
        <v>189</v>
      </c>
      <c r="H83" s="46" t="s">
        <v>39</v>
      </c>
      <c r="I83" s="5"/>
    </row>
    <row r="84" spans="1:9" ht="14.25">
      <c r="A84" s="36"/>
      <c r="B84" s="12"/>
      <c r="C84" s="6"/>
      <c r="D84" s="43" t="s">
        <v>3</v>
      </c>
      <c r="E84" s="43" t="s">
        <v>3</v>
      </c>
      <c r="F84" s="43" t="s">
        <v>3</v>
      </c>
      <c r="G84" s="43" t="s">
        <v>3</v>
      </c>
      <c r="H84" s="43" t="s">
        <v>3</v>
      </c>
      <c r="I84" s="5"/>
    </row>
    <row r="85" spans="1:9" ht="14.25">
      <c r="A85" s="36"/>
      <c r="B85" s="12"/>
      <c r="C85" s="47" t="s">
        <v>190</v>
      </c>
      <c r="D85" s="7"/>
      <c r="E85" s="7"/>
      <c r="F85" s="7"/>
      <c r="G85" s="4"/>
      <c r="H85" s="5"/>
      <c r="I85" s="5"/>
    </row>
    <row r="86" spans="1:9" ht="14.25">
      <c r="A86" s="36"/>
      <c r="B86" s="12"/>
      <c r="C86" s="6" t="s">
        <v>191</v>
      </c>
      <c r="D86" s="48">
        <f>+'p&amp;l'!F14-'notes a'!E86-'notes a'!F86-'notes a'!G86</f>
        <v>36929</v>
      </c>
      <c r="E86" s="48">
        <f>15802+18108+42</f>
        <v>33952</v>
      </c>
      <c r="F86" s="48">
        <f>2589+746+219</f>
        <v>3554</v>
      </c>
      <c r="G86" s="48">
        <v>0</v>
      </c>
      <c r="H86" s="9">
        <f>SUM(D86:G86)</f>
        <v>74435</v>
      </c>
      <c r="I86" s="5"/>
    </row>
    <row r="87" spans="1:9" ht="14.25">
      <c r="A87" s="36"/>
      <c r="B87" s="12"/>
      <c r="C87" s="6" t="s">
        <v>192</v>
      </c>
      <c r="D87" s="48">
        <f>440+191</f>
        <v>631</v>
      </c>
      <c r="E87" s="48">
        <v>0</v>
      </c>
      <c r="F87" s="48">
        <v>0</v>
      </c>
      <c r="G87" s="48">
        <f>-D87</f>
        <v>-631</v>
      </c>
      <c r="H87" s="48">
        <f>SUM(D87:G87)</f>
        <v>0</v>
      </c>
      <c r="I87" s="5"/>
    </row>
    <row r="88" spans="1:9" ht="15" thickBot="1">
      <c r="A88" s="36"/>
      <c r="B88" s="12"/>
      <c r="C88" s="6" t="s">
        <v>193</v>
      </c>
      <c r="D88" s="49">
        <f>SUM(D86:D87)</f>
        <v>37560</v>
      </c>
      <c r="E88" s="49">
        <f>SUM(E86:E87)</f>
        <v>33952</v>
      </c>
      <c r="F88" s="49">
        <f>SUM(F86:F87)</f>
        <v>3554</v>
      </c>
      <c r="G88" s="49">
        <f>SUM(G86:G87)</f>
        <v>-631</v>
      </c>
      <c r="H88" s="51">
        <f>SUM(H86:H87)</f>
        <v>74435</v>
      </c>
      <c r="I88" s="5"/>
    </row>
    <row r="89" spans="1:9" ht="15" thickTop="1">
      <c r="A89" s="36"/>
      <c r="B89" s="12"/>
      <c r="C89" s="6"/>
      <c r="D89" s="19"/>
      <c r="E89" s="19"/>
      <c r="F89" s="19"/>
      <c r="G89" s="19"/>
      <c r="H89" s="9"/>
      <c r="I89" s="5"/>
    </row>
    <row r="90" spans="1:9" ht="14.25">
      <c r="A90" s="36"/>
      <c r="B90" s="12"/>
      <c r="C90" s="47" t="s">
        <v>194</v>
      </c>
      <c r="D90" s="7"/>
      <c r="E90" s="7"/>
      <c r="F90" s="7"/>
      <c r="G90" s="7"/>
      <c r="H90" s="52"/>
      <c r="I90" s="5"/>
    </row>
    <row r="91" spans="1:9" ht="14.25">
      <c r="A91" s="36"/>
      <c r="B91" s="12"/>
      <c r="C91" s="6" t="s">
        <v>195</v>
      </c>
      <c r="D91" s="50">
        <f>+'p&amp;l'!F16-'notes a'!E91-'notes a'!F91</f>
        <v>2894</v>
      </c>
      <c r="E91" s="48">
        <f>563-1+-670-144</f>
        <v>-252</v>
      </c>
      <c r="F91" s="45">
        <f>921-22-8-123-6</f>
        <v>762</v>
      </c>
      <c r="G91" s="50"/>
      <c r="H91" s="53">
        <f>SUM(D91:G91)</f>
        <v>3404</v>
      </c>
      <c r="I91" s="5"/>
    </row>
    <row r="92" spans="1:9" ht="14.25">
      <c r="A92" s="36"/>
      <c r="B92" s="12"/>
      <c r="C92" s="6" t="s">
        <v>196</v>
      </c>
      <c r="D92" s="50"/>
      <c r="E92" s="50"/>
      <c r="F92" s="50"/>
      <c r="G92" s="50"/>
      <c r="H92" s="54">
        <f>+'p&amp;l'!F20</f>
        <v>389</v>
      </c>
      <c r="I92" s="5"/>
    </row>
    <row r="93" spans="1:9" ht="14.25">
      <c r="A93" s="36"/>
      <c r="B93" s="12"/>
      <c r="C93" s="6" t="s">
        <v>204</v>
      </c>
      <c r="D93" s="50"/>
      <c r="E93" s="50"/>
      <c r="F93" s="50"/>
      <c r="G93" s="50"/>
      <c r="H93" s="53">
        <f>SUM(H91:H92)</f>
        <v>3793</v>
      </c>
      <c r="I93" s="5"/>
    </row>
    <row r="94" spans="1:9" ht="14.25">
      <c r="A94" s="36"/>
      <c r="B94" s="12"/>
      <c r="C94" s="6" t="s">
        <v>197</v>
      </c>
      <c r="D94" s="50"/>
      <c r="E94" s="50"/>
      <c r="F94" s="50"/>
      <c r="G94" s="50"/>
      <c r="H94" s="54">
        <f>+'p&amp;l'!F18</f>
        <v>-28</v>
      </c>
      <c r="I94" s="5"/>
    </row>
    <row r="95" spans="1:9" ht="14.25">
      <c r="A95" s="36"/>
      <c r="B95" s="12"/>
      <c r="C95" s="6" t="s">
        <v>205</v>
      </c>
      <c r="D95" s="50"/>
      <c r="E95" s="50"/>
      <c r="F95" s="50"/>
      <c r="G95" s="50"/>
      <c r="H95" s="53">
        <f>SUM(H93:H94)</f>
        <v>3765</v>
      </c>
      <c r="I95" s="5"/>
    </row>
    <row r="96" spans="1:9" ht="14.25">
      <c r="A96" s="36"/>
      <c r="B96" s="12"/>
      <c r="C96" s="6" t="s">
        <v>6</v>
      </c>
      <c r="D96" s="50"/>
      <c r="E96" s="50"/>
      <c r="F96" s="50"/>
      <c r="G96" s="50"/>
      <c r="H96" s="54">
        <f>+'p&amp;l'!F25</f>
        <v>-1067</v>
      </c>
      <c r="I96" s="5"/>
    </row>
    <row r="97" spans="1:9" ht="14.25">
      <c r="A97" s="36"/>
      <c r="B97" s="12"/>
      <c r="C97" s="6" t="s">
        <v>206</v>
      </c>
      <c r="D97" s="50"/>
      <c r="E97" s="50"/>
      <c r="F97" s="50"/>
      <c r="G97" s="50"/>
      <c r="H97" s="53">
        <f>SUM(H95:H96)</f>
        <v>2698</v>
      </c>
      <c r="I97" s="5"/>
    </row>
    <row r="98" spans="1:9" ht="14.25">
      <c r="A98" s="36"/>
      <c r="B98" s="12"/>
      <c r="C98" s="6" t="s">
        <v>198</v>
      </c>
      <c r="D98" s="50"/>
      <c r="E98" s="50"/>
      <c r="F98" s="50"/>
      <c r="G98" s="50"/>
      <c r="H98" s="54">
        <f>+'p&amp;l'!F30</f>
        <v>-144</v>
      </c>
      <c r="I98" s="5"/>
    </row>
    <row r="99" spans="1:9" ht="15" thickBot="1">
      <c r="A99" s="36"/>
      <c r="B99" s="12"/>
      <c r="C99" s="6" t="s">
        <v>207</v>
      </c>
      <c r="D99" s="50"/>
      <c r="E99" s="50"/>
      <c r="F99" s="50"/>
      <c r="G99" s="50"/>
      <c r="H99" s="55">
        <f>SUM(H97:H98)</f>
        <v>2554</v>
      </c>
      <c r="I99" s="5"/>
    </row>
    <row r="100" spans="1:9" ht="15" thickTop="1">
      <c r="A100" s="36"/>
      <c r="B100" s="12"/>
      <c r="C100" s="6"/>
      <c r="D100" s="7"/>
      <c r="E100" s="7"/>
      <c r="F100" s="7"/>
      <c r="G100" s="4"/>
      <c r="H100" s="5"/>
      <c r="I100" s="5"/>
    </row>
    <row r="101" spans="1:9" ht="15">
      <c r="A101" s="36"/>
      <c r="B101" s="12"/>
      <c r="C101" s="59" t="s">
        <v>302</v>
      </c>
      <c r="D101" s="43" t="s">
        <v>200</v>
      </c>
      <c r="E101" s="7"/>
      <c r="G101" s="4"/>
      <c r="H101" s="5"/>
      <c r="I101" s="5"/>
    </row>
    <row r="102" spans="1:9" ht="14.25">
      <c r="A102" s="36"/>
      <c r="B102" s="12"/>
      <c r="C102" s="6"/>
      <c r="D102" s="43" t="s">
        <v>199</v>
      </c>
      <c r="E102" s="7"/>
      <c r="G102" s="4"/>
      <c r="H102" s="5"/>
      <c r="I102" s="5"/>
    </row>
    <row r="103" spans="1:9" ht="14.25">
      <c r="A103" s="36"/>
      <c r="B103" s="12"/>
      <c r="C103" s="6"/>
      <c r="D103" s="43" t="s">
        <v>187</v>
      </c>
      <c r="E103" s="7"/>
      <c r="F103" s="43" t="s">
        <v>188</v>
      </c>
      <c r="G103" s="4"/>
      <c r="H103" s="5"/>
      <c r="I103" s="5"/>
    </row>
    <row r="104" spans="1:9" ht="14.25">
      <c r="A104" s="36"/>
      <c r="B104" s="12"/>
      <c r="C104" s="6"/>
      <c r="D104" s="43" t="s">
        <v>201</v>
      </c>
      <c r="E104" s="43" t="s">
        <v>186</v>
      </c>
      <c r="F104" s="43" t="s">
        <v>203</v>
      </c>
      <c r="G104" s="4"/>
      <c r="H104" s="5"/>
      <c r="I104" s="5"/>
    </row>
    <row r="105" spans="1:9" ht="14.25">
      <c r="A105" s="36"/>
      <c r="B105" s="12"/>
      <c r="C105" s="6"/>
      <c r="D105" s="43" t="s">
        <v>202</v>
      </c>
      <c r="E105" s="43" t="s">
        <v>185</v>
      </c>
      <c r="F105" s="43" t="s">
        <v>202</v>
      </c>
      <c r="G105" s="44" t="s">
        <v>189</v>
      </c>
      <c r="H105" s="46" t="s">
        <v>39</v>
      </c>
      <c r="I105" s="5"/>
    </row>
    <row r="106" spans="1:9" ht="14.25">
      <c r="A106" s="36"/>
      <c r="B106" s="12"/>
      <c r="C106" s="6"/>
      <c r="D106" s="43" t="s">
        <v>3</v>
      </c>
      <c r="E106" s="43" t="s">
        <v>3</v>
      </c>
      <c r="F106" s="43" t="s">
        <v>3</v>
      </c>
      <c r="G106" s="43" t="s">
        <v>3</v>
      </c>
      <c r="H106" s="43" t="s">
        <v>3</v>
      </c>
      <c r="I106" s="5"/>
    </row>
    <row r="107" spans="1:9" ht="14.25">
      <c r="A107" s="36"/>
      <c r="B107" s="12"/>
      <c r="C107" s="47" t="s">
        <v>190</v>
      </c>
      <c r="D107" s="7"/>
      <c r="E107" s="7"/>
      <c r="F107" s="7"/>
      <c r="G107" s="4"/>
      <c r="H107" s="5"/>
      <c r="I107" s="5"/>
    </row>
    <row r="108" spans="1:9" ht="14.25">
      <c r="A108" s="36"/>
      <c r="B108" s="12"/>
      <c r="C108" s="6" t="s">
        <v>191</v>
      </c>
      <c r="D108" s="48">
        <v>17117</v>
      </c>
      <c r="E108" s="48">
        <v>23422</v>
      </c>
      <c r="F108" s="48">
        <v>2859</v>
      </c>
      <c r="G108" s="48">
        <v>0</v>
      </c>
      <c r="H108" s="9">
        <f>SUM(D108:G108)</f>
        <v>43398</v>
      </c>
      <c r="I108" s="5"/>
    </row>
    <row r="109" spans="1:9" ht="14.25">
      <c r="A109" s="36"/>
      <c r="B109" s="12"/>
      <c r="C109" s="6" t="s">
        <v>192</v>
      </c>
      <c r="D109" s="48">
        <v>600</v>
      </c>
      <c r="E109" s="48">
        <v>0</v>
      </c>
      <c r="F109" s="48">
        <v>0</v>
      </c>
      <c r="G109" s="48">
        <v>-600</v>
      </c>
      <c r="H109" s="48">
        <f>SUM(D109:G109)</f>
        <v>0</v>
      </c>
      <c r="I109" s="5"/>
    </row>
    <row r="110" spans="1:9" ht="15" thickBot="1">
      <c r="A110" s="36"/>
      <c r="B110" s="12"/>
      <c r="C110" s="6" t="s">
        <v>193</v>
      </c>
      <c r="D110" s="49">
        <f>SUM(D108:D109)</f>
        <v>17717</v>
      </c>
      <c r="E110" s="49">
        <f>SUM(E108:E109)</f>
        <v>23422</v>
      </c>
      <c r="F110" s="49">
        <f>SUM(F108:F109)</f>
        <v>2859</v>
      </c>
      <c r="G110" s="49">
        <f>SUM(G108:G109)</f>
        <v>-600</v>
      </c>
      <c r="H110" s="51">
        <f>SUM(H108:H109)</f>
        <v>43398</v>
      </c>
      <c r="I110" s="5"/>
    </row>
    <row r="111" spans="1:9" ht="15" thickTop="1">
      <c r="A111" s="36"/>
      <c r="B111" s="12"/>
      <c r="C111" s="6"/>
      <c r="D111" s="19"/>
      <c r="E111" s="19"/>
      <c r="F111" s="19"/>
      <c r="G111" s="19"/>
      <c r="H111" s="9"/>
      <c r="I111" s="5"/>
    </row>
    <row r="112" spans="1:9" ht="14.25">
      <c r="A112" s="36"/>
      <c r="B112" s="12"/>
      <c r="C112" s="47" t="s">
        <v>194</v>
      </c>
      <c r="D112" s="7"/>
      <c r="E112" s="7"/>
      <c r="F112" s="7"/>
      <c r="G112" s="7"/>
      <c r="H112" s="52"/>
      <c r="I112" s="5"/>
    </row>
    <row r="113" spans="1:9" ht="14.25">
      <c r="A113" s="36"/>
      <c r="B113" s="12"/>
      <c r="C113" s="6" t="s">
        <v>195</v>
      </c>
      <c r="D113" s="50">
        <v>252</v>
      </c>
      <c r="E113" s="48">
        <v>-1374</v>
      </c>
      <c r="F113" s="45">
        <v>-85</v>
      </c>
      <c r="G113" s="50"/>
      <c r="H113" s="53">
        <f>SUM(D113:G113)</f>
        <v>-1207</v>
      </c>
      <c r="I113" s="5"/>
    </row>
    <row r="114" spans="1:9" ht="14.25">
      <c r="A114" s="36"/>
      <c r="B114" s="12"/>
      <c r="C114" s="6" t="s">
        <v>196</v>
      </c>
      <c r="D114" s="50"/>
      <c r="E114" s="50"/>
      <c r="F114" s="50"/>
      <c r="G114" s="50"/>
      <c r="H114" s="54">
        <f>+'p&amp;l'!G20</f>
        <v>333</v>
      </c>
      <c r="I114" s="5"/>
    </row>
    <row r="115" spans="1:9" ht="14.25">
      <c r="A115" s="36"/>
      <c r="B115" s="12"/>
      <c r="C115" s="6" t="s">
        <v>204</v>
      </c>
      <c r="D115" s="50"/>
      <c r="E115" s="50"/>
      <c r="F115" s="50"/>
      <c r="G115" s="50"/>
      <c r="H115" s="53">
        <f>SUM(H113:H114)</f>
        <v>-874</v>
      </c>
      <c r="I115" s="5"/>
    </row>
    <row r="116" spans="1:9" ht="14.25">
      <c r="A116" s="36"/>
      <c r="B116" s="12"/>
      <c r="C116" s="6" t="s">
        <v>197</v>
      </c>
      <c r="D116" s="50"/>
      <c r="E116" s="50"/>
      <c r="F116" s="50"/>
      <c r="G116" s="50"/>
      <c r="H116" s="54">
        <f>+'p&amp;l'!G18</f>
        <v>-60</v>
      </c>
      <c r="I116" s="5"/>
    </row>
    <row r="117" spans="1:9" ht="14.25">
      <c r="A117" s="36"/>
      <c r="B117" s="12"/>
      <c r="C117" s="6" t="s">
        <v>205</v>
      </c>
      <c r="D117" s="50"/>
      <c r="E117" s="50"/>
      <c r="F117" s="50"/>
      <c r="G117" s="50"/>
      <c r="H117" s="53">
        <f>SUM(H115:H116)</f>
        <v>-934</v>
      </c>
      <c r="I117" s="5"/>
    </row>
    <row r="118" spans="1:9" ht="14.25">
      <c r="A118" s="36"/>
      <c r="B118" s="12"/>
      <c r="C118" s="6" t="s">
        <v>6</v>
      </c>
      <c r="D118" s="50"/>
      <c r="E118" s="50"/>
      <c r="F118" s="50"/>
      <c r="G118" s="50"/>
      <c r="H118" s="54">
        <f>+'p&amp;l'!G25</f>
        <v>-489</v>
      </c>
      <c r="I118" s="5"/>
    </row>
    <row r="119" spans="1:9" ht="14.25">
      <c r="A119" s="36"/>
      <c r="B119" s="12"/>
      <c r="C119" s="6" t="s">
        <v>206</v>
      </c>
      <c r="D119" s="50"/>
      <c r="E119" s="50"/>
      <c r="F119" s="50"/>
      <c r="G119" s="50"/>
      <c r="H119" s="53">
        <f>SUM(H117:H118)</f>
        <v>-1423</v>
      </c>
      <c r="I119" s="5"/>
    </row>
    <row r="120" spans="1:9" ht="14.25">
      <c r="A120" s="36"/>
      <c r="B120" s="12"/>
      <c r="C120" s="6" t="s">
        <v>198</v>
      </c>
      <c r="D120" s="50"/>
      <c r="E120" s="50"/>
      <c r="F120" s="50"/>
      <c r="G120" s="50"/>
      <c r="H120" s="54">
        <f>+'p&amp;l'!G30</f>
        <v>897</v>
      </c>
      <c r="I120" s="5"/>
    </row>
    <row r="121" spans="1:9" ht="15" thickBot="1">
      <c r="A121" s="36"/>
      <c r="B121" s="12"/>
      <c r="C121" s="6" t="s">
        <v>207</v>
      </c>
      <c r="D121" s="50"/>
      <c r="E121" s="50"/>
      <c r="F121" s="50"/>
      <c r="G121" s="50"/>
      <c r="H121" s="55">
        <f>SUM(H119:H120)</f>
        <v>-526</v>
      </c>
      <c r="I121" s="5"/>
    </row>
    <row r="122" spans="1:9" ht="15" thickTop="1">
      <c r="A122" s="36"/>
      <c r="B122" s="12"/>
      <c r="C122" s="6"/>
      <c r="D122" s="7"/>
      <c r="E122" s="7"/>
      <c r="F122" s="7"/>
      <c r="G122" s="4"/>
      <c r="H122" s="5"/>
      <c r="I122" s="5"/>
    </row>
    <row r="123" spans="1:9" ht="14.25">
      <c r="A123" s="36" t="s">
        <v>74</v>
      </c>
      <c r="B123" s="12"/>
      <c r="C123" s="6" t="s">
        <v>245</v>
      </c>
      <c r="D123" s="7"/>
      <c r="E123" s="7"/>
      <c r="F123" s="7"/>
      <c r="G123" s="4"/>
      <c r="H123" s="5"/>
      <c r="I123" s="5"/>
    </row>
    <row r="124" spans="1:9" ht="14.25">
      <c r="A124" s="36"/>
      <c r="B124" s="12"/>
      <c r="C124" s="6" t="s">
        <v>184</v>
      </c>
      <c r="D124" s="7"/>
      <c r="E124" s="7"/>
      <c r="F124" s="7"/>
      <c r="G124" s="4"/>
      <c r="H124" s="5"/>
      <c r="I124" s="5"/>
    </row>
    <row r="125" spans="1:8" ht="14.25">
      <c r="A125" s="36"/>
      <c r="B125" s="6"/>
      <c r="C125" s="7"/>
      <c r="D125" s="7"/>
      <c r="E125" s="7"/>
      <c r="F125" s="7"/>
      <c r="G125" s="5"/>
      <c r="H125" s="5"/>
    </row>
    <row r="126" spans="1:6" ht="15">
      <c r="A126" s="21" t="s">
        <v>76</v>
      </c>
      <c r="B126" s="12"/>
      <c r="C126" s="1" t="s">
        <v>11</v>
      </c>
      <c r="D126" s="12"/>
      <c r="E126" s="12"/>
      <c r="F126" s="12"/>
    </row>
    <row r="127" spans="1:6" ht="14.25">
      <c r="A127" s="12"/>
      <c r="B127" s="12"/>
      <c r="C127" s="12"/>
      <c r="D127" s="12"/>
      <c r="E127" s="12"/>
      <c r="F127" s="12"/>
    </row>
    <row r="128" spans="1:6" ht="14.25">
      <c r="A128" s="12"/>
      <c r="B128" s="12"/>
      <c r="C128" s="12" t="s">
        <v>173</v>
      </c>
      <c r="D128" s="12"/>
      <c r="E128" s="12"/>
      <c r="F128" s="12"/>
    </row>
    <row r="129" spans="1:6" ht="14.25">
      <c r="A129" s="12"/>
      <c r="B129" s="12"/>
      <c r="C129" s="12" t="s">
        <v>174</v>
      </c>
      <c r="D129" s="12"/>
      <c r="E129" s="12"/>
      <c r="F129" s="12"/>
    </row>
    <row r="130" spans="1:6" ht="14.25">
      <c r="A130" s="12"/>
      <c r="B130" s="12"/>
      <c r="C130" s="12"/>
      <c r="D130" s="12"/>
      <c r="E130" s="12"/>
      <c r="F130" s="12"/>
    </row>
    <row r="131" spans="1:6" ht="15">
      <c r="A131" s="21" t="s">
        <v>77</v>
      </c>
      <c r="B131" s="12"/>
      <c r="C131" s="1" t="s">
        <v>149</v>
      </c>
      <c r="D131" s="12"/>
      <c r="E131" s="12"/>
      <c r="F131" s="12"/>
    </row>
    <row r="132" spans="1:6" ht="14.25">
      <c r="A132" s="12"/>
      <c r="B132" s="12"/>
      <c r="C132" s="12"/>
      <c r="D132" s="12"/>
      <c r="E132" s="12"/>
      <c r="F132" s="12"/>
    </row>
    <row r="133" spans="1:6" ht="14.25">
      <c r="A133" s="12"/>
      <c r="B133" s="12"/>
      <c r="C133" s="12" t="s">
        <v>78</v>
      </c>
      <c r="D133" s="12"/>
      <c r="E133" s="12"/>
      <c r="F133" s="12"/>
    </row>
    <row r="134" spans="1:6" ht="14.25">
      <c r="A134" s="12"/>
      <c r="B134" s="12"/>
      <c r="C134" s="12" t="s">
        <v>79</v>
      </c>
      <c r="D134" s="12"/>
      <c r="E134" s="12"/>
      <c r="F134" s="12"/>
    </row>
    <row r="135" spans="1:6" ht="14.25">
      <c r="A135" s="12"/>
      <c r="B135" s="12"/>
      <c r="C135" s="12"/>
      <c r="D135" s="12"/>
      <c r="E135" s="12"/>
      <c r="F135" s="12"/>
    </row>
    <row r="136" spans="1:6" ht="15">
      <c r="A136" s="21" t="s">
        <v>81</v>
      </c>
      <c r="B136" s="12"/>
      <c r="C136" s="1" t="s">
        <v>80</v>
      </c>
      <c r="D136" s="12"/>
      <c r="E136" s="12"/>
      <c r="F136" s="12"/>
    </row>
    <row r="137" spans="1:6" ht="15">
      <c r="A137" s="12"/>
      <c r="B137" s="12"/>
      <c r="C137" s="21"/>
      <c r="D137" s="12"/>
      <c r="E137" s="12"/>
      <c r="F137" s="12"/>
    </row>
    <row r="138" spans="1:6" ht="14.25">
      <c r="A138" s="12"/>
      <c r="B138" s="12"/>
      <c r="C138" s="12" t="s">
        <v>276</v>
      </c>
      <c r="D138" s="12"/>
      <c r="E138" s="12"/>
      <c r="F138" s="12"/>
    </row>
    <row r="139" spans="1:6" ht="14.25">
      <c r="A139" s="12"/>
      <c r="B139" s="12"/>
      <c r="C139" s="12" t="s">
        <v>318</v>
      </c>
      <c r="D139" s="12"/>
      <c r="E139" s="12"/>
      <c r="F139" s="12"/>
    </row>
    <row r="140" spans="1:6" ht="14.25">
      <c r="A140" s="12"/>
      <c r="B140" s="12"/>
      <c r="C140" s="12"/>
      <c r="D140" s="12"/>
      <c r="E140" s="12"/>
      <c r="F140" s="12"/>
    </row>
    <row r="141" spans="1:6" ht="14.25">
      <c r="A141" s="12"/>
      <c r="B141" s="12"/>
      <c r="C141" s="12" t="s">
        <v>233</v>
      </c>
      <c r="D141" s="12"/>
      <c r="E141" s="12"/>
      <c r="F141" s="12"/>
    </row>
    <row r="142" spans="1:6" ht="14.25">
      <c r="A142" s="12"/>
      <c r="B142" s="12"/>
      <c r="C142" s="12" t="s">
        <v>234</v>
      </c>
      <c r="D142" s="12"/>
      <c r="E142" s="12"/>
      <c r="F142" s="12"/>
    </row>
    <row r="143" spans="1:6" ht="14.25">
      <c r="A143" s="12"/>
      <c r="B143" s="12"/>
      <c r="C143" s="12" t="s">
        <v>291</v>
      </c>
      <c r="D143" s="12"/>
      <c r="E143" s="12"/>
      <c r="F143" s="12"/>
    </row>
    <row r="144" spans="1:6" ht="14.25">
      <c r="A144" s="12"/>
      <c r="B144" s="12"/>
      <c r="C144" s="12"/>
      <c r="D144" s="12"/>
      <c r="E144" s="12"/>
      <c r="F144" s="12"/>
    </row>
    <row r="145" spans="1:6" ht="15">
      <c r="A145" s="21" t="s">
        <v>82</v>
      </c>
      <c r="B145" s="12"/>
      <c r="C145" s="1" t="s">
        <v>83</v>
      </c>
      <c r="D145" s="12"/>
      <c r="E145" s="12"/>
      <c r="F145" s="12"/>
    </row>
    <row r="146" spans="1:6" ht="14.25">
      <c r="A146" s="12"/>
      <c r="B146" s="12"/>
      <c r="C146" s="12"/>
      <c r="D146" s="12"/>
      <c r="E146" s="12"/>
      <c r="F146" s="12"/>
    </row>
    <row r="147" spans="1:6" ht="14.25">
      <c r="A147" s="12"/>
      <c r="B147" s="12"/>
      <c r="C147" s="12" t="s">
        <v>84</v>
      </c>
      <c r="D147" s="12"/>
      <c r="E147" s="12"/>
      <c r="F147" s="12"/>
    </row>
    <row r="148" spans="1:6" ht="14.25">
      <c r="A148" s="12"/>
      <c r="B148" s="12"/>
      <c r="C148" s="12" t="s">
        <v>85</v>
      </c>
      <c r="D148" s="12"/>
      <c r="E148" s="12"/>
      <c r="F148" s="12"/>
    </row>
    <row r="149" spans="1:6" ht="14.25">
      <c r="A149" s="12"/>
      <c r="B149" s="12"/>
      <c r="C149" s="12"/>
      <c r="D149" s="12"/>
      <c r="E149" s="12"/>
      <c r="F149" s="12"/>
    </row>
    <row r="150" spans="1:6" ht="14.25">
      <c r="A150" s="12"/>
      <c r="B150" s="12"/>
      <c r="C150" s="12"/>
      <c r="D150" s="12"/>
      <c r="E150" s="12"/>
      <c r="F150" s="12"/>
    </row>
    <row r="151" spans="1:6" ht="14.25">
      <c r="A151" s="12"/>
      <c r="B151" s="12"/>
      <c r="C151" s="12" t="s">
        <v>292</v>
      </c>
      <c r="D151" s="12"/>
      <c r="E151" s="12"/>
      <c r="F151" s="12"/>
    </row>
    <row r="152" spans="1:6" ht="14.25">
      <c r="A152" s="12"/>
      <c r="B152" s="12"/>
      <c r="C152" s="12"/>
      <c r="D152" s="12"/>
      <c r="E152" s="12"/>
      <c r="F152" s="12"/>
    </row>
  </sheetData>
  <printOptions/>
  <pageMargins left="0.75" right="0.75" top="1" bottom="1" header="0.5" footer="0.5"/>
  <pageSetup fitToHeight="0" horizontalDpi="600" verticalDpi="600" orientation="portrait" paperSize="9" scale="72" r:id="rId1"/>
  <rowBreaks count="2" manualBreakCount="2">
    <brk id="69" max="7" man="1"/>
    <brk id="12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09">
      <selection activeCell="C112" sqref="C112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1.140625" style="0" customWidth="1"/>
    <col min="4" max="4" width="19.140625" style="0" customWidth="1"/>
    <col min="5" max="5" width="15.140625" style="0" customWidth="1"/>
    <col min="6" max="6" width="14.8515625" style="0" customWidth="1"/>
    <col min="7" max="7" width="14.00390625" style="0" customWidth="1"/>
    <col min="8" max="8" width="11.7109375" style="0" customWidth="1"/>
    <col min="9" max="9" width="12.28125" style="0" customWidth="1"/>
  </cols>
  <sheetData>
    <row r="1" spans="1:9" ht="15">
      <c r="A1" s="1" t="s">
        <v>121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21" t="s">
        <v>141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21" t="s">
        <v>86</v>
      </c>
      <c r="B5" s="12"/>
      <c r="C5" s="1" t="s">
        <v>87</v>
      </c>
      <c r="D5" s="12"/>
      <c r="E5" s="12"/>
      <c r="F5" s="12"/>
      <c r="G5" s="12"/>
      <c r="H5" s="12"/>
      <c r="I5" s="12"/>
    </row>
    <row r="6" spans="1:9" ht="14.25">
      <c r="A6" s="12"/>
      <c r="B6" s="12"/>
      <c r="C6" s="12"/>
      <c r="D6" s="12"/>
      <c r="E6" s="12"/>
      <c r="F6" s="12"/>
      <c r="G6" s="12"/>
      <c r="H6" s="12"/>
      <c r="I6" s="12"/>
    </row>
    <row r="7" spans="1:9" ht="14.25">
      <c r="A7" s="12"/>
      <c r="B7" s="12"/>
      <c r="C7" s="6" t="s">
        <v>342</v>
      </c>
      <c r="D7" s="12"/>
      <c r="E7" s="12"/>
      <c r="F7" s="12"/>
      <c r="G7" s="12"/>
      <c r="H7" s="12"/>
      <c r="I7" s="12"/>
    </row>
    <row r="8" spans="1:9" ht="14.25">
      <c r="A8" s="12"/>
      <c r="B8" s="12"/>
      <c r="C8" s="6" t="s">
        <v>307</v>
      </c>
      <c r="D8" s="12"/>
      <c r="E8" s="12"/>
      <c r="F8" s="12"/>
      <c r="G8" s="12"/>
      <c r="H8" s="12"/>
      <c r="I8" s="12"/>
    </row>
    <row r="9" spans="1:9" ht="14.25">
      <c r="A9" s="12"/>
      <c r="B9" s="12"/>
      <c r="C9" s="6" t="s">
        <v>303</v>
      </c>
      <c r="D9" s="12"/>
      <c r="E9" s="12"/>
      <c r="F9" s="12"/>
      <c r="G9" s="12"/>
      <c r="H9" s="12"/>
      <c r="I9" s="12"/>
    </row>
    <row r="10" spans="1:9" ht="14.25">
      <c r="A10" s="12"/>
      <c r="B10" s="12"/>
      <c r="C10" s="6" t="s">
        <v>277</v>
      </c>
      <c r="D10" s="12"/>
      <c r="E10" s="12"/>
      <c r="F10" s="12"/>
      <c r="G10" s="12"/>
      <c r="H10" s="12"/>
      <c r="I10" s="12"/>
    </row>
    <row r="11" spans="1:9" ht="14.25">
      <c r="A11" s="12"/>
      <c r="B11" s="12"/>
      <c r="C11" s="6"/>
      <c r="D11" s="12"/>
      <c r="E11" s="12"/>
      <c r="F11" s="12"/>
      <c r="G11" s="12"/>
      <c r="H11" s="12"/>
      <c r="I11" s="12"/>
    </row>
    <row r="12" spans="1:9" ht="14.25">
      <c r="A12" s="12"/>
      <c r="B12" s="12"/>
      <c r="C12" s="6" t="s">
        <v>236</v>
      </c>
      <c r="D12" s="12"/>
      <c r="E12" s="12"/>
      <c r="F12" s="12"/>
      <c r="G12" s="12"/>
      <c r="H12" s="12"/>
      <c r="I12" s="12"/>
    </row>
    <row r="13" spans="1:9" ht="14.25">
      <c r="A13" s="12"/>
      <c r="B13" s="12"/>
      <c r="C13" s="6" t="s">
        <v>254</v>
      </c>
      <c r="D13" s="12"/>
      <c r="E13" s="12"/>
      <c r="F13" s="12"/>
      <c r="G13" s="12"/>
      <c r="H13" s="12"/>
      <c r="I13" s="12"/>
    </row>
    <row r="14" spans="1:9" ht="14.25">
      <c r="A14" s="12"/>
      <c r="B14" s="12"/>
      <c r="C14" s="6" t="s">
        <v>253</v>
      </c>
      <c r="D14" s="12"/>
      <c r="E14" s="12"/>
      <c r="F14" s="12"/>
      <c r="G14" s="12"/>
      <c r="H14" s="12"/>
      <c r="I14" s="12"/>
    </row>
    <row r="15" spans="1:9" ht="14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21" t="s">
        <v>100</v>
      </c>
      <c r="B16" s="12"/>
      <c r="C16" s="1" t="s">
        <v>88</v>
      </c>
      <c r="D16" s="12"/>
      <c r="E16" s="12"/>
      <c r="F16" s="12"/>
      <c r="G16" s="12"/>
      <c r="H16" s="12"/>
      <c r="I16" s="12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4.25">
      <c r="A18" s="12"/>
      <c r="B18" s="12"/>
      <c r="C18" s="6" t="s">
        <v>343</v>
      </c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6" t="s">
        <v>304</v>
      </c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6" t="s">
        <v>362</v>
      </c>
      <c r="D20" s="12"/>
      <c r="E20" s="12"/>
      <c r="F20" s="12"/>
      <c r="G20" s="12"/>
      <c r="H20" s="12"/>
      <c r="I20" s="12"/>
    </row>
    <row r="21" spans="1:9" ht="14.25">
      <c r="A21" s="12"/>
      <c r="B21" s="12"/>
      <c r="C21" s="6" t="s">
        <v>363</v>
      </c>
      <c r="D21" s="12"/>
      <c r="E21" s="12"/>
      <c r="F21" s="12"/>
      <c r="G21" s="12"/>
      <c r="H21" s="12"/>
      <c r="I21" s="12"/>
    </row>
    <row r="22" spans="1:9" ht="14.25">
      <c r="A22" s="12"/>
      <c r="B22" s="12"/>
      <c r="C22" s="6"/>
      <c r="D22" s="12"/>
      <c r="E22" s="12"/>
      <c r="F22" s="12"/>
      <c r="G22" s="12"/>
      <c r="H22" s="12"/>
      <c r="I22" s="12"/>
    </row>
    <row r="23" spans="1:9" ht="15">
      <c r="A23" s="21" t="s">
        <v>101</v>
      </c>
      <c r="B23" s="12"/>
      <c r="C23" s="1" t="s">
        <v>89</v>
      </c>
      <c r="D23" s="12"/>
      <c r="E23" s="12"/>
      <c r="F23" s="12"/>
      <c r="G23" s="12"/>
      <c r="H23" s="12"/>
      <c r="I23" s="12"/>
    </row>
    <row r="24" spans="1:9" ht="14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4.25">
      <c r="A25" s="12"/>
      <c r="B25" s="12"/>
      <c r="C25" s="56" t="s">
        <v>224</v>
      </c>
      <c r="D25" s="12"/>
      <c r="E25" s="12"/>
      <c r="F25" s="12"/>
      <c r="G25" s="12"/>
      <c r="H25" s="12"/>
      <c r="I25" s="12"/>
    </row>
    <row r="26" spans="1:9" ht="14.25">
      <c r="A26" s="12"/>
      <c r="B26" s="12"/>
      <c r="C26" s="56" t="s">
        <v>327</v>
      </c>
      <c r="D26" s="12"/>
      <c r="E26" s="12"/>
      <c r="F26" s="12"/>
      <c r="G26" s="12"/>
      <c r="H26" s="12"/>
      <c r="I26" s="12"/>
    </row>
    <row r="27" spans="1:9" ht="14.25">
      <c r="A27" s="12"/>
      <c r="B27" s="12"/>
      <c r="C27" s="56" t="s">
        <v>278</v>
      </c>
      <c r="D27" s="12"/>
      <c r="E27" s="12"/>
      <c r="F27" s="12"/>
      <c r="G27" s="12"/>
      <c r="H27" s="12"/>
      <c r="I27" s="12"/>
    </row>
    <row r="28" spans="1:9" ht="14.25">
      <c r="A28" s="12"/>
      <c r="B28" s="12"/>
      <c r="C28" s="6"/>
      <c r="D28" s="12"/>
      <c r="E28" s="12"/>
      <c r="F28" s="12"/>
      <c r="G28" s="12"/>
      <c r="H28" s="12"/>
      <c r="I28" s="12"/>
    </row>
    <row r="29" spans="1:9" ht="15">
      <c r="A29" s="21" t="s">
        <v>102</v>
      </c>
      <c r="B29" s="12"/>
      <c r="C29" s="1" t="s">
        <v>90</v>
      </c>
      <c r="D29" s="12"/>
      <c r="E29" s="12"/>
      <c r="F29" s="12"/>
      <c r="G29" s="12"/>
      <c r="H29" s="12"/>
      <c r="I29" s="12"/>
    </row>
    <row r="30" spans="1:9" ht="14.2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4.25">
      <c r="A31" s="12"/>
      <c r="B31" s="12"/>
      <c r="C31" s="12" t="s">
        <v>150</v>
      </c>
      <c r="D31" s="12"/>
      <c r="E31" s="12"/>
      <c r="F31" s="12"/>
      <c r="G31" s="12"/>
      <c r="H31" s="12"/>
      <c r="I31" s="12"/>
    </row>
    <row r="32" spans="1:9" ht="14.2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5">
      <c r="A33" s="21" t="s">
        <v>103</v>
      </c>
      <c r="B33" s="12"/>
      <c r="C33" s="1" t="s">
        <v>6</v>
      </c>
      <c r="D33" s="12"/>
      <c r="E33" s="12"/>
      <c r="F33" s="12"/>
      <c r="G33" s="12"/>
      <c r="H33" s="12"/>
      <c r="I33" s="12"/>
    </row>
    <row r="34" spans="1:9" ht="14.2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.25">
      <c r="A35" s="12"/>
      <c r="B35" s="12"/>
      <c r="C35" s="6"/>
      <c r="D35" s="7"/>
      <c r="E35" s="7"/>
      <c r="F35" s="8"/>
      <c r="G35" s="37" t="s">
        <v>181</v>
      </c>
      <c r="I35" s="12"/>
    </row>
    <row r="36" spans="1:9" ht="14.25">
      <c r="A36" s="12"/>
      <c r="B36" s="12"/>
      <c r="C36" s="6"/>
      <c r="D36" s="7"/>
      <c r="E36" s="7"/>
      <c r="F36" s="37" t="s">
        <v>151</v>
      </c>
      <c r="G36" s="37" t="s">
        <v>180</v>
      </c>
      <c r="I36" s="12"/>
    </row>
    <row r="37" spans="1:9" ht="14.25">
      <c r="A37" s="12"/>
      <c r="B37" s="12"/>
      <c r="C37" s="6"/>
      <c r="D37" s="7"/>
      <c r="E37" s="7"/>
      <c r="F37" s="8" t="s">
        <v>3</v>
      </c>
      <c r="G37" s="8" t="s">
        <v>3</v>
      </c>
      <c r="I37" s="12"/>
    </row>
    <row r="38" spans="1:9" ht="14.25">
      <c r="A38" s="12"/>
      <c r="B38" s="12"/>
      <c r="C38" s="6" t="s">
        <v>91</v>
      </c>
      <c r="D38" s="7"/>
      <c r="E38" s="7"/>
      <c r="F38" s="8"/>
      <c r="G38" s="8"/>
      <c r="I38" s="12"/>
    </row>
    <row r="39" spans="1:9" ht="14.25">
      <c r="A39" s="12"/>
      <c r="B39" s="12"/>
      <c r="C39" s="6" t="s">
        <v>152</v>
      </c>
      <c r="D39" s="7"/>
      <c r="E39" s="7"/>
      <c r="F39" s="9">
        <f>-'p&amp;l'!C25-F40</f>
        <v>707</v>
      </c>
      <c r="G39" s="9">
        <f>-'p&amp;l'!F25-G40</f>
        <v>1400</v>
      </c>
      <c r="I39" s="12"/>
    </row>
    <row r="40" spans="1:9" ht="14.25">
      <c r="A40" s="12"/>
      <c r="B40" s="12"/>
      <c r="C40" s="6" t="s">
        <v>319</v>
      </c>
      <c r="D40" s="7"/>
      <c r="E40" s="7"/>
      <c r="F40" s="9">
        <v>-474</v>
      </c>
      <c r="G40" s="9">
        <f>141-474</f>
        <v>-333</v>
      </c>
      <c r="I40" s="12"/>
    </row>
    <row r="41" spans="1:9" ht="15" thickBot="1">
      <c r="A41" s="12"/>
      <c r="B41" s="12"/>
      <c r="C41" s="6"/>
      <c r="D41" s="7"/>
      <c r="E41" s="7"/>
      <c r="F41" s="10">
        <f>SUM(F39:F40)</f>
        <v>233</v>
      </c>
      <c r="G41" s="10">
        <f>SUM(G39:G40)</f>
        <v>1067</v>
      </c>
      <c r="I41" s="12"/>
    </row>
    <row r="42" spans="1:9" ht="15" thickTop="1">
      <c r="A42" s="12"/>
      <c r="B42" s="12"/>
      <c r="C42" s="6"/>
      <c r="D42" s="7"/>
      <c r="E42" s="7"/>
      <c r="F42" s="7"/>
      <c r="G42" s="11"/>
      <c r="H42" s="8"/>
      <c r="I42" s="12"/>
    </row>
    <row r="43" spans="1:9" ht="15">
      <c r="A43" s="21" t="s">
        <v>104</v>
      </c>
      <c r="B43" s="12"/>
      <c r="C43" s="1" t="s">
        <v>178</v>
      </c>
      <c r="D43" s="12"/>
      <c r="E43" s="12"/>
      <c r="F43" s="12"/>
      <c r="G43" s="12"/>
      <c r="H43" s="12"/>
      <c r="I43" s="12"/>
    </row>
    <row r="44" spans="1:9" ht="15">
      <c r="A44" s="12"/>
      <c r="B44" s="12"/>
      <c r="C44" s="21"/>
      <c r="D44" s="12"/>
      <c r="E44" s="12"/>
      <c r="F44" s="12"/>
      <c r="G44" s="12"/>
      <c r="H44" s="12"/>
      <c r="I44" s="12"/>
    </row>
    <row r="45" spans="1:9" ht="14.25">
      <c r="A45" s="12"/>
      <c r="B45" s="12"/>
      <c r="C45" s="6" t="s">
        <v>177</v>
      </c>
      <c r="D45" s="7"/>
      <c r="E45" s="7"/>
      <c r="F45" s="7"/>
      <c r="G45" s="8"/>
      <c r="H45" s="8"/>
      <c r="I45" s="12"/>
    </row>
    <row r="46" spans="1:9" ht="14.2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5">
      <c r="A47" s="21" t="s">
        <v>105</v>
      </c>
      <c r="B47" s="12"/>
      <c r="C47" s="1" t="s">
        <v>92</v>
      </c>
      <c r="D47" s="12"/>
      <c r="E47" s="12"/>
      <c r="F47" s="12"/>
      <c r="G47" s="12"/>
      <c r="H47" s="12"/>
      <c r="I47" s="12"/>
    </row>
    <row r="48" spans="1:9" ht="14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4.25">
      <c r="A49" s="12" t="s">
        <v>73</v>
      </c>
      <c r="B49" s="12"/>
      <c r="C49" s="13" t="s">
        <v>255</v>
      </c>
      <c r="D49" s="7"/>
      <c r="E49" s="7"/>
      <c r="F49" s="7"/>
      <c r="G49" s="8"/>
      <c r="H49" s="8"/>
      <c r="I49" s="12"/>
    </row>
    <row r="50" spans="1:9" ht="14.25">
      <c r="A50" s="12"/>
      <c r="B50" s="12"/>
      <c r="C50" s="13" t="s">
        <v>235</v>
      </c>
      <c r="D50" s="7"/>
      <c r="E50" s="7"/>
      <c r="F50" s="7"/>
      <c r="G50" s="8"/>
      <c r="H50" s="8"/>
      <c r="I50" s="12"/>
    </row>
    <row r="51" spans="1:9" ht="14.25">
      <c r="A51" s="12"/>
      <c r="B51" s="12"/>
      <c r="C51" s="6"/>
      <c r="D51" s="7"/>
      <c r="E51" s="7"/>
      <c r="F51" s="7"/>
      <c r="G51" s="8"/>
      <c r="H51" s="8"/>
      <c r="I51" s="12"/>
    </row>
    <row r="52" spans="1:9" ht="14.25">
      <c r="A52" s="12" t="s">
        <v>74</v>
      </c>
      <c r="B52" s="12"/>
      <c r="C52" s="6" t="s">
        <v>223</v>
      </c>
      <c r="D52" s="7"/>
      <c r="E52" s="7"/>
      <c r="F52" s="7"/>
      <c r="G52" s="8"/>
      <c r="H52" s="8"/>
      <c r="I52" s="12"/>
    </row>
    <row r="53" spans="1:9" ht="14.25">
      <c r="A53" s="12"/>
      <c r="B53" s="12"/>
      <c r="C53" s="6" t="s">
        <v>222</v>
      </c>
      <c r="D53" s="7"/>
      <c r="E53" s="7"/>
      <c r="F53" s="7"/>
      <c r="G53" s="8"/>
      <c r="H53" s="8"/>
      <c r="I53" s="12"/>
    </row>
    <row r="54" spans="1:9" ht="14.25">
      <c r="A54" s="12"/>
      <c r="B54" s="12"/>
      <c r="C54" s="6"/>
      <c r="D54" s="7"/>
      <c r="E54" s="7"/>
      <c r="F54" s="7"/>
      <c r="G54" s="8" t="s">
        <v>3</v>
      </c>
      <c r="H54" s="8" t="s">
        <v>153</v>
      </c>
      <c r="I54" s="12"/>
    </row>
    <row r="55" spans="1:9" ht="14.25">
      <c r="A55" s="12"/>
      <c r="B55" s="12"/>
      <c r="C55" s="6"/>
      <c r="D55" s="7"/>
      <c r="E55" s="7"/>
      <c r="F55" s="7"/>
      <c r="G55" s="8"/>
      <c r="H55" s="8"/>
      <c r="I55" s="12"/>
    </row>
    <row r="56" spans="1:9" ht="15" thickBot="1">
      <c r="A56" s="12"/>
      <c r="B56" s="12"/>
      <c r="C56" s="6" t="s">
        <v>154</v>
      </c>
      <c r="D56" s="7"/>
      <c r="E56" s="7"/>
      <c r="F56" s="7"/>
      <c r="G56" s="15">
        <v>80</v>
      </c>
      <c r="H56" s="8"/>
      <c r="I56" s="12"/>
    </row>
    <row r="57" spans="1:9" ht="15" thickTop="1">
      <c r="A57" s="12"/>
      <c r="B57" s="12"/>
      <c r="C57" s="6"/>
      <c r="D57" s="7"/>
      <c r="E57" s="7"/>
      <c r="F57" s="7"/>
      <c r="G57" s="16"/>
      <c r="H57" s="8"/>
      <c r="I57" s="12"/>
    </row>
    <row r="58" spans="1:9" ht="15" thickBot="1">
      <c r="A58" s="12"/>
      <c r="B58" s="12"/>
      <c r="C58" s="6" t="s">
        <v>155</v>
      </c>
      <c r="D58" s="7"/>
      <c r="E58" s="7"/>
      <c r="F58" s="7"/>
      <c r="G58" s="17">
        <f>+G56</f>
        <v>80</v>
      </c>
      <c r="H58" s="8"/>
      <c r="I58" s="12"/>
    </row>
    <row r="59" spans="1:9" ht="15" thickTop="1">
      <c r="A59" s="12"/>
      <c r="B59" s="12"/>
      <c r="C59" s="6"/>
      <c r="D59" s="7"/>
      <c r="E59" s="7"/>
      <c r="F59" s="7"/>
      <c r="G59" s="9"/>
      <c r="H59" s="8"/>
      <c r="I59" s="12"/>
    </row>
    <row r="60" spans="1:9" ht="15" thickBot="1">
      <c r="A60" s="12"/>
      <c r="B60" s="12"/>
      <c r="C60" s="6" t="s">
        <v>156</v>
      </c>
      <c r="D60" s="7"/>
      <c r="E60" s="7"/>
      <c r="F60" s="7"/>
      <c r="G60" s="15">
        <v>42</v>
      </c>
      <c r="H60" s="8"/>
      <c r="I60" s="12"/>
    </row>
    <row r="61" spans="1:9" ht="15" thickTop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4.25">
      <c r="A62" s="12"/>
      <c r="B62" s="12"/>
      <c r="C62" s="12" t="s">
        <v>256</v>
      </c>
      <c r="D62" s="12"/>
      <c r="E62" s="12"/>
      <c r="F62" s="12"/>
      <c r="G62" s="12"/>
      <c r="H62" s="12"/>
      <c r="I62" s="12"/>
    </row>
    <row r="63" spans="1:9" ht="14.25">
      <c r="A63" s="12"/>
      <c r="B63" s="12"/>
      <c r="C63" s="12" t="s">
        <v>257</v>
      </c>
      <c r="D63" s="12"/>
      <c r="E63" s="12"/>
      <c r="F63" s="12"/>
      <c r="G63" s="12"/>
      <c r="H63" s="12"/>
      <c r="I63" s="12"/>
    </row>
    <row r="64" spans="1:9" ht="14.25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15">
      <c r="A65" s="21" t="s">
        <v>106</v>
      </c>
      <c r="B65" s="12"/>
      <c r="C65" s="1" t="s">
        <v>93</v>
      </c>
      <c r="D65" s="12"/>
      <c r="E65" s="12"/>
      <c r="F65" s="12"/>
      <c r="G65" s="12"/>
      <c r="H65" s="12"/>
      <c r="I65" s="12"/>
    </row>
    <row r="66" spans="1:9" ht="14.2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4.25">
      <c r="A67" s="12"/>
      <c r="B67" s="12"/>
      <c r="C67" s="12" t="s">
        <v>345</v>
      </c>
      <c r="D67" s="12"/>
      <c r="E67" s="12"/>
      <c r="F67" s="12"/>
      <c r="G67" s="12"/>
      <c r="H67" s="12"/>
      <c r="I67" s="12"/>
    </row>
    <row r="68" spans="1:9" ht="14.25">
      <c r="A68" s="12"/>
      <c r="B68" s="12"/>
      <c r="C68" s="6" t="s">
        <v>344</v>
      </c>
      <c r="D68" s="12"/>
      <c r="E68" s="12"/>
      <c r="F68" s="12"/>
      <c r="G68" s="12"/>
      <c r="H68" s="12"/>
      <c r="I68" s="12"/>
    </row>
    <row r="69" spans="1:9" ht="14.25">
      <c r="A69" s="12"/>
      <c r="B69" s="12"/>
      <c r="C69" s="6"/>
      <c r="D69" s="12"/>
      <c r="E69" s="12"/>
      <c r="F69" s="12"/>
      <c r="G69" s="12"/>
      <c r="H69" s="12"/>
      <c r="I69" s="12"/>
    </row>
    <row r="70" spans="1:9" ht="15">
      <c r="A70" s="12"/>
      <c r="B70" s="12"/>
      <c r="C70" s="72" t="s">
        <v>167</v>
      </c>
      <c r="D70" s="12"/>
      <c r="E70" s="12"/>
      <c r="F70" s="12"/>
      <c r="G70" s="12"/>
      <c r="H70" s="12"/>
      <c r="I70" s="12"/>
    </row>
    <row r="71" spans="1:9" ht="14.25">
      <c r="A71" s="12"/>
      <c r="B71" s="12"/>
      <c r="C71" s="6"/>
      <c r="D71" s="12"/>
      <c r="E71" s="12"/>
      <c r="F71" s="12"/>
      <c r="G71" s="12"/>
      <c r="H71" s="12"/>
      <c r="I71" s="12"/>
    </row>
    <row r="72" spans="1:9" ht="14.25">
      <c r="A72" s="12"/>
      <c r="B72" s="12" t="s">
        <v>214</v>
      </c>
      <c r="C72" s="6" t="s">
        <v>335</v>
      </c>
      <c r="D72" s="12"/>
      <c r="E72" s="12"/>
      <c r="F72" s="12"/>
      <c r="G72" s="12"/>
      <c r="H72" s="12"/>
      <c r="I72" s="12"/>
    </row>
    <row r="73" spans="1:9" ht="14.25">
      <c r="A73" s="12"/>
      <c r="B73" s="12"/>
      <c r="C73" s="6" t="s">
        <v>336</v>
      </c>
      <c r="D73" s="12"/>
      <c r="E73" s="12"/>
      <c r="F73" s="12"/>
      <c r="G73" s="12"/>
      <c r="H73" s="12"/>
      <c r="I73" s="12"/>
    </row>
    <row r="74" spans="1:9" ht="14.25">
      <c r="A74" s="12"/>
      <c r="B74" s="12"/>
      <c r="C74" s="6"/>
      <c r="D74" s="12"/>
      <c r="E74" s="12"/>
      <c r="F74" s="12"/>
      <c r="G74" s="12"/>
      <c r="H74" s="12"/>
      <c r="I74" s="12"/>
    </row>
    <row r="75" spans="1:9" ht="14.25">
      <c r="A75" s="12"/>
      <c r="B75" s="12"/>
      <c r="C75" s="6" t="s">
        <v>337</v>
      </c>
      <c r="D75" s="12"/>
      <c r="E75" s="12"/>
      <c r="F75" s="12"/>
      <c r="G75" s="12"/>
      <c r="H75" s="12"/>
      <c r="I75" s="12"/>
    </row>
    <row r="76" spans="1:9" ht="14.25">
      <c r="A76" s="12"/>
      <c r="B76" s="12"/>
      <c r="C76" s="6" t="s">
        <v>258</v>
      </c>
      <c r="D76" s="12"/>
      <c r="E76" s="12"/>
      <c r="F76" s="12"/>
      <c r="G76" s="12"/>
      <c r="H76" s="12"/>
      <c r="I76" s="12"/>
    </row>
    <row r="77" spans="1:9" ht="14.25">
      <c r="A77" s="12"/>
      <c r="B77" s="12"/>
      <c r="C77" s="6" t="s">
        <v>259</v>
      </c>
      <c r="D77" s="12"/>
      <c r="E77" s="12"/>
      <c r="F77" s="12"/>
      <c r="G77" s="12"/>
      <c r="H77" s="12"/>
      <c r="I77" s="12"/>
    </row>
    <row r="78" spans="1:9" ht="14.25">
      <c r="A78" s="12"/>
      <c r="B78" s="12"/>
      <c r="C78" s="6" t="s">
        <v>349</v>
      </c>
      <c r="D78" s="12"/>
      <c r="E78" s="12"/>
      <c r="F78" s="12"/>
      <c r="G78" s="12"/>
      <c r="H78" s="12"/>
      <c r="I78" s="12"/>
    </row>
    <row r="79" spans="1:9" ht="14.25">
      <c r="A79" s="12"/>
      <c r="B79" s="12"/>
      <c r="C79" s="6" t="s">
        <v>348</v>
      </c>
      <c r="D79" s="12"/>
      <c r="E79" s="12"/>
      <c r="F79" s="12"/>
      <c r="G79" s="12"/>
      <c r="H79" s="12"/>
      <c r="I79" s="12"/>
    </row>
    <row r="80" spans="1:9" ht="14.25">
      <c r="A80" s="12"/>
      <c r="B80" s="12"/>
      <c r="C80" s="6"/>
      <c r="D80" s="12"/>
      <c r="E80" s="12"/>
      <c r="F80" s="12"/>
      <c r="G80" s="12"/>
      <c r="H80" s="12"/>
      <c r="I80" s="12"/>
    </row>
    <row r="81" spans="1:9" ht="14.25">
      <c r="A81" s="12"/>
      <c r="B81" s="12"/>
      <c r="C81" s="6" t="s">
        <v>338</v>
      </c>
      <c r="D81" s="12"/>
      <c r="E81" s="12"/>
      <c r="F81" s="12"/>
      <c r="G81" s="12"/>
      <c r="H81" s="12"/>
      <c r="I81" s="12"/>
    </row>
    <row r="82" spans="1:9" ht="14.25">
      <c r="A82" s="12"/>
      <c r="B82" s="12"/>
      <c r="C82" s="6" t="s">
        <v>323</v>
      </c>
      <c r="D82" s="12"/>
      <c r="E82" s="12"/>
      <c r="F82" s="12"/>
      <c r="G82" s="12"/>
      <c r="H82" s="12"/>
      <c r="I82" s="12"/>
    </row>
    <row r="83" spans="1:9" ht="14.25">
      <c r="A83" s="12"/>
      <c r="B83" s="12"/>
      <c r="C83" s="6" t="s">
        <v>339</v>
      </c>
      <c r="D83" s="12"/>
      <c r="E83" s="12"/>
      <c r="F83" s="12"/>
      <c r="G83" s="12"/>
      <c r="H83" s="12"/>
      <c r="I83" s="12"/>
    </row>
    <row r="84" spans="1:9" ht="14.25">
      <c r="A84" s="12"/>
      <c r="B84" s="12"/>
      <c r="C84" s="6" t="s">
        <v>347</v>
      </c>
      <c r="D84" s="12"/>
      <c r="E84" s="12"/>
      <c r="F84" s="12"/>
      <c r="G84" s="12"/>
      <c r="H84" s="12"/>
      <c r="I84" s="12"/>
    </row>
    <row r="85" spans="1:9" ht="14.25">
      <c r="A85" s="12"/>
      <c r="B85" s="12"/>
      <c r="C85" s="6" t="s">
        <v>346</v>
      </c>
      <c r="D85" s="12"/>
      <c r="E85" s="12"/>
      <c r="F85" s="12"/>
      <c r="G85" s="12"/>
      <c r="H85" s="12"/>
      <c r="I85" s="12"/>
    </row>
    <row r="86" spans="1:9" ht="14.25">
      <c r="A86" s="12"/>
      <c r="B86" s="12"/>
      <c r="C86" s="6"/>
      <c r="D86" s="12"/>
      <c r="E86" s="12"/>
      <c r="F86" s="12"/>
      <c r="G86" s="12"/>
      <c r="H86" s="12"/>
      <c r="I86" s="12"/>
    </row>
    <row r="87" spans="1:9" ht="15">
      <c r="A87" s="12"/>
      <c r="C87" s="72" t="s">
        <v>340</v>
      </c>
      <c r="D87" s="12"/>
      <c r="E87" s="12"/>
      <c r="F87" s="12"/>
      <c r="G87" s="12"/>
      <c r="H87" s="12"/>
      <c r="I87" s="12"/>
    </row>
    <row r="88" spans="1:9" ht="14.25">
      <c r="A88" s="12"/>
      <c r="B88" s="12"/>
      <c r="C88" s="6"/>
      <c r="D88" s="12"/>
      <c r="E88" s="12"/>
      <c r="F88" s="12"/>
      <c r="G88" s="12"/>
      <c r="H88" s="12"/>
      <c r="I88" s="12"/>
    </row>
    <row r="89" spans="1:9" ht="14.25">
      <c r="A89" s="12"/>
      <c r="B89" s="12" t="s">
        <v>214</v>
      </c>
      <c r="C89" s="18" t="s">
        <v>328</v>
      </c>
      <c r="D89" s="12"/>
      <c r="E89" s="12"/>
      <c r="F89" s="12"/>
      <c r="G89" s="12"/>
      <c r="H89" s="12"/>
      <c r="I89" s="12"/>
    </row>
    <row r="90" spans="1:9" ht="14.25">
      <c r="A90" s="12"/>
      <c r="B90" s="12"/>
      <c r="C90" s="6" t="s">
        <v>351</v>
      </c>
      <c r="D90" s="12"/>
      <c r="E90" s="12"/>
      <c r="F90" s="12"/>
      <c r="G90" s="12"/>
      <c r="H90" s="12"/>
      <c r="I90" s="12"/>
    </row>
    <row r="91" spans="1:9" ht="14.25">
      <c r="A91" s="12"/>
      <c r="B91" s="12"/>
      <c r="C91" s="6" t="s">
        <v>350</v>
      </c>
      <c r="D91" s="12"/>
      <c r="E91" s="12"/>
      <c r="F91" s="12"/>
      <c r="G91" s="12"/>
      <c r="H91" s="12"/>
      <c r="I91" s="12"/>
    </row>
    <row r="92" spans="1:9" ht="14.25">
      <c r="A92" s="12"/>
      <c r="B92" s="12"/>
      <c r="C92" s="6"/>
      <c r="D92" s="12"/>
      <c r="E92" s="12"/>
      <c r="F92" s="12"/>
      <c r="G92" s="12"/>
      <c r="H92" s="12"/>
      <c r="I92" s="12"/>
    </row>
    <row r="93" spans="1:9" ht="14.25">
      <c r="A93" s="12"/>
      <c r="B93" s="12"/>
      <c r="C93" s="6" t="s">
        <v>353</v>
      </c>
      <c r="D93" s="12"/>
      <c r="E93" s="12"/>
      <c r="F93" s="12"/>
      <c r="G93" s="12"/>
      <c r="H93" s="12"/>
      <c r="I93" s="12"/>
    </row>
    <row r="94" spans="1:9" ht="14.25">
      <c r="A94" s="12"/>
      <c r="B94" s="12"/>
      <c r="C94" s="6" t="s">
        <v>352</v>
      </c>
      <c r="D94" s="12"/>
      <c r="E94" s="12"/>
      <c r="F94" s="12"/>
      <c r="G94" s="12"/>
      <c r="H94" s="12"/>
      <c r="I94" s="12"/>
    </row>
    <row r="95" spans="1:9" ht="14.25">
      <c r="A95" s="12"/>
      <c r="B95" s="12"/>
      <c r="C95" s="6" t="s">
        <v>0</v>
      </c>
      <c r="D95" s="12"/>
      <c r="E95" s="12"/>
      <c r="F95" s="12"/>
      <c r="G95" s="12"/>
      <c r="H95" s="12"/>
      <c r="I95" s="12"/>
    </row>
    <row r="96" spans="1:9" ht="14.25">
      <c r="A96" s="12"/>
      <c r="B96" s="12"/>
      <c r="C96" s="6"/>
      <c r="D96" s="12"/>
      <c r="E96" s="12"/>
      <c r="F96" s="12"/>
      <c r="G96" s="12"/>
      <c r="H96" s="12"/>
      <c r="I96" s="12"/>
    </row>
    <row r="97" spans="1:9" ht="14.25">
      <c r="A97" s="12"/>
      <c r="B97" s="12"/>
      <c r="C97" s="12" t="s">
        <v>355</v>
      </c>
      <c r="D97" s="12"/>
      <c r="E97" s="12"/>
      <c r="F97" s="12"/>
      <c r="G97" s="12"/>
      <c r="H97" s="12"/>
      <c r="I97" s="12"/>
    </row>
    <row r="98" spans="1:9" ht="14.25">
      <c r="A98" s="12"/>
      <c r="B98" s="12"/>
      <c r="C98" s="12" t="s">
        <v>354</v>
      </c>
      <c r="D98" s="12"/>
      <c r="E98" s="12"/>
      <c r="F98" s="12"/>
      <c r="G98" s="12"/>
      <c r="H98" s="12"/>
      <c r="I98" s="12"/>
    </row>
    <row r="99" spans="1:9" ht="14.2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4.25">
      <c r="A100" s="12"/>
      <c r="B100" s="12" t="s">
        <v>215</v>
      </c>
      <c r="C100" s="6" t="s">
        <v>308</v>
      </c>
      <c r="D100" s="12"/>
      <c r="E100" s="12"/>
      <c r="F100" s="12"/>
      <c r="G100" s="12"/>
      <c r="H100" s="12"/>
      <c r="I100" s="12"/>
    </row>
    <row r="101" spans="1:9" ht="14.2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4.25">
      <c r="A102" s="12"/>
      <c r="B102" s="12"/>
      <c r="C102" s="12" t="s">
        <v>309</v>
      </c>
      <c r="D102" s="12"/>
      <c r="E102" s="12"/>
      <c r="F102" s="12"/>
      <c r="G102" s="12"/>
      <c r="H102" s="12"/>
      <c r="I102" s="12"/>
    </row>
    <row r="103" spans="1:9" ht="14.25">
      <c r="A103" s="12"/>
      <c r="B103" s="12"/>
      <c r="C103" s="12" t="s">
        <v>358</v>
      </c>
      <c r="D103" s="12"/>
      <c r="E103" s="12"/>
      <c r="F103" s="12"/>
      <c r="G103" s="12"/>
      <c r="H103" s="12"/>
      <c r="I103" s="12"/>
    </row>
    <row r="104" spans="1:9" ht="14.25">
      <c r="A104" s="12"/>
      <c r="B104" s="12"/>
      <c r="C104" s="12" t="s">
        <v>356</v>
      </c>
      <c r="D104" s="12"/>
      <c r="E104" s="12"/>
      <c r="F104" s="12"/>
      <c r="G104" s="12"/>
      <c r="H104" s="12"/>
      <c r="I104" s="12"/>
    </row>
    <row r="105" spans="1:9" ht="14.25">
      <c r="A105" s="12"/>
      <c r="B105" s="12"/>
      <c r="C105" s="12" t="s">
        <v>357</v>
      </c>
      <c r="D105" s="12"/>
      <c r="E105" s="12"/>
      <c r="F105" s="12"/>
      <c r="G105" s="12"/>
      <c r="H105" s="12"/>
      <c r="I105" s="12"/>
    </row>
    <row r="106" spans="1:9" ht="14.2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4.25">
      <c r="A107" s="12"/>
      <c r="B107" s="12"/>
      <c r="C107" s="12" t="s">
        <v>310</v>
      </c>
      <c r="D107" s="12"/>
      <c r="E107" s="12"/>
      <c r="F107" s="12"/>
      <c r="G107" s="12"/>
      <c r="H107" s="12"/>
      <c r="I107" s="12"/>
    </row>
    <row r="108" spans="1:9" ht="14.25">
      <c r="A108" s="12"/>
      <c r="B108" s="12"/>
      <c r="C108" s="12" t="s">
        <v>329</v>
      </c>
      <c r="D108" s="12"/>
      <c r="E108" s="12"/>
      <c r="F108" s="12"/>
      <c r="G108" s="12"/>
      <c r="H108" s="12"/>
      <c r="I108" s="12"/>
    </row>
    <row r="109" spans="1:9" ht="14.25">
      <c r="A109" s="12"/>
      <c r="B109" s="12"/>
      <c r="C109" s="12" t="s">
        <v>330</v>
      </c>
      <c r="D109" s="12"/>
      <c r="E109" s="12"/>
      <c r="F109" s="12"/>
      <c r="G109" s="12"/>
      <c r="H109" s="12"/>
      <c r="I109" s="12"/>
    </row>
    <row r="110" spans="1:9" ht="14.2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4.25">
      <c r="A111" s="12"/>
      <c r="B111" s="12"/>
      <c r="C111" s="12" t="s">
        <v>311</v>
      </c>
      <c r="D111" s="12"/>
      <c r="E111" s="12"/>
      <c r="F111" s="12"/>
      <c r="G111" s="12"/>
      <c r="H111" s="12"/>
      <c r="I111" s="12"/>
    </row>
    <row r="112" spans="1:9" ht="14.25">
      <c r="A112" s="12"/>
      <c r="B112" s="12"/>
      <c r="C112" s="12" t="s">
        <v>331</v>
      </c>
      <c r="D112" s="12"/>
      <c r="E112" s="12"/>
      <c r="F112" s="12"/>
      <c r="G112" s="12"/>
      <c r="H112" s="12"/>
      <c r="I112" s="12"/>
    </row>
    <row r="113" spans="1:9" ht="14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4.25">
      <c r="A114" s="12"/>
      <c r="B114" s="12"/>
      <c r="C114" s="12" t="s">
        <v>310</v>
      </c>
      <c r="D114" s="12"/>
      <c r="E114" s="12"/>
      <c r="F114" s="12"/>
      <c r="G114" s="12"/>
      <c r="H114" s="12"/>
      <c r="I114" s="12"/>
    </row>
    <row r="115" spans="1:9" ht="14.25">
      <c r="A115" s="12"/>
      <c r="B115" s="12"/>
      <c r="C115" s="12" t="s">
        <v>332</v>
      </c>
      <c r="D115" s="12"/>
      <c r="E115" s="12"/>
      <c r="F115" s="12"/>
      <c r="G115" s="12"/>
      <c r="H115" s="12"/>
      <c r="I115" s="12"/>
    </row>
    <row r="116" spans="1:9" ht="14.2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4.25">
      <c r="A117" s="12"/>
      <c r="B117" s="12"/>
      <c r="C117" s="12" t="s">
        <v>312</v>
      </c>
      <c r="D117" s="12"/>
      <c r="E117" s="12"/>
      <c r="F117" s="12"/>
      <c r="G117" s="12"/>
      <c r="H117" s="12"/>
      <c r="I117" s="12"/>
    </row>
    <row r="118" spans="1:9" ht="14.25">
      <c r="A118" s="12"/>
      <c r="B118" s="12"/>
      <c r="C118" s="12" t="s">
        <v>333</v>
      </c>
      <c r="D118" s="12"/>
      <c r="E118" s="12"/>
      <c r="F118" s="12"/>
      <c r="G118" s="12"/>
      <c r="H118" s="12"/>
      <c r="I118" s="12"/>
    </row>
    <row r="119" spans="1:9" ht="14.2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4.25">
      <c r="A120" s="12"/>
      <c r="B120" s="12"/>
      <c r="C120" s="12" t="s">
        <v>364</v>
      </c>
      <c r="D120" s="12"/>
      <c r="E120" s="12"/>
      <c r="F120" s="12"/>
      <c r="G120" s="12"/>
      <c r="H120" s="12"/>
      <c r="I120" s="12"/>
    </row>
    <row r="121" spans="1:9" ht="14.25">
      <c r="A121" s="12"/>
      <c r="B121" s="12"/>
      <c r="C121" s="12" t="s">
        <v>365</v>
      </c>
      <c r="D121" s="12"/>
      <c r="E121" s="12"/>
      <c r="F121" s="12"/>
      <c r="G121" s="12"/>
      <c r="H121" s="12"/>
      <c r="I121" s="12"/>
    </row>
    <row r="122" spans="1:9" ht="14.2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4.2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5">
      <c r="A124" s="21" t="s">
        <v>107</v>
      </c>
      <c r="B124" s="12"/>
      <c r="C124" s="1" t="s">
        <v>95</v>
      </c>
      <c r="D124" s="12"/>
      <c r="E124" s="12"/>
      <c r="F124" s="12"/>
      <c r="G124" s="12"/>
      <c r="H124" s="12"/>
      <c r="I124" s="12"/>
    </row>
    <row r="125" spans="1:9" ht="14.2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4.25">
      <c r="A126" s="12"/>
      <c r="B126" s="12"/>
      <c r="C126" s="6"/>
      <c r="D126" s="7"/>
      <c r="E126" s="7"/>
      <c r="F126" s="60" t="s">
        <v>157</v>
      </c>
      <c r="G126" s="61" t="s">
        <v>94</v>
      </c>
      <c r="I126" s="12"/>
    </row>
    <row r="127" spans="1:9" ht="14.25">
      <c r="A127" s="12"/>
      <c r="B127" s="12"/>
      <c r="C127" s="6"/>
      <c r="D127" s="7"/>
      <c r="E127" s="7"/>
      <c r="F127" s="62" t="s">
        <v>3</v>
      </c>
      <c r="G127" s="63" t="s">
        <v>3</v>
      </c>
      <c r="I127" s="12"/>
    </row>
    <row r="128" spans="1:9" ht="14.25">
      <c r="A128" s="12"/>
      <c r="B128" s="12"/>
      <c r="C128" s="6"/>
      <c r="D128" s="7"/>
      <c r="E128" s="7"/>
      <c r="F128" s="62"/>
      <c r="G128" s="63"/>
      <c r="I128" s="12"/>
    </row>
    <row r="129" spans="1:9" ht="15" thickBot="1">
      <c r="A129" s="12"/>
      <c r="B129" s="12"/>
      <c r="C129" s="6" t="s">
        <v>158</v>
      </c>
      <c r="D129" s="7"/>
      <c r="E129" s="7"/>
      <c r="F129" s="64">
        <f>+'balance sheet'!C39+'balance sheet'!C40-G129</f>
        <v>3062</v>
      </c>
      <c r="G129" s="65">
        <v>1903</v>
      </c>
      <c r="I129" s="12"/>
    </row>
    <row r="130" spans="1:9" ht="15" thickTop="1">
      <c r="A130" s="12"/>
      <c r="B130" s="12"/>
      <c r="C130" s="6"/>
      <c r="D130" s="7"/>
      <c r="E130" s="7"/>
      <c r="F130" s="66"/>
      <c r="G130" s="67"/>
      <c r="H130" s="8"/>
      <c r="I130" s="12"/>
    </row>
    <row r="131" spans="1:9" ht="14.25">
      <c r="A131" s="12"/>
      <c r="B131" s="12"/>
      <c r="C131" s="6"/>
      <c r="D131" s="7"/>
      <c r="E131" s="7"/>
      <c r="F131" s="68"/>
      <c r="G131" s="69"/>
      <c r="H131" s="8"/>
      <c r="I131" s="12"/>
    </row>
    <row r="132" spans="1:9" ht="14.25">
      <c r="A132" s="12"/>
      <c r="B132" s="12"/>
      <c r="C132" s="6" t="s">
        <v>313</v>
      </c>
      <c r="D132" s="7"/>
      <c r="E132" s="7"/>
      <c r="F132" s="7"/>
      <c r="G132" s="8"/>
      <c r="H132" s="8"/>
      <c r="I132" s="12"/>
    </row>
    <row r="133" spans="1:9" ht="14.2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5">
      <c r="A134" s="21" t="s">
        <v>108</v>
      </c>
      <c r="B134" s="12"/>
      <c r="C134" s="1" t="s">
        <v>96</v>
      </c>
      <c r="D134" s="12"/>
      <c r="E134" s="12"/>
      <c r="F134" s="12"/>
      <c r="G134" s="12"/>
      <c r="H134" s="12"/>
      <c r="I134" s="12"/>
    </row>
    <row r="135" spans="1:9" ht="14.2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4.25">
      <c r="A136" s="12"/>
      <c r="B136" s="12"/>
      <c r="C136" s="12" t="s">
        <v>261</v>
      </c>
      <c r="D136" s="12"/>
      <c r="E136" s="12"/>
      <c r="F136" s="12"/>
      <c r="G136" s="12"/>
      <c r="H136" s="12"/>
      <c r="I136" s="12"/>
    </row>
    <row r="137" spans="1:9" ht="14.25">
      <c r="A137" s="12"/>
      <c r="B137" s="12"/>
      <c r="C137" s="12" t="s">
        <v>260</v>
      </c>
      <c r="D137" s="12"/>
      <c r="E137" s="12"/>
      <c r="F137" s="12"/>
      <c r="G137" s="12"/>
      <c r="H137" s="12"/>
      <c r="I137" s="12"/>
    </row>
    <row r="138" spans="1:9" ht="14.2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5">
      <c r="A139" s="21" t="s">
        <v>109</v>
      </c>
      <c r="B139" s="12"/>
      <c r="C139" s="1" t="s">
        <v>279</v>
      </c>
      <c r="D139" s="12"/>
      <c r="E139" s="12"/>
      <c r="F139" s="12"/>
      <c r="G139" s="12"/>
      <c r="H139" s="12"/>
      <c r="I139" s="12"/>
    </row>
    <row r="140" spans="1:9" ht="14.2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2:9" ht="14.25">
      <c r="B141" s="19" t="s">
        <v>159</v>
      </c>
      <c r="C141" s="6" t="s">
        <v>262</v>
      </c>
      <c r="D141" s="12"/>
      <c r="E141" s="12"/>
      <c r="F141" s="12"/>
      <c r="G141" s="12"/>
      <c r="H141" s="12"/>
      <c r="I141" s="12"/>
    </row>
    <row r="142" spans="2:9" ht="14.25">
      <c r="B142" s="19"/>
      <c r="C142" s="6" t="s">
        <v>263</v>
      </c>
      <c r="D142" s="12"/>
      <c r="E142" s="12"/>
      <c r="F142" s="12"/>
      <c r="G142" s="12"/>
      <c r="H142" s="12"/>
      <c r="I142" s="12"/>
    </row>
    <row r="143" spans="2:9" ht="14.25">
      <c r="B143" s="19"/>
      <c r="C143" s="6" t="s">
        <v>264</v>
      </c>
      <c r="D143" s="12"/>
      <c r="E143" s="12"/>
      <c r="F143" s="12"/>
      <c r="G143" s="12"/>
      <c r="H143" s="12"/>
      <c r="I143" s="12"/>
    </row>
    <row r="144" spans="2:9" ht="14.25">
      <c r="B144" s="19"/>
      <c r="C144" s="6"/>
      <c r="D144" s="12"/>
      <c r="E144" s="12"/>
      <c r="F144" s="12"/>
      <c r="G144" s="12"/>
      <c r="H144" s="12"/>
      <c r="I144" s="12"/>
    </row>
    <row r="145" spans="2:9" ht="14.25">
      <c r="B145" s="19" t="s">
        <v>153</v>
      </c>
      <c r="C145" s="6" t="s">
        <v>266</v>
      </c>
      <c r="D145" s="12"/>
      <c r="E145" s="12"/>
      <c r="F145" s="12"/>
      <c r="G145" s="12"/>
      <c r="H145" s="12"/>
      <c r="I145" s="12"/>
    </row>
    <row r="146" spans="2:9" ht="14.25">
      <c r="B146" s="19"/>
      <c r="C146" s="6" t="s">
        <v>265</v>
      </c>
      <c r="D146" s="12"/>
      <c r="E146" s="12"/>
      <c r="F146" s="12"/>
      <c r="G146" s="12"/>
      <c r="H146" s="12"/>
      <c r="I146" s="12"/>
    </row>
    <row r="147" spans="2:9" ht="14.25">
      <c r="B147" s="19"/>
      <c r="C147" s="6"/>
      <c r="D147" s="12"/>
      <c r="E147" s="12"/>
      <c r="F147" s="12"/>
      <c r="G147" s="12"/>
      <c r="H147" s="12"/>
      <c r="I147" s="12"/>
    </row>
    <row r="148" spans="2:9" ht="14.25">
      <c r="B148" s="19" t="s">
        <v>160</v>
      </c>
      <c r="C148" s="6" t="s">
        <v>267</v>
      </c>
      <c r="D148" s="12"/>
      <c r="E148" s="12"/>
      <c r="F148" s="12"/>
      <c r="G148" s="12"/>
      <c r="H148" s="12"/>
      <c r="I148" s="12"/>
    </row>
    <row r="149" spans="1:9" ht="14.25">
      <c r="A149" s="12"/>
      <c r="B149" s="12"/>
      <c r="C149" s="6" t="s">
        <v>269</v>
      </c>
      <c r="D149" s="12"/>
      <c r="E149" s="12"/>
      <c r="F149" s="12"/>
      <c r="G149" s="12"/>
      <c r="H149" s="12"/>
      <c r="I149" s="12"/>
    </row>
    <row r="150" spans="1:9" ht="14.25">
      <c r="A150" s="12"/>
      <c r="B150" s="12"/>
      <c r="C150" s="6" t="s">
        <v>268</v>
      </c>
      <c r="D150" s="12"/>
      <c r="E150" s="12"/>
      <c r="F150" s="12"/>
      <c r="G150" s="12"/>
      <c r="H150" s="12"/>
      <c r="I150" s="12"/>
    </row>
    <row r="151" spans="1:9" ht="14.25">
      <c r="A151" s="12"/>
      <c r="B151" s="12"/>
      <c r="C151" s="6"/>
      <c r="D151" s="12"/>
      <c r="E151" s="12"/>
      <c r="F151" s="12"/>
      <c r="G151" s="12"/>
      <c r="H151" s="12"/>
      <c r="I151" s="12"/>
    </row>
    <row r="152" spans="1:9" ht="14.25">
      <c r="A152" s="12"/>
      <c r="B152" s="12"/>
      <c r="C152" s="6" t="s">
        <v>183</v>
      </c>
      <c r="D152" s="12"/>
      <c r="E152" s="12"/>
      <c r="F152" s="12"/>
      <c r="G152" s="12"/>
      <c r="H152" s="12"/>
      <c r="I152" s="12"/>
    </row>
    <row r="153" spans="1:9" ht="14.25">
      <c r="A153" s="12"/>
      <c r="B153" s="12"/>
      <c r="C153" s="6" t="s">
        <v>182</v>
      </c>
      <c r="D153" s="12"/>
      <c r="E153" s="12"/>
      <c r="F153" s="12"/>
      <c r="G153" s="12"/>
      <c r="H153" s="12"/>
      <c r="I153" s="12"/>
    </row>
    <row r="154" spans="1:9" ht="14.2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5">
      <c r="A155" s="21" t="s">
        <v>110</v>
      </c>
      <c r="B155" s="12"/>
      <c r="C155" s="1" t="s">
        <v>97</v>
      </c>
      <c r="D155" s="12"/>
      <c r="E155" s="12"/>
      <c r="F155" s="12"/>
      <c r="G155" s="12"/>
      <c r="H155" s="12"/>
      <c r="I155" s="12"/>
    </row>
    <row r="156" spans="1:9" ht="14.2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4.25">
      <c r="A157" s="12"/>
      <c r="B157" s="12"/>
      <c r="C157" s="12" t="s">
        <v>98</v>
      </c>
      <c r="D157" s="12"/>
      <c r="E157" s="12"/>
      <c r="F157" s="12"/>
      <c r="G157" s="12"/>
      <c r="H157" s="12"/>
      <c r="I157" s="12"/>
    </row>
    <row r="158" spans="1:9" ht="14.2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5">
      <c r="A159" s="21" t="s">
        <v>111</v>
      </c>
      <c r="B159" s="12"/>
      <c r="C159" s="1" t="s">
        <v>280</v>
      </c>
      <c r="D159" s="12"/>
      <c r="E159" s="12"/>
      <c r="F159" s="12"/>
      <c r="G159" s="12"/>
      <c r="H159" s="12"/>
      <c r="I159" s="12"/>
    </row>
    <row r="160" spans="1:9" ht="14.2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5">
      <c r="A161" s="12"/>
      <c r="B161" s="40" t="s">
        <v>73</v>
      </c>
      <c r="C161" s="21" t="s">
        <v>281</v>
      </c>
      <c r="D161" s="12"/>
      <c r="E161" s="12"/>
      <c r="F161" s="12"/>
      <c r="G161" s="12"/>
      <c r="H161" s="12"/>
      <c r="I161" s="12"/>
    </row>
    <row r="162" spans="1:9" ht="14.25">
      <c r="A162" s="12"/>
      <c r="B162" s="40"/>
      <c r="C162" s="12"/>
      <c r="D162" s="12"/>
      <c r="E162" s="12"/>
      <c r="F162" s="12"/>
      <c r="G162" s="12"/>
      <c r="H162" s="12"/>
      <c r="I162" s="12"/>
    </row>
    <row r="163" spans="1:9" ht="14.25">
      <c r="A163" s="12"/>
      <c r="C163" s="12" t="s">
        <v>113</v>
      </c>
      <c r="D163" s="12"/>
      <c r="E163" s="12"/>
      <c r="F163" s="12"/>
      <c r="G163" s="12"/>
      <c r="H163" s="12"/>
      <c r="I163" s="12"/>
    </row>
    <row r="164" spans="1:9" ht="14.25">
      <c r="A164" s="12"/>
      <c r="B164" s="12"/>
      <c r="C164" s="12" t="s">
        <v>282</v>
      </c>
      <c r="D164" s="12"/>
      <c r="E164" s="12"/>
      <c r="F164" s="12"/>
      <c r="G164" s="12"/>
      <c r="H164" s="12"/>
      <c r="I164" s="12"/>
    </row>
    <row r="165" spans="1:9" ht="14.25">
      <c r="A165" s="12"/>
      <c r="B165" s="12"/>
      <c r="C165" s="12" t="s">
        <v>114</v>
      </c>
      <c r="D165" s="12"/>
      <c r="E165" s="12"/>
      <c r="F165" s="12"/>
      <c r="G165" s="12"/>
      <c r="H165" s="12"/>
      <c r="I165" s="12"/>
    </row>
    <row r="166" spans="1:9" ht="14.2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4.25">
      <c r="A167" s="12"/>
      <c r="B167" s="12"/>
      <c r="C167" s="12"/>
      <c r="D167" s="12"/>
      <c r="E167" s="74" t="s">
        <v>2</v>
      </c>
      <c r="F167" s="74"/>
      <c r="G167" s="74" t="s">
        <v>295</v>
      </c>
      <c r="H167" s="74"/>
      <c r="I167" s="12"/>
    </row>
    <row r="168" spans="1:9" ht="14.25">
      <c r="A168" s="12"/>
      <c r="B168" s="12"/>
      <c r="C168" s="12"/>
      <c r="D168" s="12"/>
      <c r="E168" s="20" t="str">
        <f>+'p&amp;l'!C10</f>
        <v>30.06.2004</v>
      </c>
      <c r="F168" s="20" t="str">
        <f>+'p&amp;l'!D10</f>
        <v>30.06.2003</v>
      </c>
      <c r="G168" s="20" t="str">
        <f>+'p&amp;l'!F10</f>
        <v>30.06.2004</v>
      </c>
      <c r="H168" s="20" t="str">
        <f>+'p&amp;l'!G10</f>
        <v>30.06.2003</v>
      </c>
      <c r="I168" s="12"/>
    </row>
    <row r="169" spans="1:9" ht="14.2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4.25">
      <c r="A170" s="12"/>
      <c r="B170" s="40"/>
      <c r="C170" s="12" t="s">
        <v>283</v>
      </c>
      <c r="D170" s="12"/>
      <c r="E170" s="14">
        <f>+'p&amp;l'!C33</f>
        <v>1306</v>
      </c>
      <c r="F170" s="14">
        <f>+'p&amp;l'!D33</f>
        <v>164</v>
      </c>
      <c r="G170" s="14">
        <f>+'p&amp;l'!F33</f>
        <v>2554</v>
      </c>
      <c r="H170" s="14">
        <f>+'p&amp;l'!G33</f>
        <v>-526</v>
      </c>
      <c r="I170" s="12"/>
    </row>
    <row r="171" spans="1:9" ht="14.25">
      <c r="A171" s="12"/>
      <c r="B171" s="40"/>
      <c r="C171" s="12"/>
      <c r="D171" s="12"/>
      <c r="E171" s="12"/>
      <c r="F171" s="12"/>
      <c r="G171" s="12"/>
      <c r="H171" s="12"/>
      <c r="I171" s="12"/>
    </row>
    <row r="172" spans="1:9" ht="14.25">
      <c r="A172" s="12"/>
      <c r="B172" s="40"/>
      <c r="C172" s="12" t="s">
        <v>115</v>
      </c>
      <c r="D172" s="12"/>
      <c r="E172" s="12"/>
      <c r="F172" s="12"/>
      <c r="G172" s="12"/>
      <c r="H172" s="12"/>
      <c r="I172" s="12"/>
    </row>
    <row r="173" spans="1:9" ht="14.25">
      <c r="A173" s="12"/>
      <c r="B173" s="40"/>
      <c r="C173" s="12" t="s">
        <v>116</v>
      </c>
      <c r="D173" s="12"/>
      <c r="E173" s="14">
        <f>+'balance sheet'!C63</f>
        <v>181118</v>
      </c>
      <c r="F173" s="41">
        <f>+E173</f>
        <v>181118</v>
      </c>
      <c r="G173" s="41">
        <f>+F173</f>
        <v>181118</v>
      </c>
      <c r="H173" s="41">
        <f>+G173</f>
        <v>181118</v>
      </c>
      <c r="I173" s="12"/>
    </row>
    <row r="174" spans="1:9" ht="14.25">
      <c r="A174" s="12"/>
      <c r="B174" s="40"/>
      <c r="C174" s="12"/>
      <c r="D174" s="12"/>
      <c r="E174" s="12"/>
      <c r="F174" s="12"/>
      <c r="G174" s="12"/>
      <c r="H174" s="12"/>
      <c r="I174" s="12"/>
    </row>
    <row r="175" spans="1:9" ht="15" thickBot="1">
      <c r="A175" s="12"/>
      <c r="B175" s="40"/>
      <c r="C175" s="12" t="s">
        <v>168</v>
      </c>
      <c r="D175" s="12"/>
      <c r="E175" s="70">
        <f>+E170/E173*100</f>
        <v>0.7210768670148743</v>
      </c>
      <c r="F175" s="70">
        <f>+F170/F173*100</f>
        <v>0.09054870305546661</v>
      </c>
      <c r="G175" s="70">
        <f>+G170/G173*100</f>
        <v>1.4101304122174494</v>
      </c>
      <c r="H175" s="70">
        <f>+H170/H173*100</f>
        <v>-0.2904184012632648</v>
      </c>
      <c r="I175" s="12"/>
    </row>
    <row r="176" spans="1:9" ht="14.25">
      <c r="A176" s="12"/>
      <c r="B176" s="40"/>
      <c r="C176" s="12"/>
      <c r="D176" s="12"/>
      <c r="E176" s="12"/>
      <c r="F176" s="12"/>
      <c r="G176" s="12"/>
      <c r="H176" s="12"/>
      <c r="I176" s="12"/>
    </row>
    <row r="177" spans="1:9" ht="15">
      <c r="A177" s="12"/>
      <c r="B177" s="40" t="s">
        <v>74</v>
      </c>
      <c r="C177" s="21" t="s">
        <v>285</v>
      </c>
      <c r="D177" s="12"/>
      <c r="E177" s="12"/>
      <c r="F177" s="12"/>
      <c r="G177" s="12"/>
      <c r="H177" s="12"/>
      <c r="I177" s="12"/>
    </row>
    <row r="178" spans="1:9" ht="14.25">
      <c r="A178" s="12"/>
      <c r="B178" s="40"/>
      <c r="C178" s="12"/>
      <c r="D178" s="12"/>
      <c r="E178" s="12"/>
      <c r="F178" s="12"/>
      <c r="G178" s="12"/>
      <c r="H178" s="12"/>
      <c r="I178" s="12"/>
    </row>
    <row r="179" spans="1:9" ht="14.25">
      <c r="A179" s="12"/>
      <c r="B179" s="40"/>
      <c r="C179" s="12" t="s">
        <v>283</v>
      </c>
      <c r="D179" s="12"/>
      <c r="E179" s="41">
        <f>+E170</f>
        <v>1306</v>
      </c>
      <c r="F179" s="41">
        <f>+F170</f>
        <v>164</v>
      </c>
      <c r="G179" s="41">
        <f>+G170</f>
        <v>2554</v>
      </c>
      <c r="H179" s="41">
        <f>+H170</f>
        <v>-526</v>
      </c>
      <c r="I179" s="12"/>
    </row>
    <row r="180" spans="1:9" ht="14.25">
      <c r="A180" s="12"/>
      <c r="B180" s="40"/>
      <c r="C180" s="12"/>
      <c r="D180" s="12"/>
      <c r="E180" s="12"/>
      <c r="F180" s="12"/>
      <c r="G180" s="12"/>
      <c r="H180" s="12"/>
      <c r="I180" s="12"/>
    </row>
    <row r="181" spans="1:9" ht="14.25">
      <c r="A181" s="12"/>
      <c r="B181" s="40"/>
      <c r="C181" s="12" t="s">
        <v>115</v>
      </c>
      <c r="D181" s="12"/>
      <c r="I181" s="12"/>
    </row>
    <row r="182" spans="1:9" ht="14.25">
      <c r="A182" s="12"/>
      <c r="B182" s="40"/>
      <c r="C182" s="12" t="s">
        <v>116</v>
      </c>
      <c r="D182" s="12"/>
      <c r="E182" s="41">
        <f>+E173</f>
        <v>181118</v>
      </c>
      <c r="F182" s="41">
        <f>+F173</f>
        <v>181118</v>
      </c>
      <c r="G182" s="41">
        <f>+G173</f>
        <v>181118</v>
      </c>
      <c r="H182" s="41">
        <f>+H173</f>
        <v>181118</v>
      </c>
      <c r="I182" s="12"/>
    </row>
    <row r="183" spans="1:9" ht="14.25">
      <c r="A183" s="12"/>
      <c r="B183" s="40"/>
      <c r="C183" s="12" t="s">
        <v>221</v>
      </c>
      <c r="D183" s="12"/>
      <c r="E183" s="14">
        <v>100</v>
      </c>
      <c r="F183" s="14">
        <v>0</v>
      </c>
      <c r="G183" s="14">
        <v>714</v>
      </c>
      <c r="H183" s="14">
        <v>0</v>
      </c>
      <c r="I183" s="12"/>
    </row>
    <row r="184" spans="1:9" ht="14.25">
      <c r="A184" s="12"/>
      <c r="B184" s="40"/>
      <c r="C184" s="12"/>
      <c r="D184" s="12"/>
      <c r="E184" s="57">
        <f>SUM(E182:E183)</f>
        <v>181218</v>
      </c>
      <c r="F184" s="57">
        <f>SUM(F182:F183)</f>
        <v>181118</v>
      </c>
      <c r="G184" s="57">
        <f>SUM(G182:G183)</f>
        <v>181832</v>
      </c>
      <c r="H184" s="57">
        <f>SUM(H182:H183)</f>
        <v>181118</v>
      </c>
      <c r="I184" s="12"/>
    </row>
    <row r="185" spans="1:9" ht="14.25">
      <c r="A185" s="12"/>
      <c r="B185" s="40"/>
      <c r="C185" s="40"/>
      <c r="D185" s="40"/>
      <c r="E185" s="12"/>
      <c r="F185" s="12"/>
      <c r="G185" s="12"/>
      <c r="H185" s="12"/>
      <c r="I185" s="12"/>
    </row>
    <row r="186" spans="1:9" ht="15" thickBot="1">
      <c r="A186" s="12"/>
      <c r="B186" s="40"/>
      <c r="C186" s="12" t="s">
        <v>284</v>
      </c>
      <c r="D186" s="40"/>
      <c r="E186" s="70">
        <f>+E170/E184*100</f>
        <v>0.7206789612510899</v>
      </c>
      <c r="F186" s="71" t="s">
        <v>165</v>
      </c>
      <c r="G186" s="70">
        <f>+G170/G184*100</f>
        <v>1.4045932509129306</v>
      </c>
      <c r="H186" s="71" t="s">
        <v>165</v>
      </c>
      <c r="I186" s="12"/>
    </row>
    <row r="187" spans="1:9" ht="14.25">
      <c r="A187" s="12"/>
      <c r="B187" s="40"/>
      <c r="C187" s="40"/>
      <c r="D187" s="40"/>
      <c r="E187" s="42"/>
      <c r="F187" s="58"/>
      <c r="G187" s="42"/>
      <c r="H187" s="58"/>
      <c r="I187" s="12"/>
    </row>
    <row r="188" spans="1:9" ht="14.25">
      <c r="A188" s="12"/>
      <c r="B188" s="40"/>
      <c r="C188" s="12" t="s">
        <v>286</v>
      </c>
      <c r="D188" s="40"/>
      <c r="E188" s="42"/>
      <c r="F188" s="58"/>
      <c r="G188" s="42"/>
      <c r="H188" s="58"/>
      <c r="I188" s="12"/>
    </row>
    <row r="189" spans="1:9" ht="14.25">
      <c r="A189" s="12"/>
      <c r="B189" s="40"/>
      <c r="C189" s="12" t="s">
        <v>287</v>
      </c>
      <c r="D189" s="40"/>
      <c r="E189" s="42"/>
      <c r="F189" s="58"/>
      <c r="G189" s="42"/>
      <c r="H189" s="58"/>
      <c r="I189" s="12"/>
    </row>
    <row r="190" spans="1:9" ht="14.25">
      <c r="A190" s="12"/>
      <c r="B190" s="40"/>
      <c r="C190" s="12" t="s">
        <v>288</v>
      </c>
      <c r="D190" s="40"/>
      <c r="E190" s="42"/>
      <c r="F190" s="58"/>
      <c r="G190" s="42"/>
      <c r="H190" s="58"/>
      <c r="I190" s="12"/>
    </row>
    <row r="191" spans="1:9" ht="14.25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5">
      <c r="A192" s="21" t="s">
        <v>112</v>
      </c>
      <c r="B192" s="12"/>
      <c r="C192" s="1" t="s">
        <v>99</v>
      </c>
      <c r="D192" s="12"/>
      <c r="E192" s="12"/>
      <c r="F192" s="12"/>
      <c r="G192" s="12"/>
      <c r="H192" s="12"/>
      <c r="I192" s="12"/>
    </row>
    <row r="193" spans="1:9" ht="14.25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ht="14.25">
      <c r="A194" s="12"/>
      <c r="B194" s="12"/>
      <c r="C194" s="6" t="s">
        <v>164</v>
      </c>
      <c r="D194" s="12"/>
      <c r="E194" s="12"/>
      <c r="F194" s="12"/>
      <c r="G194" s="12"/>
      <c r="H194" s="12"/>
      <c r="I194" s="12"/>
    </row>
    <row r="195" spans="1:9" ht="14.25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ht="14.25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ht="14.25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 ht="14.25">
      <c r="A198" s="12"/>
      <c r="B198" s="12"/>
      <c r="C198" s="12" t="s">
        <v>117</v>
      </c>
      <c r="D198" s="12"/>
      <c r="E198" s="12"/>
      <c r="F198" s="12"/>
      <c r="G198" s="12"/>
      <c r="H198" s="12"/>
      <c r="I198" s="12"/>
    </row>
    <row r="199" spans="1:9" ht="14.25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ht="14.25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 ht="14.25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4.25">
      <c r="A202" s="12"/>
      <c r="B202" s="12"/>
      <c r="C202" s="12" t="s">
        <v>118</v>
      </c>
      <c r="D202" s="12"/>
      <c r="E202" s="12"/>
      <c r="F202" s="12"/>
      <c r="G202" s="12"/>
      <c r="H202" s="12"/>
      <c r="I202" s="12"/>
    </row>
    <row r="203" spans="1:9" ht="14.25">
      <c r="A203" s="12"/>
      <c r="B203" s="12"/>
      <c r="C203" s="12" t="s">
        <v>162</v>
      </c>
      <c r="D203" s="12"/>
      <c r="E203" s="12"/>
      <c r="F203" s="12"/>
      <c r="G203" s="12"/>
      <c r="H203" s="12"/>
      <c r="I203" s="12"/>
    </row>
    <row r="204" spans="1:9" ht="14.25">
      <c r="A204" s="12"/>
      <c r="B204" s="12"/>
      <c r="C204" s="12" t="s">
        <v>163</v>
      </c>
      <c r="D204" s="12"/>
      <c r="E204" s="12"/>
      <c r="F204" s="12"/>
      <c r="G204" s="12"/>
      <c r="H204" s="12"/>
      <c r="I204" s="12"/>
    </row>
    <row r="205" spans="1:9" ht="14.2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4.25">
      <c r="A206" s="12"/>
      <c r="B206" s="12"/>
      <c r="C206" s="12" t="s">
        <v>161</v>
      </c>
      <c r="D206" s="12"/>
      <c r="E206" s="12"/>
      <c r="F206" s="12"/>
      <c r="G206" s="12"/>
      <c r="H206" s="12"/>
      <c r="I206" s="12"/>
    </row>
    <row r="207" spans="1:9" ht="14.25">
      <c r="A207" s="12"/>
      <c r="B207" s="12"/>
      <c r="C207" s="38" t="s">
        <v>305</v>
      </c>
      <c r="D207" s="12"/>
      <c r="E207" s="12"/>
      <c r="F207" s="12"/>
      <c r="G207" s="12"/>
      <c r="H207" s="12"/>
      <c r="I207" s="12"/>
    </row>
    <row r="208" spans="1:9" ht="14.2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4.2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4.2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4.2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4.2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4.25">
      <c r="A213" s="12"/>
      <c r="B213" s="12"/>
      <c r="C213" s="12"/>
      <c r="D213" s="12"/>
      <c r="E213" s="12"/>
      <c r="F213" s="12"/>
      <c r="G213" s="12"/>
      <c r="H213" s="12"/>
      <c r="I213" s="12"/>
    </row>
  </sheetData>
  <mergeCells count="2">
    <mergeCell ref="E167:F167"/>
    <mergeCell ref="G167:H167"/>
  </mergeCells>
  <printOptions/>
  <pageMargins left="0.75" right="0.75" top="1" bottom="1" header="0.5" footer="0.5"/>
  <pageSetup fitToHeight="0" horizontalDpi="600" verticalDpi="600" orientation="portrait" paperSize="9" scale="77" r:id="rId1"/>
  <rowBreaks count="3" manualBreakCount="3">
    <brk id="64" max="7" man="1"/>
    <brk id="123" max="7" man="1"/>
    <brk id="1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2004-08-27T02:43:16Z</cp:lastPrinted>
  <dcterms:created xsi:type="dcterms:W3CDTF">2002-11-13T01:31:38Z</dcterms:created>
  <dcterms:modified xsi:type="dcterms:W3CDTF">2004-08-27T07:45:41Z</dcterms:modified>
  <cp:category/>
  <cp:version/>
  <cp:contentType/>
  <cp:contentStatus/>
</cp:coreProperties>
</file>