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activeTab="5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sheet'!$A$1:$F$89</definedName>
    <definedName name="_xlnm.Print_Area" localSheetId="2">'equity'!$A$1:$J$29</definedName>
    <definedName name="_xlnm.Print_Area" localSheetId="4">'notes a'!$A$5:$H$119</definedName>
    <definedName name="_xlnm.Print_Area" localSheetId="5">'notes b'!$A$5:$I$153</definedName>
    <definedName name="_xlnm.Print_Area" localSheetId="0">'p&amp;l'!$A$1:$H$46</definedName>
    <definedName name="_xlnm.Print_Titles" localSheetId="4">'notes a'!$1:$4</definedName>
    <definedName name="_xlnm.Print_Titles" localSheetId="5">'notes b'!$1:$4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<sst xmlns="http://schemas.openxmlformats.org/spreadsheetml/2006/main" count="392" uniqueCount="318">
  <si>
    <t>CONDENSED CONSOLIDATED INCOME STATEMENTS</t>
  </si>
  <si>
    <t>3 months ended</t>
  </si>
  <si>
    <t>RM'000</t>
  </si>
  <si>
    <t>Revenue</t>
  </si>
  <si>
    <t>Interest income</t>
  </si>
  <si>
    <t>Taxation</t>
  </si>
  <si>
    <t>Minority interest</t>
  </si>
  <si>
    <t xml:space="preserve">Basic </t>
  </si>
  <si>
    <t>Fully diluted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</si>
  <si>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</si>
  <si>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</si>
  <si>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</si>
  <si>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</si>
  <si>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</si>
  <si>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</si>
  <si>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</si>
  <si>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MINORITY INTEREST</t>
  </si>
  <si>
    <t>DEFERRED TAXATION</t>
  </si>
  <si>
    <t>Inventories</t>
  </si>
  <si>
    <t>Deposits with licensed banks</t>
  </si>
  <si>
    <t>Cash and bank balances</t>
  </si>
  <si>
    <t>Provision for taxation</t>
  </si>
  <si>
    <t>Share premium</t>
  </si>
  <si>
    <t>Share capital</t>
  </si>
  <si>
    <t>Revaluation reserve</t>
  </si>
  <si>
    <t>Reserve on consolidation</t>
  </si>
  <si>
    <t>Retained profits</t>
  </si>
  <si>
    <t>Shareholders' equity</t>
  </si>
  <si>
    <t>Net Tangible Assets per share (RM)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</si>
  <si>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</si>
  <si>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</si>
  <si>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</si>
  <si>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</si>
  <si>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</si>
  <si>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</si>
  <si>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</si>
  <si>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</si>
  <si>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Revaluation</t>
  </si>
  <si>
    <t>reserve</t>
  </si>
  <si>
    <t>Reserve on</t>
  </si>
  <si>
    <t>consolidation</t>
  </si>
  <si>
    <t>Retained</t>
  </si>
  <si>
    <t>profits</t>
  </si>
  <si>
    <t>Total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</si>
  <si>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</si>
  <si>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</si>
  <si>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</si>
  <si>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</si>
  <si>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</si>
  <si>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</si>
  <si>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</si>
  <si>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</si>
  <si>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</si>
  <si>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</si>
  <si>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</si>
  <si>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</si>
  <si>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</si>
  <si>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</si>
  <si>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</si>
  <si>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</si>
  <si>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</si>
  <si>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</si>
  <si>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</si>
  <si>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The accounting policies and methods of computations adopted by the Group in this interim financial</t>
  </si>
  <si>
    <t xml:space="preserve">statement are consistent with those adopted in the financial statements for the year ended 31 </t>
  </si>
  <si>
    <t>The audit report of the Group's most recent annual audited financial statements for the year ended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</si>
  <si>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</si>
  <si>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</si>
  <si>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</si>
  <si>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</si>
  <si>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year or changes in estimates of amounts reported in prior financial years that have a material effect</t>
  </si>
  <si>
    <t>in the current quarter.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</si>
  <si>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</si>
  <si>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</si>
  <si>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</si>
  <si>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</si>
  <si>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</si>
  <si>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</si>
  <si>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</si>
  <si>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</si>
  <si>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 xml:space="preserve">There were no issuances and repayments of debt and equity securities, share buy-backs, share </t>
  </si>
  <si>
    <t>Segment reporting</t>
  </si>
  <si>
    <t>(a)</t>
  </si>
  <si>
    <t>(b)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</si>
  <si>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</si>
  <si>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</si>
  <si>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</si>
  <si>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</si>
  <si>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</si>
  <si>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</si>
  <si>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</si>
  <si>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</si>
  <si>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</si>
  <si>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</si>
  <si>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</si>
  <si>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</si>
  <si>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</si>
  <si>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</si>
  <si>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</si>
  <si>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</si>
  <si>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</si>
  <si>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Deferred taxation - provision / (reversal)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</si>
  <si>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</si>
  <si>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</si>
  <si>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</si>
  <si>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</si>
  <si>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</si>
  <si>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The Group has no financial instruments with off balance sheet risks as at the date of this announcement.</t>
  </si>
  <si>
    <t>Changes in material litigation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</si>
  <si>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</si>
  <si>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</si>
  <si>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</si>
  <si>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</si>
  <si>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</si>
  <si>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</si>
  <si>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</si>
  <si>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</si>
  <si>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</si>
  <si>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</si>
  <si>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</si>
  <si>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</si>
  <si>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</si>
  <si>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</si>
  <si>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</si>
  <si>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</si>
  <si>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Basic earnings per share</t>
  </si>
  <si>
    <t>The basic earnings per share for the financial period has been calculated based on the Group's</t>
  </si>
  <si>
    <t>profit after taxation and divided by the weighted average number of ordinary shares outstanding</t>
  </si>
  <si>
    <t>during the financial period.</t>
  </si>
  <si>
    <t>Group's profit after taxation (RM'000)</t>
  </si>
  <si>
    <t>Weighted average number of ordinary</t>
  </si>
  <si>
    <t>Diluted earnings per share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</si>
  <si>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</si>
  <si>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</si>
  <si>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</si>
  <si>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</si>
  <si>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</si>
  <si>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</si>
  <si>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</si>
  <si>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</si>
  <si>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</si>
  <si>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</si>
  <si>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</si>
  <si>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</si>
  <si>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</si>
  <si>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Intangible assets</t>
  </si>
  <si>
    <t>Goodwill on consolidation</t>
  </si>
  <si>
    <t>Long term investments</t>
  </si>
  <si>
    <t>Trade and other receivables</t>
  </si>
  <si>
    <t>Trade and other payables</t>
  </si>
  <si>
    <t>Borrowings</t>
  </si>
  <si>
    <t>LONG TERM BORROWINGS</t>
  </si>
  <si>
    <t>(Incorporated in Malaysia)</t>
  </si>
  <si>
    <t>Dividend income</t>
  </si>
  <si>
    <t>Taxation paid</t>
  </si>
  <si>
    <t>Non-cash items</t>
  </si>
  <si>
    <t>Non-operating items</t>
  </si>
  <si>
    <t>Net change in current assets</t>
  </si>
  <si>
    <t>Net change in current liabilities</t>
  </si>
  <si>
    <t>NET INCREASE/(DECREASE)  IN CASH AND CASH EQUIVALENTS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</si>
  <si>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</si>
  <si>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</si>
  <si>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</si>
  <si>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</si>
  <si>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</si>
  <si>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significantly afftected by seasonality and cyclicality factors for the current financial period.</t>
  </si>
  <si>
    <t>Except for the prevailing slowdown in the property market, the operations of the Group were not</t>
  </si>
  <si>
    <t>or cashflow during the financial period under review.</t>
  </si>
  <si>
    <t>There were no unusual items that have a material effect on the assets, liabilities, equity, net income,</t>
  </si>
  <si>
    <t>cancellations, shares held as treasury shares and resale of treasury shares for the current financial</t>
  </si>
  <si>
    <t>period, other than as mentioned below:-</t>
  </si>
  <si>
    <t>Warrants 2000/2010</t>
  </si>
  <si>
    <t>Warrants 1999/2007</t>
  </si>
  <si>
    <t xml:space="preserve">The Company issued 15,190,060 warrants on 11 September 2000 with an expiry date of </t>
  </si>
  <si>
    <t>of RM1.45.</t>
  </si>
  <si>
    <t>10 September 2010.  Each warrant is exercisable into one A&amp;M ordinary share at an exercise price</t>
  </si>
  <si>
    <t>Hil Industries Berhad ("HIL") issued 25,340,000 warrants on 16 April 1999 and 28 June 1999.</t>
  </si>
  <si>
    <t>Each warrant is exercisable into one HIL ordinary share at an exercise price of RM1.55.</t>
  </si>
  <si>
    <t>All the warrants expire on the market day immediately preceding 16 April 2007.</t>
  </si>
  <si>
    <t>No dividend was paid during the current financial period (nil for the previous financial period</t>
  </si>
  <si>
    <t>Analysis of the Group's results by the various activities for the current financial period</t>
  </si>
  <si>
    <t>are as follows:-</t>
  </si>
  <si>
    <t>Material subsequent event</t>
  </si>
  <si>
    <t>There were no other changes in composition of the Group during the current financial period,</t>
  </si>
  <si>
    <t>other than as mentioned below:-</t>
  </si>
  <si>
    <t>The Group has not provided any profit forecasts and profit guarantees in a public document.</t>
  </si>
  <si>
    <t>Current Quarter</t>
  </si>
  <si>
    <t xml:space="preserve"> - for the period</t>
  </si>
  <si>
    <t xml:space="preserve"> - under/(over) provision for prior periods</t>
  </si>
  <si>
    <t>The investments in quoted shares (other than securities in existing subsidiary and associated companies)</t>
  </si>
  <si>
    <t>as at the end of the reporting period:-</t>
  </si>
  <si>
    <t xml:space="preserve"> </t>
  </si>
  <si>
    <t>Quoted shares - at cost</t>
  </si>
  <si>
    <t>Quoted shares - at book value</t>
  </si>
  <si>
    <t>Quoted shares - at market value</t>
  </si>
  <si>
    <t xml:space="preserve">On 18 December 2000, the Company announced the following:-  </t>
  </si>
  <si>
    <t xml:space="preserve">Unsecured </t>
  </si>
  <si>
    <t xml:space="preserve">Short Term Borrowings </t>
  </si>
  <si>
    <t xml:space="preserve">Long Term Borrowings </t>
  </si>
  <si>
    <t xml:space="preserve">Total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</si>
  <si>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</si>
  <si>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</si>
  <si>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</si>
  <si>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</si>
  <si>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</si>
  <si>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</si>
  <si>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 xml:space="preserve"> 98,154,030 free detachable new warrants at an issue price to be determined later on the basis of  one(1)</t>
  </si>
  <si>
    <t>(i)  a proposed rights issue of up to 98,154,030 new ordinary shares of RM1.00 each together with up to</t>
  </si>
  <si>
    <t xml:space="preserve">   Unik Perdana Sdn. Bhd. from Dalta Industries Sdn Bhd for a total cash consideration of RM37 million.</t>
  </si>
  <si>
    <t>(ii)  the proposed acquisition of 30,000 ordinary shares of RM1.00 each representing 30% equity interest in</t>
  </si>
  <si>
    <t>the abovementioned proposals will be deferred until such time when the market is more conducive.</t>
  </si>
  <si>
    <t>Subsequently on 12 April 2001, the Company announced that due to the prevailing weak market conditions,</t>
  </si>
  <si>
    <t>A third party has instituted a legal suit against two of its subsidiaries in automotive parts distribution division</t>
  </si>
  <si>
    <t>the event the matter proceeds to trial.</t>
  </si>
  <si>
    <t>The affected subsidiaries denied such allegation and had appointed legal counsels to defend themselves in</t>
  </si>
  <si>
    <t>N/A</t>
  </si>
  <si>
    <t>(Audited)</t>
  </si>
  <si>
    <t>profit after taxation and minority interests for the corresponding financial period of the preceding year.</t>
  </si>
  <si>
    <t>Basic earnings per share (sen)</t>
  </si>
  <si>
    <t>Deferred expenses paid</t>
  </si>
  <si>
    <t>Development properties</t>
  </si>
  <si>
    <t>Proceeds from disposal of quoted investment</t>
  </si>
  <si>
    <t>Proceeds from disposal of investment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</si>
  <si>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</si>
  <si>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</si>
  <si>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</si>
  <si>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</si>
  <si>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</si>
  <si>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Not applicable as there were no dilutive potential ordinary shares.</t>
  </si>
  <si>
    <t>31.12.2002</t>
  </si>
  <si>
    <t>(Unaudited)</t>
  </si>
  <si>
    <t>The Board of Directors expect that the Group's performance for the current financial year to be adversely</t>
  </si>
  <si>
    <t>31.03.2003</t>
  </si>
  <si>
    <t>31.03.2002</t>
  </si>
  <si>
    <t xml:space="preserve"> Annual Audited Financial Statements of the Group for the year ended 31 December 2002.</t>
  </si>
  <si>
    <t>For the period ended 31 March 2003</t>
  </si>
  <si>
    <t>As at 1 January 2003</t>
  </si>
  <si>
    <t>At 31 March 2003</t>
  </si>
  <si>
    <t>CASH AND CASH EQUIVALENTS AS AT 31 MARCH</t>
  </si>
  <si>
    <t>3 months</t>
  </si>
  <si>
    <t>of the Group for the year ended 31 December 2002.</t>
  </si>
  <si>
    <t>December 2002.</t>
  </si>
  <si>
    <t>31 December 2002 was not qualified.</t>
  </si>
  <si>
    <t>ended 31 March 2002).</t>
  </si>
  <si>
    <t>There were no sale of unquoted investments and/or properties during the current financial period.</t>
  </si>
  <si>
    <t>The Sale of Unquoted Investments and/or Properties</t>
  </si>
  <si>
    <t xml:space="preserve">There was no purchase or disposal of quoted securities for the current financial period. </t>
  </si>
  <si>
    <t>29 May 2003</t>
  </si>
  <si>
    <t>As at 31 March 2003</t>
  </si>
  <si>
    <t>two (2) ordinary shares of RM1.00 each representing the entire issued and paid-up share capital of</t>
  </si>
  <si>
    <t xml:space="preserve">Hil Plastics Industries Sdn Bhd (formerly known as Kuasahan Sdn Bhd) (594316-H) and </t>
  </si>
  <si>
    <t>Both companies are currently dormant.</t>
  </si>
  <si>
    <t>On 10 February 2003, Hil Industries Berhad, a subsidiary of A &amp; M Realty Berhad, acquired at par,</t>
  </si>
  <si>
    <t>Greengen Sdn Bhd ( 579371-U).</t>
  </si>
  <si>
    <t>Status of audit qualifications</t>
  </si>
  <si>
    <t>year to date</t>
  </si>
  <si>
    <t>Cumulative</t>
  </si>
  <si>
    <t>The effective tax rate of the Group is higher than the statutory tax rate mainly due to absence of group</t>
  </si>
  <si>
    <t>relief as profits of Hil Industries Berhad and certain of its subsidiaries cannot be set-off against losses of</t>
  </si>
  <si>
    <t>other subsidiary companies for tax purposes.</t>
  </si>
  <si>
    <t>shares held in the Company on a date to be determined and announced later; and</t>
  </si>
  <si>
    <t>new ordinary share with one (1) free new warrant attached thereof for every two(2) existing ordinary</t>
  </si>
  <si>
    <t>There were no foreign denominated loans as at 31 March 2003 .</t>
  </si>
  <si>
    <t>good faith and fidelity as former employees to that third party.</t>
  </si>
  <si>
    <t>and certain directors and employees of those companies for damages by virtue of the breach of duty of</t>
  </si>
  <si>
    <t>for damages arising from the act of passing off, breach of registered trademark belonging to the third party.</t>
  </si>
  <si>
    <t>A third party has instituted a legal suit against one of its subsidiary in automotive parts distribution division</t>
  </si>
  <si>
    <t>dispute this claim.</t>
  </si>
  <si>
    <t>The affected subsidiary denied committing such an offence and legal counsel had been appointed to</t>
  </si>
  <si>
    <t>Analysis by geographical location is not presented as the group's activities are carried out</t>
  </si>
  <si>
    <t>predominantly in Malaysia.</t>
  </si>
  <si>
    <t>and trading</t>
  </si>
  <si>
    <t>Manufacturing</t>
  </si>
  <si>
    <t>construction &amp;</t>
  </si>
  <si>
    <t>Hotel &amp; leisure</t>
  </si>
  <si>
    <t>Elimination</t>
  </si>
  <si>
    <t>REVENUE</t>
  </si>
  <si>
    <t>External sales</t>
  </si>
  <si>
    <t>Inter-segment sales</t>
  </si>
  <si>
    <t>Total revenue</t>
  </si>
  <si>
    <t>RESULTS</t>
  </si>
  <si>
    <t>Segment results</t>
  </si>
  <si>
    <t>Unallocated income</t>
  </si>
  <si>
    <t>Finance costs</t>
  </si>
  <si>
    <t>Minority interests</t>
  </si>
  <si>
    <t>development,</t>
  </si>
  <si>
    <t>Property</t>
  </si>
  <si>
    <t>management</t>
  </si>
  <si>
    <t>services</t>
  </si>
  <si>
    <t>related</t>
  </si>
  <si>
    <t>and losses in our plastic parts manufacturing business as a result of drop in order of products.</t>
  </si>
  <si>
    <t>as compared to RM5.671 million profit before taxation for the preceding quarter.</t>
  </si>
  <si>
    <t>The decrease in this quarter is mainly due to losses from its manufacturing division</t>
  </si>
  <si>
    <t>financial report prepared in accordance with MASB 26 Interim Financial Reporting.</t>
  </si>
  <si>
    <t>There are no comparative figures for the preceding financial period ended 31 March 2002 as this is the third</t>
  </si>
  <si>
    <t>Profit/(Loss) from operations</t>
  </si>
  <si>
    <t>Proft/(Loss) before taxation</t>
  </si>
  <si>
    <t>Proft/(Loss) after taxation</t>
  </si>
  <si>
    <t>Net profit/(loss) for the period</t>
  </si>
  <si>
    <t>Profit/(Loss) after taxation</t>
  </si>
  <si>
    <t>Profit/(Loss) before taxation</t>
  </si>
  <si>
    <t>Operating profit/(loss) before working capital changes</t>
  </si>
  <si>
    <t>the third financial report prepared in accordance with MASB 26 Interim Financial Reporting.</t>
  </si>
  <si>
    <t>There are no comparative figures for the preceding financial period ended 31 March 2002 as this is</t>
  </si>
  <si>
    <t>The Group achieved RM20.573 million revenue and RM0.689 million loss after taxation and minority interests</t>
  </si>
  <si>
    <t>for the current financial period 31 March 2003 as compared to RM30.949 million revenue and RM1.453 million</t>
  </si>
  <si>
    <t>The lower revenue and profit after taxation and minority interests is due to  the weak property market</t>
  </si>
  <si>
    <t>The A&amp;M Group reported RM0.810 million loss before taxation for the current quarter</t>
  </si>
  <si>
    <t>as a result of substantial decrease in order of products and lower contribution from property division.</t>
  </si>
  <si>
    <t>affected by uncertainties in business environment worldwide due to impact of SARS disease, geopolitical</t>
  </si>
  <si>
    <t>risks from the threat of terrorists' attacks, increased competition from China and the weakened demand from</t>
  </si>
  <si>
    <t>to cushion the slowdown in economy, the prospects for our property and leisure divisions are expected to be</t>
  </si>
  <si>
    <t>more stable.  However, the manufacturing division's performance will continue to be weak.</t>
  </si>
  <si>
    <t>Individual Period</t>
  </si>
  <si>
    <t>Cumulative Period</t>
  </si>
  <si>
    <t>CONDENSED CONSOLIDATED BALANCE SHEETS (Continued)</t>
  </si>
  <si>
    <t>Operating profit/(loss)</t>
  </si>
  <si>
    <t>the developed countries.  With the recent stimulus package of RM7.3 billion announced by the Government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</si>
</sst>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</numFmts>
  <fonts count="10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6" fillId="0" borderId="1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3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37" fontId="6" fillId="0" borderId="5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right"/>
      <protection/>
    </xf>
    <xf numFmtId="37" fontId="6" fillId="2" borderId="7" xfId="0" applyNumberFormat="1" applyFont="1" applyFill="1" applyBorder="1" applyAlignment="1" applyProtection="1">
      <alignment horizontal="right"/>
      <protection/>
    </xf>
    <xf numFmtId="37" fontId="6" fillId="0" borderId="8" xfId="0" applyNumberFormat="1" applyFont="1" applyBorder="1" applyAlignment="1" applyProtection="1">
      <alignment horizontal="right"/>
      <protection/>
    </xf>
    <xf numFmtId="37" fontId="6" fillId="2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11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6" fillId="0" borderId="0" xfId="15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 horizontal="right"/>
      <protection/>
    </xf>
    <xf numFmtId="165" fontId="6" fillId="0" borderId="11" xfId="15" applyNumberFormat="1" applyFont="1" applyBorder="1" applyAlignment="1" applyProtection="1">
      <alignment horizontal="right"/>
      <protection/>
    </xf>
    <xf numFmtId="165" fontId="6" fillId="0" borderId="0" xfId="15" applyNumberFormat="1" applyFont="1" applyAlignment="1" applyProtection="1">
      <alignment horizontal="centerContinuous"/>
      <protection/>
    </xf>
    <xf numFmtId="165" fontId="6" fillId="0" borderId="2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10" xfId="15" applyNumberFormat="1" applyFont="1" applyBorder="1" applyAlignment="1" applyProtection="1">
      <alignment/>
      <protection/>
    </xf>
    <xf numFmtId="165" fontId="6" fillId="0" borderId="2" xfId="15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4">
      <selection activeCell="H39" sqref="H39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63" t="s">
        <v>135</v>
      </c>
      <c r="B1" s="63"/>
      <c r="C1" s="63"/>
      <c r="D1" s="63"/>
      <c r="E1" s="63"/>
      <c r="F1" s="63"/>
      <c r="G1" s="63"/>
    </row>
    <row r="2" spans="1:7" ht="14.25">
      <c r="A2" s="64" t="s">
        <v>136</v>
      </c>
      <c r="B2" s="64"/>
      <c r="C2" s="64"/>
      <c r="D2" s="64"/>
      <c r="E2" s="64"/>
      <c r="F2" s="64"/>
      <c r="G2" s="64"/>
    </row>
    <row r="3" spans="1:7" ht="14.25">
      <c r="A3" s="64" t="s">
        <v>152</v>
      </c>
      <c r="B3" s="64"/>
      <c r="C3" s="64"/>
      <c r="D3" s="64"/>
      <c r="E3" s="64"/>
      <c r="F3" s="64"/>
      <c r="G3" s="64"/>
    </row>
    <row r="4" spans="1:7" ht="14.25">
      <c r="A4" s="13"/>
      <c r="B4" s="13"/>
      <c r="C4" s="13"/>
      <c r="D4" s="13"/>
      <c r="E4" s="13"/>
      <c r="F4" s="13"/>
      <c r="G4" s="13"/>
    </row>
    <row r="5" spans="1:7" ht="15">
      <c r="A5" s="63" t="s">
        <v>0</v>
      </c>
      <c r="B5" s="63"/>
      <c r="C5" s="63"/>
      <c r="D5" s="63"/>
      <c r="E5" s="63"/>
      <c r="F5" s="63"/>
      <c r="G5" s="63"/>
    </row>
    <row r="6" spans="1:7" ht="14.25">
      <c r="A6" s="64" t="s">
        <v>235</v>
      </c>
      <c r="B6" s="64"/>
      <c r="C6" s="64"/>
      <c r="D6" s="64"/>
      <c r="E6" s="64"/>
      <c r="F6" s="64"/>
      <c r="G6" s="64"/>
    </row>
    <row r="7" spans="1:7" ht="14.25">
      <c r="A7" s="28"/>
      <c r="B7" s="28"/>
      <c r="C7" s="28"/>
      <c r="D7" s="28"/>
      <c r="E7" s="28"/>
      <c r="F7" s="28"/>
      <c r="G7" s="28"/>
    </row>
    <row r="8" spans="1:7" ht="14.25">
      <c r="A8" s="13"/>
      <c r="B8" s="13"/>
      <c r="C8" s="65" t="s">
        <v>313</v>
      </c>
      <c r="D8" s="65"/>
      <c r="E8" s="13"/>
      <c r="F8" s="65" t="s">
        <v>314</v>
      </c>
      <c r="G8" s="65"/>
    </row>
    <row r="9" spans="1:7" ht="15">
      <c r="A9" s="13"/>
      <c r="B9" s="29"/>
      <c r="C9" s="63" t="s">
        <v>1</v>
      </c>
      <c r="D9" s="63"/>
      <c r="E9" s="29"/>
      <c r="F9" s="63" t="s">
        <v>1</v>
      </c>
      <c r="G9" s="63"/>
    </row>
    <row r="10" spans="1:7" ht="15">
      <c r="A10" s="13"/>
      <c r="B10" s="29"/>
      <c r="C10" s="30" t="s">
        <v>232</v>
      </c>
      <c r="D10" s="30" t="s">
        <v>233</v>
      </c>
      <c r="E10" s="3"/>
      <c r="F10" s="30" t="str">
        <f>+C10</f>
        <v>31.03.2003</v>
      </c>
      <c r="G10" s="30" t="str">
        <f>+D10</f>
        <v>31.03.2002</v>
      </c>
    </row>
    <row r="11" spans="1:7" ht="15">
      <c r="A11" s="13"/>
      <c r="B11" s="29"/>
      <c r="C11" s="28" t="s">
        <v>230</v>
      </c>
      <c r="D11" s="28" t="s">
        <v>230</v>
      </c>
      <c r="E11" s="3"/>
      <c r="F11" s="28" t="s">
        <v>230</v>
      </c>
      <c r="G11" s="28" t="s">
        <v>230</v>
      </c>
    </row>
    <row r="12" spans="1:7" ht="15">
      <c r="A12" s="13"/>
      <c r="B12" s="29"/>
      <c r="C12" s="3" t="s">
        <v>2</v>
      </c>
      <c r="D12" s="3" t="s">
        <v>2</v>
      </c>
      <c r="E12" s="3"/>
      <c r="F12" s="3" t="s">
        <v>2</v>
      </c>
      <c r="G12" s="3" t="s">
        <v>2</v>
      </c>
    </row>
    <row r="13" spans="1:7" ht="14.25">
      <c r="A13" s="13"/>
      <c r="B13" s="13"/>
      <c r="C13" s="13"/>
      <c r="D13" s="13"/>
      <c r="E13" s="13"/>
      <c r="F13" s="13"/>
      <c r="G13" s="13"/>
    </row>
    <row r="14" spans="1:7" ht="15.75" thickBot="1">
      <c r="A14" s="29" t="s">
        <v>3</v>
      </c>
      <c r="B14" s="29"/>
      <c r="C14" s="31">
        <v>20573</v>
      </c>
      <c r="D14" s="31">
        <v>30949</v>
      </c>
      <c r="E14" s="32"/>
      <c r="F14" s="31">
        <f>+C14</f>
        <v>20573</v>
      </c>
      <c r="G14" s="31">
        <f>+D14</f>
        <v>30949</v>
      </c>
    </row>
    <row r="15" spans="1:7" ht="15" thickTop="1">
      <c r="A15" s="13"/>
      <c r="B15" s="13"/>
      <c r="C15" s="15"/>
      <c r="D15" s="15"/>
      <c r="E15" s="15"/>
      <c r="F15" s="15"/>
      <c r="G15" s="15"/>
    </row>
    <row r="16" spans="1:7" ht="14.25">
      <c r="A16" s="13" t="s">
        <v>316</v>
      </c>
      <c r="B16" s="13"/>
      <c r="C16" s="15">
        <f>-810-C18-C20</f>
        <v>-925</v>
      </c>
      <c r="D16" s="15">
        <f>1685-D18-D20</f>
        <v>1660</v>
      </c>
      <c r="E16" s="15"/>
      <c r="F16" s="15">
        <f>+C16</f>
        <v>-925</v>
      </c>
      <c r="G16" s="15">
        <f>+D16</f>
        <v>1660</v>
      </c>
    </row>
    <row r="17" spans="1:7" ht="14.25">
      <c r="A17" s="13"/>
      <c r="B17" s="13"/>
      <c r="C17" s="15"/>
      <c r="D17" s="15"/>
      <c r="E17" s="15"/>
      <c r="F17" s="15"/>
      <c r="G17" s="15"/>
    </row>
    <row r="18" spans="1:7" ht="14.25">
      <c r="A18" s="13" t="s">
        <v>48</v>
      </c>
      <c r="B18" s="13"/>
      <c r="C18" s="15">
        <v>-40</v>
      </c>
      <c r="D18" s="15">
        <v>-48</v>
      </c>
      <c r="E18" s="15"/>
      <c r="F18" s="15">
        <f>+C18</f>
        <v>-40</v>
      </c>
      <c r="G18" s="15">
        <f>+D18</f>
        <v>-48</v>
      </c>
    </row>
    <row r="19" spans="1:8" ht="14.25">
      <c r="A19" s="13"/>
      <c r="B19" s="13"/>
      <c r="C19" s="33"/>
      <c r="D19" s="33"/>
      <c r="E19" s="33"/>
      <c r="F19" s="33"/>
      <c r="G19" s="33"/>
      <c r="H19" s="2"/>
    </row>
    <row r="20" spans="1:8" ht="14.25">
      <c r="A20" s="13" t="s">
        <v>4</v>
      </c>
      <c r="B20" s="13"/>
      <c r="C20" s="15">
        <v>155</v>
      </c>
      <c r="D20" s="15">
        <v>73</v>
      </c>
      <c r="E20" s="15"/>
      <c r="F20" s="15">
        <f>+C20</f>
        <v>155</v>
      </c>
      <c r="G20" s="15">
        <f>+D20</f>
        <v>73</v>
      </c>
      <c r="H20" s="2"/>
    </row>
    <row r="21" spans="1:7" ht="14.25">
      <c r="A21" s="13"/>
      <c r="B21" s="13"/>
      <c r="C21" s="34"/>
      <c r="D21" s="34"/>
      <c r="E21" s="15"/>
      <c r="F21" s="34"/>
      <c r="G21" s="34"/>
    </row>
    <row r="22" spans="1:7" ht="14.25">
      <c r="A22" s="13"/>
      <c r="B22" s="13"/>
      <c r="C22" s="15"/>
      <c r="D22" s="15"/>
      <c r="E22" s="15"/>
      <c r="F22" s="15"/>
      <c r="G22" s="15"/>
    </row>
    <row r="23" spans="1:7" ht="14.25">
      <c r="A23" s="13" t="s">
        <v>300</v>
      </c>
      <c r="B23" s="13"/>
      <c r="C23" s="15">
        <f>SUM(C16:C20)</f>
        <v>-810</v>
      </c>
      <c r="D23" s="15">
        <f>SUM(D16:D20)</f>
        <v>1685</v>
      </c>
      <c r="E23" s="15"/>
      <c r="F23" s="15">
        <f>SUM(F16:F20)</f>
        <v>-810</v>
      </c>
      <c r="G23" s="15">
        <f>SUM(G16:G20)</f>
        <v>1685</v>
      </c>
    </row>
    <row r="24" spans="1:7" ht="14.25">
      <c r="A24" s="13"/>
      <c r="B24" s="13"/>
      <c r="C24" s="15"/>
      <c r="D24" s="15"/>
      <c r="E24" s="15"/>
      <c r="F24" s="15"/>
      <c r="G24" s="15"/>
    </row>
    <row r="25" spans="1:7" ht="14.25">
      <c r="A25" s="13" t="s">
        <v>138</v>
      </c>
      <c r="B25" s="13"/>
      <c r="C25" s="15">
        <v>-313</v>
      </c>
      <c r="D25" s="15">
        <v>-432</v>
      </c>
      <c r="E25" s="15"/>
      <c r="F25" s="15">
        <f>+C25</f>
        <v>-313</v>
      </c>
      <c r="G25" s="15">
        <f>+D25</f>
        <v>-432</v>
      </c>
    </row>
    <row r="26" spans="1:7" ht="14.25">
      <c r="A26" s="13"/>
      <c r="B26" s="13"/>
      <c r="C26" s="34"/>
      <c r="D26" s="34"/>
      <c r="E26" s="15"/>
      <c r="F26" s="34"/>
      <c r="G26" s="34"/>
    </row>
    <row r="27" spans="1:7" ht="14.25">
      <c r="A27" s="13"/>
      <c r="B27" s="13"/>
      <c r="C27" s="15"/>
      <c r="D27" s="15"/>
      <c r="E27" s="15"/>
      <c r="F27" s="15"/>
      <c r="G27" s="15"/>
    </row>
    <row r="28" spans="1:7" ht="14.25">
      <c r="A28" s="13" t="s">
        <v>299</v>
      </c>
      <c r="B28" s="13"/>
      <c r="C28" s="15">
        <f>SUM(C23:C25)</f>
        <v>-1123</v>
      </c>
      <c r="D28" s="15">
        <f>SUM(D23:D25)</f>
        <v>1253</v>
      </c>
      <c r="E28" s="15"/>
      <c r="F28" s="15">
        <f>SUM(F23:F25)</f>
        <v>-1123</v>
      </c>
      <c r="G28" s="15">
        <f>SUM(G23:G25)</f>
        <v>1253</v>
      </c>
    </row>
    <row r="29" spans="1:7" ht="14.25">
      <c r="A29" s="13"/>
      <c r="B29" s="13"/>
      <c r="C29" s="15"/>
      <c r="D29" s="15"/>
      <c r="E29" s="15"/>
      <c r="F29" s="15"/>
      <c r="G29" s="15"/>
    </row>
    <row r="30" spans="1:7" ht="14.25">
      <c r="A30" s="13" t="s">
        <v>6</v>
      </c>
      <c r="B30" s="13"/>
      <c r="C30" s="15">
        <v>434</v>
      </c>
      <c r="D30" s="15">
        <v>200</v>
      </c>
      <c r="E30" s="15"/>
      <c r="F30" s="15">
        <f>+C30</f>
        <v>434</v>
      </c>
      <c r="G30" s="15">
        <f>+D30</f>
        <v>200</v>
      </c>
    </row>
    <row r="31" spans="1:7" ht="14.25">
      <c r="A31" s="13"/>
      <c r="B31" s="13"/>
      <c r="C31" s="34"/>
      <c r="D31" s="34"/>
      <c r="E31" s="15"/>
      <c r="F31" s="34"/>
      <c r="G31" s="34"/>
    </row>
    <row r="32" spans="1:7" ht="14.25">
      <c r="A32" s="13"/>
      <c r="B32" s="13"/>
      <c r="C32" s="15"/>
      <c r="D32" s="15"/>
      <c r="E32" s="15"/>
      <c r="F32" s="15"/>
      <c r="G32" s="15"/>
    </row>
    <row r="33" spans="1:7" ht="14.25">
      <c r="A33" s="13" t="s">
        <v>298</v>
      </c>
      <c r="B33" s="13"/>
      <c r="C33" s="15">
        <f>SUM(C28:C31)</f>
        <v>-689</v>
      </c>
      <c r="D33" s="15">
        <f>SUM(D28:D31)</f>
        <v>1453</v>
      </c>
      <c r="E33" s="15"/>
      <c r="F33" s="15">
        <f>SUM(F28:F31)</f>
        <v>-689</v>
      </c>
      <c r="G33" s="15">
        <f>SUM(G28:G31)</f>
        <v>1453</v>
      </c>
    </row>
    <row r="34" spans="1:7" ht="15" thickBot="1">
      <c r="A34" s="13"/>
      <c r="B34" s="13"/>
      <c r="C34" s="35"/>
      <c r="D34" s="35"/>
      <c r="E34" s="15"/>
      <c r="F34" s="35"/>
      <c r="G34" s="35"/>
    </row>
    <row r="35" spans="1:7" ht="15" thickTop="1">
      <c r="A35" s="13"/>
      <c r="B35" s="13"/>
      <c r="C35" s="13"/>
      <c r="D35" s="13"/>
      <c r="E35" s="13"/>
      <c r="F35" s="13"/>
      <c r="G35" s="13"/>
    </row>
    <row r="36" spans="1:7" ht="14.25">
      <c r="A36" s="13"/>
      <c r="B36" s="13"/>
      <c r="C36" s="13"/>
      <c r="D36" s="13"/>
      <c r="E36" s="13"/>
      <c r="F36" s="13"/>
      <c r="G36" s="13"/>
    </row>
    <row r="37" spans="1:7" ht="15">
      <c r="A37" s="29" t="s">
        <v>139</v>
      </c>
      <c r="B37" s="13"/>
      <c r="C37" s="28"/>
      <c r="D37" s="28"/>
      <c r="E37" s="28"/>
      <c r="F37" s="28"/>
      <c r="G37" s="28"/>
    </row>
    <row r="38" spans="1:7" ht="14.25">
      <c r="A38" s="13"/>
      <c r="B38" s="13"/>
      <c r="C38" s="13"/>
      <c r="D38" s="13"/>
      <c r="E38" s="13"/>
      <c r="F38" s="13"/>
      <c r="G38" s="13"/>
    </row>
    <row r="39" spans="1:7" ht="14.25">
      <c r="A39" s="13" t="s">
        <v>7</v>
      </c>
      <c r="B39" s="13"/>
      <c r="C39" s="36">
        <f>+C33/'balance sheet'!C65*100</f>
        <v>-0.3804149780805884</v>
      </c>
      <c r="D39" s="36">
        <f>+D33/'balance sheet'!E65*100</f>
        <v>0.8022394240219083</v>
      </c>
      <c r="E39" s="36"/>
      <c r="F39" s="36">
        <f>+C39</f>
        <v>-0.3804149780805884</v>
      </c>
      <c r="G39" s="36">
        <f>+D39</f>
        <v>0.8022394240219083</v>
      </c>
    </row>
    <row r="40" spans="1:7" ht="14.25">
      <c r="A40" s="13"/>
      <c r="B40" s="13"/>
      <c r="C40" s="36"/>
      <c r="D40" s="36"/>
      <c r="E40" s="36"/>
      <c r="F40" s="36"/>
      <c r="G40" s="36"/>
    </row>
    <row r="41" spans="1:7" ht="14.25">
      <c r="A41" s="13" t="s">
        <v>8</v>
      </c>
      <c r="B41" s="13"/>
      <c r="C41" s="47" t="s">
        <v>215</v>
      </c>
      <c r="D41" s="47" t="s">
        <v>215</v>
      </c>
      <c r="E41" s="36"/>
      <c r="F41" s="47" t="s">
        <v>215</v>
      </c>
      <c r="G41" s="47" t="s">
        <v>215</v>
      </c>
    </row>
    <row r="42" spans="1:7" ht="14.25">
      <c r="A42" s="13"/>
      <c r="B42" s="13"/>
      <c r="C42" s="37"/>
      <c r="D42" s="37"/>
      <c r="E42" s="37"/>
      <c r="F42" s="37"/>
      <c r="G42" s="37"/>
    </row>
    <row r="43" spans="1:7" ht="14.25">
      <c r="A43" s="13"/>
      <c r="B43" s="13"/>
      <c r="C43" s="13"/>
      <c r="D43" s="13"/>
      <c r="E43" s="13"/>
      <c r="F43" s="13"/>
      <c r="G43" s="13"/>
    </row>
    <row r="44" spans="1:7" ht="14.25">
      <c r="A44" s="13"/>
      <c r="B44" s="13"/>
      <c r="C44" s="13"/>
      <c r="D44" s="13"/>
      <c r="E44" s="13"/>
      <c r="F44" s="13"/>
      <c r="G44" s="13"/>
    </row>
    <row r="45" spans="1:7" ht="15">
      <c r="A45" s="29" t="s">
        <v>9</v>
      </c>
      <c r="B45" s="13"/>
      <c r="C45" s="13"/>
      <c r="D45" s="13"/>
      <c r="E45" s="13"/>
      <c r="F45" s="13"/>
      <c r="G45" s="13"/>
    </row>
    <row r="46" spans="1:7" ht="15">
      <c r="A46" s="29" t="s">
        <v>234</v>
      </c>
      <c r="B46" s="13"/>
      <c r="C46" s="13"/>
      <c r="D46" s="13"/>
      <c r="E46" s="13"/>
      <c r="F46" s="13"/>
      <c r="G46" s="13"/>
    </row>
  </sheetData>
  <mergeCells count="9">
    <mergeCell ref="C9:D9"/>
    <mergeCell ref="F9:G9"/>
    <mergeCell ref="A1:G1"/>
    <mergeCell ref="A2:G2"/>
    <mergeCell ref="A5:G5"/>
    <mergeCell ref="A6:G6"/>
    <mergeCell ref="A3:G3"/>
    <mergeCell ref="C8:D8"/>
    <mergeCell ref="F8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 topLeftCell="A69">
      <selection activeCell="A88" sqref="A88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63" t="s">
        <v>135</v>
      </c>
      <c r="B1" s="63"/>
      <c r="C1" s="63"/>
      <c r="D1" s="63"/>
      <c r="E1" s="63"/>
    </row>
    <row r="2" spans="1:5" ht="14.25">
      <c r="A2" s="64" t="s">
        <v>136</v>
      </c>
      <c r="B2" s="64"/>
      <c r="C2" s="64"/>
      <c r="D2" s="64"/>
      <c r="E2" s="64"/>
    </row>
    <row r="3" spans="1:5" ht="14.25">
      <c r="A3" s="64" t="s">
        <v>152</v>
      </c>
      <c r="B3" s="64"/>
      <c r="C3" s="64"/>
      <c r="D3" s="64"/>
      <c r="E3" s="64"/>
    </row>
    <row r="4" spans="1:5" ht="14.25">
      <c r="A4" s="13"/>
      <c r="B4" s="13"/>
      <c r="C4" s="13"/>
      <c r="D4" s="13"/>
      <c r="E4" s="13"/>
    </row>
    <row r="5" spans="1:5" ht="15">
      <c r="A5" s="63" t="s">
        <v>10</v>
      </c>
      <c r="B5" s="63"/>
      <c r="C5" s="63"/>
      <c r="D5" s="63"/>
      <c r="E5" s="63"/>
    </row>
    <row r="6" spans="1:5" ht="14.25">
      <c r="A6" s="64" t="s">
        <v>248</v>
      </c>
      <c r="B6" s="64"/>
      <c r="C6" s="64"/>
      <c r="D6" s="64"/>
      <c r="E6" s="64"/>
    </row>
    <row r="7" spans="1:5" ht="14.25">
      <c r="A7" s="13"/>
      <c r="B7" s="13"/>
      <c r="C7" s="13"/>
      <c r="D7" s="13"/>
      <c r="E7" s="13"/>
    </row>
    <row r="8" spans="1:5" ht="15">
      <c r="A8" s="13"/>
      <c r="B8" s="29"/>
      <c r="C8" s="3" t="s">
        <v>29</v>
      </c>
      <c r="D8" s="29"/>
      <c r="E8" s="3" t="s">
        <v>29</v>
      </c>
    </row>
    <row r="9" spans="1:5" ht="15">
      <c r="A9" s="13"/>
      <c r="B9" s="29"/>
      <c r="C9" s="30" t="str">
        <f>+'p&amp;l'!F10</f>
        <v>31.03.2003</v>
      </c>
      <c r="D9" s="3"/>
      <c r="E9" s="30" t="s">
        <v>229</v>
      </c>
    </row>
    <row r="10" spans="1:5" ht="15">
      <c r="A10" s="13"/>
      <c r="B10" s="29"/>
      <c r="C10" s="28" t="s">
        <v>230</v>
      </c>
      <c r="D10" s="3"/>
      <c r="E10" s="28" t="s">
        <v>216</v>
      </c>
    </row>
    <row r="11" spans="1:5" ht="15">
      <c r="A11" s="13"/>
      <c r="B11" s="29"/>
      <c r="C11" s="3" t="s">
        <v>2</v>
      </c>
      <c r="D11" s="3"/>
      <c r="E11" s="3" t="s">
        <v>2</v>
      </c>
    </row>
    <row r="12" spans="1:5" ht="14.25">
      <c r="A12" s="13"/>
      <c r="B12" s="13"/>
      <c r="C12" s="13"/>
      <c r="D12" s="13"/>
      <c r="E12" s="13"/>
    </row>
    <row r="13" spans="1:5" ht="14.25">
      <c r="A13" s="13" t="s">
        <v>12</v>
      </c>
      <c r="B13" s="13"/>
      <c r="C13" s="13"/>
      <c r="D13" s="13"/>
      <c r="E13" s="13"/>
    </row>
    <row r="14" spans="1:5" ht="14.25">
      <c r="A14" s="13"/>
      <c r="B14" s="13"/>
      <c r="C14" s="13"/>
      <c r="D14" s="13"/>
      <c r="E14" s="13"/>
    </row>
    <row r="15" spans="1:5" ht="14.25">
      <c r="A15" s="13" t="s">
        <v>11</v>
      </c>
      <c r="B15" s="13"/>
      <c r="C15" s="15">
        <v>211558</v>
      </c>
      <c r="D15" s="15"/>
      <c r="E15" s="15">
        <v>213111</v>
      </c>
    </row>
    <row r="16" spans="1:5" ht="14.25">
      <c r="A16" s="38" t="s">
        <v>142</v>
      </c>
      <c r="B16" s="13"/>
      <c r="C16" s="15">
        <v>13950</v>
      </c>
      <c r="D16" s="15"/>
      <c r="E16" s="15">
        <v>13950</v>
      </c>
    </row>
    <row r="17" spans="1:5" ht="14.25">
      <c r="A17" s="38" t="s">
        <v>143</v>
      </c>
      <c r="B17" s="13"/>
      <c r="C17" s="15">
        <v>1476</v>
      </c>
      <c r="D17" s="15"/>
      <c r="E17" s="15">
        <v>1476</v>
      </c>
    </row>
    <row r="18" spans="1:5" ht="14.25">
      <c r="A18" s="38" t="s">
        <v>147</v>
      </c>
      <c r="B18" s="13"/>
      <c r="C18" s="15">
        <v>3108</v>
      </c>
      <c r="D18" s="15"/>
      <c r="E18" s="15">
        <v>3108</v>
      </c>
    </row>
    <row r="19" spans="1:5" ht="14.25">
      <c r="A19" s="38" t="s">
        <v>146</v>
      </c>
      <c r="B19" s="13"/>
      <c r="C19" s="15">
        <v>17222</v>
      </c>
      <c r="D19" s="15"/>
      <c r="E19" s="15">
        <v>17222</v>
      </c>
    </row>
    <row r="20" spans="1:5" ht="14.25">
      <c r="A20" s="38" t="s">
        <v>145</v>
      </c>
      <c r="B20" s="13"/>
      <c r="C20" s="15">
        <v>0</v>
      </c>
      <c r="D20" s="15"/>
      <c r="E20" s="15">
        <v>0</v>
      </c>
    </row>
    <row r="21" spans="1:5" ht="14.25">
      <c r="A21" s="38" t="s">
        <v>144</v>
      </c>
      <c r="B21" s="13"/>
      <c r="C21" s="15">
        <v>137367</v>
      </c>
      <c r="D21" s="15"/>
      <c r="E21" s="15">
        <v>137309</v>
      </c>
    </row>
    <row r="22" spans="1:5" ht="14.25">
      <c r="A22" s="13"/>
      <c r="B22" s="13"/>
      <c r="C22" s="15"/>
      <c r="D22" s="15"/>
      <c r="E22" s="15"/>
    </row>
    <row r="23" spans="1:5" ht="14.25">
      <c r="A23" s="13"/>
      <c r="B23" s="13"/>
      <c r="C23" s="39">
        <f>SUM(C15:C21)</f>
        <v>384681</v>
      </c>
      <c r="D23" s="15"/>
      <c r="E23" s="39">
        <f>SUM(E15:E21)</f>
        <v>386176</v>
      </c>
    </row>
    <row r="24" spans="1:5" ht="14.25">
      <c r="A24" s="13"/>
      <c r="B24" s="13"/>
      <c r="C24" s="15"/>
      <c r="D24" s="15"/>
      <c r="E24" s="15"/>
    </row>
    <row r="25" spans="1:5" ht="14.25">
      <c r="A25" s="13" t="s">
        <v>13</v>
      </c>
      <c r="B25" s="13"/>
      <c r="C25" s="15"/>
      <c r="D25" s="15"/>
      <c r="E25" s="15"/>
    </row>
    <row r="26" spans="1:5" ht="14.25">
      <c r="A26" s="13"/>
      <c r="B26" s="13"/>
      <c r="C26" s="15"/>
      <c r="D26" s="15"/>
      <c r="E26" s="15"/>
    </row>
    <row r="27" spans="1:5" ht="14.25">
      <c r="A27" s="13" t="s">
        <v>18</v>
      </c>
      <c r="B27" s="13"/>
      <c r="C27" s="33">
        <v>63794</v>
      </c>
      <c r="D27" s="33"/>
      <c r="E27" s="33">
        <v>63551</v>
      </c>
    </row>
    <row r="28" spans="1:5" ht="14.25">
      <c r="A28" s="38" t="s">
        <v>144</v>
      </c>
      <c r="B28" s="13"/>
      <c r="C28" s="33">
        <v>146213</v>
      </c>
      <c r="D28" s="33"/>
      <c r="E28" s="33">
        <v>149778</v>
      </c>
    </row>
    <row r="29" spans="1:5" ht="14.25">
      <c r="A29" s="38" t="s">
        <v>140</v>
      </c>
      <c r="B29" s="13"/>
      <c r="C29" s="33">
        <v>9263</v>
      </c>
      <c r="D29" s="33"/>
      <c r="E29" s="33">
        <v>9651</v>
      </c>
    </row>
    <row r="30" spans="1:5" ht="14.25">
      <c r="A30" s="13" t="s">
        <v>148</v>
      </c>
      <c r="B30" s="13"/>
      <c r="C30" s="33">
        <f>15580+7848</f>
        <v>23428</v>
      </c>
      <c r="D30" s="33"/>
      <c r="E30" s="33">
        <f>16047+7629</f>
        <v>23676</v>
      </c>
    </row>
    <row r="31" spans="1:5" ht="14.25">
      <c r="A31" s="13" t="s">
        <v>224</v>
      </c>
      <c r="B31" s="13"/>
      <c r="C31" s="33">
        <v>3872</v>
      </c>
      <c r="D31" s="33"/>
      <c r="E31" s="33">
        <v>3730</v>
      </c>
    </row>
    <row r="32" spans="1:5" ht="14.25">
      <c r="A32" s="13" t="s">
        <v>19</v>
      </c>
      <c r="B32" s="13"/>
      <c r="C32" s="33">
        <v>20961</v>
      </c>
      <c r="D32" s="33"/>
      <c r="E32" s="33">
        <v>20309</v>
      </c>
    </row>
    <row r="33" spans="1:5" ht="14.25">
      <c r="A33" s="13" t="s">
        <v>20</v>
      </c>
      <c r="B33" s="13"/>
      <c r="C33" s="33">
        <v>7254</v>
      </c>
      <c r="D33" s="33"/>
      <c r="E33" s="33">
        <v>3309</v>
      </c>
    </row>
    <row r="34" spans="1:5" ht="14.25">
      <c r="A34" s="13"/>
      <c r="B34" s="13"/>
      <c r="C34" s="33"/>
      <c r="D34" s="33"/>
      <c r="E34" s="33"/>
    </row>
    <row r="35" spans="1:5" ht="14.25">
      <c r="A35" s="13"/>
      <c r="B35" s="13"/>
      <c r="C35" s="39">
        <f>SUM(C27:C33)</f>
        <v>274785</v>
      </c>
      <c r="D35" s="33"/>
      <c r="E35" s="39">
        <f>SUM(E27:E33)</f>
        <v>274004</v>
      </c>
    </row>
    <row r="36" spans="1:5" ht="14.25">
      <c r="A36" s="13"/>
      <c r="B36" s="13"/>
      <c r="C36" s="33"/>
      <c r="D36" s="33"/>
      <c r="E36" s="33"/>
    </row>
    <row r="37" spans="1:5" ht="14.25">
      <c r="A37" s="13" t="s">
        <v>14</v>
      </c>
      <c r="B37" s="13"/>
      <c r="C37" s="33"/>
      <c r="D37" s="33"/>
      <c r="E37" s="33"/>
    </row>
    <row r="38" spans="1:5" ht="14.25">
      <c r="A38" s="13"/>
      <c r="B38" s="13"/>
      <c r="C38" s="33"/>
      <c r="D38" s="33"/>
      <c r="E38" s="33"/>
    </row>
    <row r="39" spans="1:5" ht="14.25">
      <c r="A39" s="38" t="s">
        <v>141</v>
      </c>
      <c r="B39" s="13"/>
      <c r="C39" s="33">
        <v>3574</v>
      </c>
      <c r="D39" s="33"/>
      <c r="E39" s="33">
        <v>3674</v>
      </c>
    </row>
    <row r="40" spans="1:5" ht="14.25">
      <c r="A40" s="13" t="s">
        <v>149</v>
      </c>
      <c r="B40" s="13"/>
      <c r="C40" s="33">
        <f>48401+21256+11</f>
        <v>69668</v>
      </c>
      <c r="D40" s="33"/>
      <c r="E40" s="33">
        <f>20864+48822+11</f>
        <v>69697</v>
      </c>
    </row>
    <row r="41" spans="1:5" ht="14.25">
      <c r="A41" s="13" t="s">
        <v>150</v>
      </c>
      <c r="B41" s="13"/>
      <c r="C41" s="33">
        <f>3551-C42</f>
        <v>2025</v>
      </c>
      <c r="D41" s="33"/>
      <c r="E41" s="33">
        <f>480+1455</f>
        <v>1935</v>
      </c>
    </row>
    <row r="42" spans="1:5" ht="14.25">
      <c r="A42" s="13" t="s">
        <v>225</v>
      </c>
      <c r="B42" s="13"/>
      <c r="C42" s="33">
        <v>1526</v>
      </c>
      <c r="D42" s="33"/>
      <c r="E42" s="33">
        <v>700</v>
      </c>
    </row>
    <row r="43" spans="1:5" ht="14.25">
      <c r="A43" s="13" t="s">
        <v>21</v>
      </c>
      <c r="B43" s="13"/>
      <c r="C43" s="33">
        <v>380</v>
      </c>
      <c r="D43" s="33"/>
      <c r="E43" s="33">
        <v>520</v>
      </c>
    </row>
    <row r="44" spans="1:5" ht="14.25">
      <c r="A44" s="13"/>
      <c r="B44" s="13"/>
      <c r="C44" s="33"/>
      <c r="D44" s="33"/>
      <c r="E44" s="33"/>
    </row>
    <row r="45" spans="1:5" ht="14.25">
      <c r="A45" s="13"/>
      <c r="B45" s="13"/>
      <c r="C45" s="39">
        <f>SUM(C39:C44)</f>
        <v>77173</v>
      </c>
      <c r="D45" s="33"/>
      <c r="E45" s="39">
        <f>SUM(E39:E44)</f>
        <v>76526</v>
      </c>
    </row>
    <row r="46" spans="1:5" ht="14.25">
      <c r="A46" s="13"/>
      <c r="B46" s="13"/>
      <c r="C46" s="15"/>
      <c r="D46" s="15"/>
      <c r="E46" s="15"/>
    </row>
    <row r="47" spans="1:5" ht="14.25">
      <c r="A47" s="13" t="s">
        <v>15</v>
      </c>
      <c r="B47" s="13"/>
      <c r="C47" s="15">
        <f>C35-C45</f>
        <v>197612</v>
      </c>
      <c r="D47" s="15"/>
      <c r="E47" s="15">
        <f>E35-E45</f>
        <v>197478</v>
      </c>
    </row>
    <row r="48" spans="1:5" ht="14.25">
      <c r="A48" s="13"/>
      <c r="B48" s="13"/>
      <c r="C48" s="34"/>
      <c r="D48" s="15"/>
      <c r="E48" s="34"/>
    </row>
    <row r="49" spans="1:5" ht="14.25">
      <c r="A49" s="13"/>
      <c r="B49" s="13"/>
      <c r="C49" s="15"/>
      <c r="D49" s="15"/>
      <c r="E49" s="15"/>
    </row>
    <row r="50" spans="1:5" ht="14.25">
      <c r="A50" s="13"/>
      <c r="B50" s="13"/>
      <c r="C50" s="15">
        <f>C23+C47</f>
        <v>582293</v>
      </c>
      <c r="D50" s="15"/>
      <c r="E50" s="15">
        <f>E23+E47</f>
        <v>583654</v>
      </c>
    </row>
    <row r="51" spans="1:5" ht="15" thickBot="1">
      <c r="A51" s="13"/>
      <c r="B51" s="13"/>
      <c r="C51" s="35"/>
      <c r="D51" s="15"/>
      <c r="E51" s="35"/>
    </row>
    <row r="52" spans="1:5" ht="15" thickTop="1">
      <c r="A52" s="13"/>
      <c r="B52" s="13"/>
      <c r="C52" s="15"/>
      <c r="D52" s="15"/>
      <c r="E52" s="15"/>
    </row>
    <row r="53" spans="1:5" ht="15">
      <c r="A53" s="63" t="s">
        <v>135</v>
      </c>
      <c r="B53" s="63"/>
      <c r="C53" s="63"/>
      <c r="D53" s="63"/>
      <c r="E53" s="63"/>
    </row>
    <row r="54" spans="1:5" ht="14.25">
      <c r="A54" s="64" t="s">
        <v>136</v>
      </c>
      <c r="B54" s="64"/>
      <c r="C54" s="64"/>
      <c r="D54" s="64"/>
      <c r="E54" s="64"/>
    </row>
    <row r="55" spans="1:5" ht="14.25">
      <c r="A55" s="64" t="s">
        <v>152</v>
      </c>
      <c r="B55" s="64"/>
      <c r="C55" s="64"/>
      <c r="D55" s="64"/>
      <c r="E55" s="64"/>
    </row>
    <row r="56" spans="1:5" ht="14.25">
      <c r="A56" s="13"/>
      <c r="B56" s="13"/>
      <c r="C56" s="13"/>
      <c r="D56" s="13"/>
      <c r="E56" s="13"/>
    </row>
    <row r="57" spans="1:5" ht="15">
      <c r="A57" s="63" t="s">
        <v>315</v>
      </c>
      <c r="B57" s="63"/>
      <c r="C57" s="63"/>
      <c r="D57" s="63"/>
      <c r="E57" s="63"/>
    </row>
    <row r="58" spans="1:5" ht="14.25">
      <c r="A58" s="64" t="s">
        <v>248</v>
      </c>
      <c r="B58" s="64"/>
      <c r="C58" s="64"/>
      <c r="D58" s="64"/>
      <c r="E58" s="64"/>
    </row>
    <row r="59" spans="1:5" ht="14.25">
      <c r="A59" s="13"/>
      <c r="B59" s="13"/>
      <c r="C59" s="13"/>
      <c r="D59" s="13"/>
      <c r="E59" s="13"/>
    </row>
    <row r="60" spans="1:5" ht="15">
      <c r="A60" s="13"/>
      <c r="B60" s="29"/>
      <c r="C60" s="3" t="s">
        <v>29</v>
      </c>
      <c r="D60" s="29"/>
      <c r="E60" s="3" t="s">
        <v>29</v>
      </c>
    </row>
    <row r="61" spans="1:5" ht="15">
      <c r="A61" s="13"/>
      <c r="B61" s="29"/>
      <c r="C61" s="30" t="str">
        <f>+C9</f>
        <v>31.03.2003</v>
      </c>
      <c r="D61" s="3"/>
      <c r="E61" s="30" t="str">
        <f>+E9</f>
        <v>31.12.2002</v>
      </c>
    </row>
    <row r="62" spans="1:5" ht="15">
      <c r="A62" s="13"/>
      <c r="B62" s="29"/>
      <c r="C62" s="28" t="s">
        <v>230</v>
      </c>
      <c r="D62" s="3"/>
      <c r="E62" s="28" t="s">
        <v>216</v>
      </c>
    </row>
    <row r="63" spans="1:5" ht="15">
      <c r="A63" s="13"/>
      <c r="B63" s="29"/>
      <c r="C63" s="3" t="s">
        <v>2</v>
      </c>
      <c r="D63" s="3"/>
      <c r="E63" s="3" t="s">
        <v>2</v>
      </c>
    </row>
    <row r="64" spans="1:5" ht="14.25">
      <c r="A64" s="13"/>
      <c r="B64" s="13"/>
      <c r="C64" s="15"/>
      <c r="D64" s="15"/>
      <c r="E64" s="15"/>
    </row>
    <row r="65" spans="1:5" ht="14.25">
      <c r="A65" s="13" t="s">
        <v>23</v>
      </c>
      <c r="B65" s="13"/>
      <c r="C65" s="15">
        <v>181118</v>
      </c>
      <c r="D65" s="15"/>
      <c r="E65" s="15">
        <v>181118</v>
      </c>
    </row>
    <row r="66" spans="1:5" ht="14.25">
      <c r="A66" s="13" t="s">
        <v>22</v>
      </c>
      <c r="B66" s="13"/>
      <c r="C66" s="15">
        <v>142687</v>
      </c>
      <c r="D66" s="15"/>
      <c r="E66" s="15">
        <v>142687</v>
      </c>
    </row>
    <row r="67" spans="1:5" ht="14.25">
      <c r="A67" s="13" t="s">
        <v>24</v>
      </c>
      <c r="B67" s="13"/>
      <c r="C67" s="15">
        <v>0</v>
      </c>
      <c r="D67" s="15"/>
      <c r="E67" s="15">
        <v>0</v>
      </c>
    </row>
    <row r="68" spans="1:5" ht="14.25">
      <c r="A68" s="13" t="s">
        <v>25</v>
      </c>
      <c r="B68" s="13"/>
      <c r="C68" s="15">
        <v>0</v>
      </c>
      <c r="D68" s="15"/>
      <c r="E68" s="15">
        <v>0</v>
      </c>
    </row>
    <row r="69" spans="1:5" ht="14.25">
      <c r="A69" s="13" t="s">
        <v>26</v>
      </c>
      <c r="B69" s="13"/>
      <c r="C69" s="15">
        <v>130628</v>
      </c>
      <c r="D69" s="15"/>
      <c r="E69" s="15">
        <v>131317</v>
      </c>
    </row>
    <row r="70" spans="1:5" ht="14.25">
      <c r="A70" s="13"/>
      <c r="B70" s="13"/>
      <c r="C70" s="34"/>
      <c r="D70" s="15"/>
      <c r="E70" s="34"/>
    </row>
    <row r="71" spans="1:5" ht="14.25">
      <c r="A71" s="13"/>
      <c r="B71" s="13"/>
      <c r="C71" s="15"/>
      <c r="D71" s="15"/>
      <c r="E71" s="15"/>
    </row>
    <row r="72" spans="1:5" ht="14.25">
      <c r="A72" s="13" t="s">
        <v>27</v>
      </c>
      <c r="B72" s="13"/>
      <c r="C72" s="15">
        <f>SUM(C65:C69)</f>
        <v>454433</v>
      </c>
      <c r="D72" s="15"/>
      <c r="E72" s="15">
        <f>SUM(E65:E69)</f>
        <v>455122</v>
      </c>
    </row>
    <row r="73" spans="1:5" ht="14.25">
      <c r="A73" s="13"/>
      <c r="B73" s="13"/>
      <c r="C73" s="15"/>
      <c r="D73" s="15"/>
      <c r="E73" s="15"/>
    </row>
    <row r="74" spans="1:5" ht="14.25">
      <c r="A74" s="13" t="s">
        <v>16</v>
      </c>
      <c r="B74" s="13"/>
      <c r="C74" s="15">
        <v>77629</v>
      </c>
      <c r="D74" s="15"/>
      <c r="E74" s="15">
        <v>78063</v>
      </c>
    </row>
    <row r="75" spans="1:5" ht="14.25">
      <c r="A75" s="13"/>
      <c r="B75" s="13"/>
      <c r="C75" s="15"/>
      <c r="D75" s="15"/>
      <c r="E75" s="15"/>
    </row>
    <row r="76" spans="1:5" ht="14.25">
      <c r="A76" s="38" t="s">
        <v>151</v>
      </c>
      <c r="B76" s="13"/>
      <c r="C76" s="15">
        <v>0</v>
      </c>
      <c r="D76" s="15"/>
      <c r="E76" s="15">
        <v>211</v>
      </c>
    </row>
    <row r="77" spans="1:5" ht="14.25">
      <c r="A77" s="38"/>
      <c r="B77" s="13"/>
      <c r="C77" s="15"/>
      <c r="D77" s="15"/>
      <c r="E77" s="15"/>
    </row>
    <row r="78" spans="1:5" ht="14.25">
      <c r="A78" s="13" t="s">
        <v>17</v>
      </c>
      <c r="B78" s="13"/>
      <c r="C78" s="15">
        <v>50231</v>
      </c>
      <c r="D78" s="15"/>
      <c r="E78" s="15">
        <v>50258</v>
      </c>
    </row>
    <row r="79" spans="1:5" ht="14.25">
      <c r="A79" s="13"/>
      <c r="B79" s="13"/>
      <c r="C79" s="34"/>
      <c r="D79" s="15"/>
      <c r="E79" s="34"/>
    </row>
    <row r="80" spans="1:5" ht="14.25">
      <c r="A80" s="13"/>
      <c r="B80" s="13"/>
      <c r="C80" s="15"/>
      <c r="D80" s="15"/>
      <c r="E80" s="15"/>
    </row>
    <row r="81" spans="1:5" ht="14.25">
      <c r="A81" s="13"/>
      <c r="B81" s="13"/>
      <c r="C81" s="15">
        <f>SUM(C72:C78)</f>
        <v>582293</v>
      </c>
      <c r="D81" s="15"/>
      <c r="E81" s="15">
        <f>SUM(E72:E78)</f>
        <v>583654</v>
      </c>
    </row>
    <row r="82" spans="1:5" ht="15" thickBot="1">
      <c r="A82" s="13"/>
      <c r="B82" s="13"/>
      <c r="C82" s="35"/>
      <c r="D82" s="15"/>
      <c r="E82" s="35"/>
    </row>
    <row r="83" spans="1:5" ht="15" thickTop="1">
      <c r="A83" s="13"/>
      <c r="B83" s="13"/>
      <c r="C83" s="33"/>
      <c r="D83" s="15"/>
      <c r="E83" s="33"/>
    </row>
    <row r="84" spans="1:5" ht="14.25">
      <c r="A84" s="13"/>
      <c r="B84" s="13"/>
      <c r="C84" s="13"/>
      <c r="D84" s="13"/>
      <c r="E84" s="13"/>
    </row>
    <row r="85" spans="1:5" ht="15">
      <c r="A85" s="29" t="s">
        <v>28</v>
      </c>
      <c r="B85" s="13"/>
      <c r="C85" s="36">
        <f>(C72-C19)/C65</f>
        <v>2.413956647047781</v>
      </c>
      <c r="D85" s="13"/>
      <c r="E85" s="36">
        <f>(E72-E19)/E65</f>
        <v>2.417760796828587</v>
      </c>
    </row>
    <row r="86" spans="1:5" ht="14.25">
      <c r="A86" s="13"/>
      <c r="B86" s="13"/>
      <c r="C86" s="13"/>
      <c r="D86" s="13"/>
      <c r="E86" s="13"/>
    </row>
    <row r="87" spans="1:5" ht="14.25">
      <c r="A87" s="13"/>
      <c r="B87" s="13"/>
      <c r="C87" s="13"/>
      <c r="D87" s="13"/>
      <c r="E87" s="13"/>
    </row>
    <row r="88" spans="1:5" ht="15">
      <c r="A88" s="29" t="s">
        <v>30</v>
      </c>
      <c r="B88" s="13"/>
      <c r="C88" s="13"/>
      <c r="D88" s="13"/>
      <c r="E88" s="13"/>
    </row>
    <row r="89" spans="1:5" ht="15">
      <c r="A89" s="29" t="s">
        <v>234</v>
      </c>
      <c r="B89" s="13"/>
      <c r="C89" s="13"/>
      <c r="D89" s="13"/>
      <c r="E89" s="13"/>
    </row>
    <row r="90" spans="1:5" ht="14.25">
      <c r="A90" s="13"/>
      <c r="B90" s="13"/>
      <c r="C90" s="13"/>
      <c r="D90" s="13"/>
      <c r="E90" s="13"/>
    </row>
    <row r="91" spans="1:5" ht="14.25">
      <c r="A91" s="13"/>
      <c r="B91" s="13"/>
      <c r="C91" s="13"/>
      <c r="D91" s="13"/>
      <c r="E91" s="13"/>
    </row>
  </sheetData>
  <mergeCells count="10">
    <mergeCell ref="A58:E58"/>
    <mergeCell ref="A53:E53"/>
    <mergeCell ref="A54:E54"/>
    <mergeCell ref="A55:E55"/>
    <mergeCell ref="A57:E57"/>
    <mergeCell ref="A1:E1"/>
    <mergeCell ref="A2:E2"/>
    <mergeCell ref="A5:E5"/>
    <mergeCell ref="A6:E6"/>
    <mergeCell ref="A3:E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A25" sqref="A25"/>
    </sheetView>
  </sheetViews>
  <sheetFormatPr defaultColWidth="9.140625" defaultRowHeight="12.75"/>
  <cols>
    <col min="1" max="1" width="24.7109375" style="0" customWidth="1"/>
    <col min="2" max="2" width="11.7109375" style="0" customWidth="1"/>
    <col min="3" max="3" width="2.7109375" style="0" customWidth="1"/>
    <col min="4" max="4" width="11.8515625" style="0" customWidth="1"/>
    <col min="5" max="5" width="12.7109375" style="0" customWidth="1"/>
    <col min="6" max="6" width="13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63" t="s">
        <v>135</v>
      </c>
      <c r="B1" s="63"/>
      <c r="C1" s="63"/>
      <c r="D1" s="63"/>
      <c r="E1" s="63"/>
      <c r="F1" s="63"/>
      <c r="G1" s="63"/>
      <c r="H1" s="63"/>
      <c r="I1" s="63"/>
      <c r="J1" s="63"/>
      <c r="K1" s="13"/>
    </row>
    <row r="2" spans="1:11" ht="14.25">
      <c r="A2" s="64" t="s">
        <v>136</v>
      </c>
      <c r="B2" s="64"/>
      <c r="C2" s="64"/>
      <c r="D2" s="64"/>
      <c r="E2" s="64"/>
      <c r="F2" s="64"/>
      <c r="G2" s="64"/>
      <c r="H2" s="64"/>
      <c r="I2" s="64"/>
      <c r="J2" s="64"/>
      <c r="K2" s="13"/>
    </row>
    <row r="3" spans="1:11" ht="14.25">
      <c r="A3" s="64" t="s">
        <v>152</v>
      </c>
      <c r="B3" s="64"/>
      <c r="C3" s="64"/>
      <c r="D3" s="64"/>
      <c r="E3" s="64"/>
      <c r="F3" s="64"/>
      <c r="G3" s="64"/>
      <c r="H3" s="64"/>
      <c r="I3" s="64"/>
      <c r="J3" s="64"/>
      <c r="K3" s="13"/>
    </row>
    <row r="4" spans="1:11" ht="14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4.25">
      <c r="A6" s="64" t="s">
        <v>235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3"/>
      <c r="B8" s="29"/>
      <c r="C8" s="29"/>
      <c r="D8" s="66" t="s">
        <v>32</v>
      </c>
      <c r="E8" s="66"/>
      <c r="F8" s="66"/>
      <c r="G8" s="41"/>
      <c r="H8" s="40" t="s">
        <v>33</v>
      </c>
      <c r="I8" s="41"/>
      <c r="J8" s="29"/>
      <c r="K8" s="13"/>
    </row>
    <row r="9" spans="1:11" ht="15">
      <c r="A9" s="13"/>
      <c r="B9" s="29"/>
      <c r="C9" s="29"/>
      <c r="D9" s="29"/>
      <c r="E9" s="29"/>
      <c r="F9" s="29"/>
      <c r="G9" s="29"/>
      <c r="H9" s="29"/>
      <c r="I9" s="29"/>
      <c r="J9" s="29"/>
      <c r="K9" s="13"/>
    </row>
    <row r="10" spans="1:11" ht="15">
      <c r="A10" s="13"/>
      <c r="B10" s="3" t="s">
        <v>34</v>
      </c>
      <c r="C10" s="3"/>
      <c r="D10" s="3" t="s">
        <v>34</v>
      </c>
      <c r="E10" s="3" t="s">
        <v>37</v>
      </c>
      <c r="F10" s="3" t="s">
        <v>39</v>
      </c>
      <c r="G10" s="3"/>
      <c r="H10" s="3" t="s">
        <v>41</v>
      </c>
      <c r="I10" s="3"/>
      <c r="J10" s="3"/>
      <c r="K10" s="13"/>
    </row>
    <row r="11" spans="1:11" ht="15">
      <c r="A11" s="13"/>
      <c r="B11" s="3" t="s">
        <v>35</v>
      </c>
      <c r="C11" s="3"/>
      <c r="D11" s="3" t="s">
        <v>36</v>
      </c>
      <c r="E11" s="3" t="s">
        <v>38</v>
      </c>
      <c r="F11" s="3" t="s">
        <v>40</v>
      </c>
      <c r="G11" s="3"/>
      <c r="H11" s="3" t="s">
        <v>42</v>
      </c>
      <c r="I11" s="3"/>
      <c r="J11" s="3" t="s">
        <v>43</v>
      </c>
      <c r="K11" s="13"/>
    </row>
    <row r="12" spans="1:11" ht="15">
      <c r="A12" s="13"/>
      <c r="B12" s="29"/>
      <c r="C12" s="29"/>
      <c r="D12" s="29"/>
      <c r="E12" s="29"/>
      <c r="F12" s="29"/>
      <c r="G12" s="29"/>
      <c r="H12" s="29"/>
      <c r="I12" s="29"/>
      <c r="J12" s="29"/>
      <c r="K12" s="13"/>
    </row>
    <row r="13" spans="1:11" ht="15">
      <c r="A13" s="13"/>
      <c r="B13" s="3" t="s">
        <v>2</v>
      </c>
      <c r="C13" s="3"/>
      <c r="D13" s="3" t="s">
        <v>2</v>
      </c>
      <c r="E13" s="3" t="s">
        <v>2</v>
      </c>
      <c r="F13" s="3" t="s">
        <v>2</v>
      </c>
      <c r="G13" s="29"/>
      <c r="H13" s="3" t="s">
        <v>2</v>
      </c>
      <c r="I13" s="29"/>
      <c r="J13" s="3" t="s">
        <v>2</v>
      </c>
      <c r="K13" s="13"/>
    </row>
    <row r="14" spans="1:11" ht="15">
      <c r="A14" s="13"/>
      <c r="B14" s="3"/>
      <c r="C14" s="3"/>
      <c r="D14" s="3"/>
      <c r="E14" s="3"/>
      <c r="F14" s="3"/>
      <c r="G14" s="29"/>
      <c r="H14" s="3"/>
      <c r="I14" s="29"/>
      <c r="J14" s="3"/>
      <c r="K14" s="13"/>
    </row>
    <row r="15" spans="1:11" ht="14.25">
      <c r="A15" s="13" t="s">
        <v>236</v>
      </c>
      <c r="B15" s="15">
        <v>181118</v>
      </c>
      <c r="C15" s="15"/>
      <c r="D15" s="15">
        <v>142687</v>
      </c>
      <c r="E15" s="15">
        <v>0</v>
      </c>
      <c r="F15" s="15">
        <v>0</v>
      </c>
      <c r="G15" s="15"/>
      <c r="H15" s="15">
        <f>+'balance sheet'!E69</f>
        <v>131317</v>
      </c>
      <c r="I15" s="15"/>
      <c r="J15" s="15">
        <f>SUM(B15:H15)</f>
        <v>455122</v>
      </c>
      <c r="K15" s="13"/>
    </row>
    <row r="16" spans="1:11" ht="14.25">
      <c r="A16" s="13"/>
      <c r="B16" s="15"/>
      <c r="C16" s="15"/>
      <c r="D16" s="15"/>
      <c r="E16" s="15"/>
      <c r="F16" s="15"/>
      <c r="G16" s="15"/>
      <c r="H16" s="15"/>
      <c r="I16" s="15"/>
      <c r="J16" s="15"/>
      <c r="K16" s="13"/>
    </row>
    <row r="17" spans="1:11" ht="14.25">
      <c r="A17" s="13" t="s">
        <v>298</v>
      </c>
      <c r="B17" s="15"/>
      <c r="C17" s="15"/>
      <c r="D17" s="15"/>
      <c r="E17" s="15"/>
      <c r="F17" s="15"/>
      <c r="G17" s="15"/>
      <c r="H17" s="15">
        <f>+'p&amp;l'!F33</f>
        <v>-689</v>
      </c>
      <c r="I17" s="15"/>
      <c r="J17" s="15">
        <f>SUM(B17:H17)</f>
        <v>-689</v>
      </c>
      <c r="K17" s="13"/>
    </row>
    <row r="18" spans="1:11" ht="14.25">
      <c r="A18" s="13"/>
      <c r="B18" s="34"/>
      <c r="C18" s="15"/>
      <c r="D18" s="34"/>
      <c r="E18" s="34"/>
      <c r="F18" s="34"/>
      <c r="G18" s="15"/>
      <c r="H18" s="34"/>
      <c r="I18" s="15"/>
      <c r="J18" s="34"/>
      <c r="K18" s="13"/>
    </row>
    <row r="19" spans="1:11" ht="14.25">
      <c r="A19" s="13"/>
      <c r="B19" s="15"/>
      <c r="C19" s="15"/>
      <c r="D19" s="15"/>
      <c r="E19" s="15"/>
      <c r="F19" s="15"/>
      <c r="G19" s="15"/>
      <c r="H19" s="15"/>
      <c r="I19" s="15"/>
      <c r="J19" s="15"/>
      <c r="K19" s="13"/>
    </row>
    <row r="20" spans="1:11" ht="14.25">
      <c r="A20" s="13" t="s">
        <v>237</v>
      </c>
      <c r="B20" s="15">
        <f>SUM(B15:B17)</f>
        <v>181118</v>
      </c>
      <c r="C20" s="15"/>
      <c r="D20" s="15">
        <f>SUM(D15:D17)</f>
        <v>142687</v>
      </c>
      <c r="E20" s="15">
        <f>SUM(E15:E17)</f>
        <v>0</v>
      </c>
      <c r="F20" s="15">
        <f>SUM(F15:F17)</f>
        <v>0</v>
      </c>
      <c r="G20" s="15"/>
      <c r="H20" s="15">
        <f>SUM(H15:H17)</f>
        <v>130628</v>
      </c>
      <c r="I20" s="15"/>
      <c r="J20" s="15">
        <f>SUM(J15:J17)</f>
        <v>454433</v>
      </c>
      <c r="K20" s="13"/>
    </row>
    <row r="21" spans="1:11" ht="15" thickBot="1">
      <c r="A21" s="13"/>
      <c r="B21" s="35"/>
      <c r="C21" s="15"/>
      <c r="D21" s="35"/>
      <c r="E21" s="35"/>
      <c r="F21" s="35"/>
      <c r="G21" s="15"/>
      <c r="H21" s="35"/>
      <c r="I21" s="15"/>
      <c r="J21" s="35"/>
      <c r="K21" s="13"/>
    </row>
    <row r="22" spans="1:11" ht="15" thickTop="1">
      <c r="A22" s="13"/>
      <c r="B22" s="15"/>
      <c r="C22" s="15"/>
      <c r="D22" s="15"/>
      <c r="E22" s="15"/>
      <c r="F22" s="15"/>
      <c r="G22" s="15"/>
      <c r="H22" s="15"/>
      <c r="I22" s="15"/>
      <c r="J22" s="15"/>
      <c r="K22" s="13"/>
    </row>
    <row r="23" spans="1:11" ht="14.2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3"/>
    </row>
    <row r="24" spans="1:11" ht="14.25">
      <c r="A24" s="13" t="s">
        <v>294</v>
      </c>
      <c r="B24" s="15"/>
      <c r="C24" s="15"/>
      <c r="D24" s="15"/>
      <c r="E24" s="15"/>
      <c r="F24" s="15"/>
      <c r="G24" s="15"/>
      <c r="H24" s="15"/>
      <c r="I24" s="15"/>
      <c r="J24" s="15"/>
      <c r="K24" s="13"/>
    </row>
    <row r="25" spans="1:11" ht="14.25">
      <c r="A25" s="13" t="s">
        <v>293</v>
      </c>
      <c r="B25" s="15"/>
      <c r="C25" s="15"/>
      <c r="D25" s="15"/>
      <c r="E25" s="15"/>
      <c r="F25" s="15"/>
      <c r="G25" s="15"/>
      <c r="H25" s="15"/>
      <c r="I25" s="15"/>
      <c r="J25" s="15"/>
      <c r="K25" s="13"/>
    </row>
    <row r="26" spans="1:11" ht="14.25">
      <c r="A26" s="13"/>
      <c r="B26" s="15"/>
      <c r="C26" s="15"/>
      <c r="D26" s="15"/>
      <c r="E26" s="15"/>
      <c r="F26" s="15"/>
      <c r="G26" s="15"/>
      <c r="H26" s="15"/>
      <c r="I26" s="15"/>
      <c r="J26" s="15"/>
      <c r="K26" s="13"/>
    </row>
    <row r="27" spans="1:11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>
      <c r="A28" s="29" t="s">
        <v>44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">
      <c r="A29" s="29" t="s">
        <v>234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</sheetData>
  <mergeCells count="6">
    <mergeCell ref="A1:J1"/>
    <mergeCell ref="A2:J2"/>
    <mergeCell ref="D8:F8"/>
    <mergeCell ref="A5:K5"/>
    <mergeCell ref="A6:K6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41">
      <selection activeCell="A59" sqref="A59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2.140625" style="0" customWidth="1"/>
    <col min="5" max="5" width="2.7109375" style="0" customWidth="1"/>
  </cols>
  <sheetData>
    <row r="1" spans="1:4" ht="15">
      <c r="A1" s="63" t="s">
        <v>135</v>
      </c>
      <c r="B1" s="63"/>
      <c r="C1" s="63"/>
      <c r="D1" s="63"/>
    </row>
    <row r="2" spans="1:4" ht="14.25">
      <c r="A2" s="64" t="s">
        <v>136</v>
      </c>
      <c r="B2" s="64"/>
      <c r="C2" s="64"/>
      <c r="D2" s="64"/>
    </row>
    <row r="3" spans="1:4" ht="14.25">
      <c r="A3" s="64" t="s">
        <v>152</v>
      </c>
      <c r="B3" s="64"/>
      <c r="C3" s="64"/>
      <c r="D3" s="64"/>
    </row>
    <row r="4" spans="1:4" ht="14.25">
      <c r="A4" s="13"/>
      <c r="B4" s="13"/>
      <c r="C4" s="13"/>
      <c r="D4" s="13"/>
    </row>
    <row r="5" spans="1:4" ht="15">
      <c r="A5" s="63" t="s">
        <v>45</v>
      </c>
      <c r="B5" s="63"/>
      <c r="C5" s="63"/>
      <c r="D5" s="63"/>
    </row>
    <row r="6" spans="1:4" ht="14.25">
      <c r="A6" s="64" t="s">
        <v>235</v>
      </c>
      <c r="B6" s="64"/>
      <c r="C6" s="64"/>
      <c r="D6" s="64"/>
    </row>
    <row r="7" spans="1:4" ht="14.25">
      <c r="A7" s="13"/>
      <c r="B7" s="13"/>
      <c r="C7" s="13"/>
      <c r="D7" s="13"/>
    </row>
    <row r="8" spans="1:4" ht="15">
      <c r="A8" s="13"/>
      <c r="B8" s="29"/>
      <c r="C8" s="3" t="s">
        <v>239</v>
      </c>
      <c r="D8" s="29"/>
    </row>
    <row r="9" spans="1:4" ht="15">
      <c r="A9" s="13"/>
      <c r="B9" s="29"/>
      <c r="C9" s="3" t="s">
        <v>46</v>
      </c>
      <c r="D9" s="29"/>
    </row>
    <row r="10" spans="1:4" ht="15">
      <c r="A10" s="13"/>
      <c r="B10" s="29"/>
      <c r="C10" s="30" t="str">
        <f>+'p&amp;l'!C10</f>
        <v>31.03.2003</v>
      </c>
      <c r="D10" s="3"/>
    </row>
    <row r="11" spans="1:3" ht="15">
      <c r="A11" s="13"/>
      <c r="B11" s="29"/>
      <c r="C11" s="28" t="s">
        <v>230</v>
      </c>
    </row>
    <row r="12" spans="1:4" ht="15">
      <c r="A12" s="13"/>
      <c r="B12" s="29"/>
      <c r="C12" s="3" t="s">
        <v>2</v>
      </c>
      <c r="D12" s="3"/>
    </row>
    <row r="13" spans="1:4" ht="14.25">
      <c r="A13" s="13"/>
      <c r="B13" s="13"/>
      <c r="C13" s="13"/>
      <c r="D13" s="13"/>
    </row>
    <row r="14" spans="1:4" ht="14.25">
      <c r="A14" s="13" t="s">
        <v>300</v>
      </c>
      <c r="B14" s="13"/>
      <c r="C14" s="33">
        <v>-810</v>
      </c>
      <c r="D14" s="15"/>
    </row>
    <row r="15" spans="1:4" ht="14.25">
      <c r="A15" s="13"/>
      <c r="B15" s="13"/>
      <c r="C15" s="15"/>
      <c r="D15" s="15"/>
    </row>
    <row r="16" spans="1:4" ht="14.25">
      <c r="A16" s="13" t="s">
        <v>47</v>
      </c>
      <c r="B16" s="13"/>
      <c r="C16" s="15"/>
      <c r="D16" s="15"/>
    </row>
    <row r="17" spans="1:4" ht="14.25">
      <c r="A17" s="13"/>
      <c r="B17" s="13"/>
      <c r="C17" s="15"/>
      <c r="D17" s="15"/>
    </row>
    <row r="18" spans="1:4" ht="14.25">
      <c r="A18" s="13" t="s">
        <v>155</v>
      </c>
      <c r="B18" s="13"/>
      <c r="C18" s="15">
        <v>1791</v>
      </c>
      <c r="D18" s="15"/>
    </row>
    <row r="19" spans="1:4" ht="14.25">
      <c r="A19" s="13" t="s">
        <v>156</v>
      </c>
      <c r="B19" s="13"/>
      <c r="C19" s="15">
        <v>-225</v>
      </c>
      <c r="D19" s="15"/>
    </row>
    <row r="20" spans="1:4" ht="14.25">
      <c r="A20" s="13"/>
      <c r="B20" s="13"/>
      <c r="C20" s="34"/>
      <c r="D20" s="33"/>
    </row>
    <row r="21" spans="1:4" ht="14.25">
      <c r="A21" s="13"/>
      <c r="B21" s="13"/>
      <c r="C21" s="33"/>
      <c r="D21" s="33"/>
    </row>
    <row r="22" spans="1:4" ht="14.25">
      <c r="A22" s="13" t="s">
        <v>301</v>
      </c>
      <c r="B22" s="13"/>
      <c r="C22" s="33">
        <f>SUM(C14:C19)</f>
        <v>756</v>
      </c>
      <c r="D22" s="33"/>
    </row>
    <row r="23" spans="1:4" ht="14.25">
      <c r="A23" s="13"/>
      <c r="B23" s="13"/>
      <c r="C23" s="33"/>
      <c r="D23" s="33"/>
    </row>
    <row r="24" spans="1:4" ht="14.25">
      <c r="A24" s="13" t="s">
        <v>49</v>
      </c>
      <c r="B24" s="13"/>
      <c r="C24" s="33"/>
      <c r="D24" s="33"/>
    </row>
    <row r="25" spans="1:4" ht="14.25">
      <c r="A25" s="13"/>
      <c r="B25" s="13"/>
      <c r="C25" s="33"/>
      <c r="D25" s="33"/>
    </row>
    <row r="26" spans="1:4" ht="14.25">
      <c r="A26" s="38" t="s">
        <v>157</v>
      </c>
      <c r="B26" s="13"/>
      <c r="C26" s="33">
        <v>3916</v>
      </c>
      <c r="D26" s="33"/>
    </row>
    <row r="27" spans="1:4" ht="14.25">
      <c r="A27" s="13" t="s">
        <v>158</v>
      </c>
      <c r="B27" s="13"/>
      <c r="C27" s="33">
        <v>-129</v>
      </c>
      <c r="D27" s="33"/>
    </row>
    <row r="28" spans="1:4" ht="14.25">
      <c r="A28" s="13" t="s">
        <v>154</v>
      </c>
      <c r="B28" s="13"/>
      <c r="C28" s="33">
        <v>-622</v>
      </c>
      <c r="D28" s="33"/>
    </row>
    <row r="29" spans="1:4" ht="14.25">
      <c r="A29" s="13" t="s">
        <v>153</v>
      </c>
      <c r="B29" s="13"/>
      <c r="C29" s="33">
        <v>0</v>
      </c>
      <c r="D29" s="33"/>
    </row>
    <row r="30" spans="1:4" ht="14.25">
      <c r="A30" s="13" t="s">
        <v>56</v>
      </c>
      <c r="B30" s="13"/>
      <c r="C30" s="33">
        <v>-40</v>
      </c>
      <c r="D30" s="33"/>
    </row>
    <row r="31" spans="1:4" ht="14.25">
      <c r="A31" s="42" t="s">
        <v>4</v>
      </c>
      <c r="B31" s="13"/>
      <c r="C31" s="33">
        <v>155</v>
      </c>
      <c r="D31" s="33"/>
    </row>
    <row r="32" spans="1:4" ht="14.25">
      <c r="A32" s="13"/>
      <c r="B32" s="13"/>
      <c r="C32" s="33"/>
      <c r="D32" s="33"/>
    </row>
    <row r="33" spans="1:4" ht="14.25">
      <c r="A33" s="13" t="s">
        <v>50</v>
      </c>
      <c r="B33" s="13"/>
      <c r="C33" s="39">
        <f>SUM(C22:C31)</f>
        <v>4036</v>
      </c>
      <c r="D33" s="33"/>
    </row>
    <row r="34" spans="1:4" ht="14.25">
      <c r="A34" s="13"/>
      <c r="B34" s="13"/>
      <c r="C34" s="15"/>
      <c r="D34" s="15"/>
    </row>
    <row r="35" spans="1:4" ht="14.25">
      <c r="A35" s="13" t="s">
        <v>51</v>
      </c>
      <c r="B35" s="13"/>
      <c r="C35" s="15"/>
      <c r="D35" s="15"/>
    </row>
    <row r="36" spans="1:4" ht="14.25">
      <c r="A36" s="13"/>
      <c r="B36" s="13"/>
      <c r="C36" s="33"/>
      <c r="D36" s="15"/>
    </row>
    <row r="37" spans="1:4" ht="14.25">
      <c r="A37" s="13" t="s">
        <v>52</v>
      </c>
      <c r="B37" s="13"/>
      <c r="C37" s="33">
        <v>-196</v>
      </c>
      <c r="D37" s="33"/>
    </row>
    <row r="38" spans="1:4" ht="14.25">
      <c r="A38" s="13" t="s">
        <v>53</v>
      </c>
      <c r="B38" s="13"/>
      <c r="C38" s="33">
        <v>0</v>
      </c>
      <c r="D38" s="33"/>
    </row>
    <row r="39" spans="1:4" ht="14.25">
      <c r="A39" s="13" t="s">
        <v>54</v>
      </c>
      <c r="B39" s="13"/>
      <c r="C39" s="33">
        <v>110</v>
      </c>
      <c r="D39" s="33"/>
    </row>
    <row r="40" spans="1:4" ht="14.25">
      <c r="A40" s="13" t="s">
        <v>219</v>
      </c>
      <c r="B40" s="13"/>
      <c r="C40" s="33">
        <v>0</v>
      </c>
      <c r="D40" s="33"/>
    </row>
    <row r="41" spans="1:4" ht="14.25">
      <c r="A41" s="13" t="s">
        <v>220</v>
      </c>
      <c r="B41" s="13"/>
      <c r="C41" s="33">
        <v>-58</v>
      </c>
      <c r="D41" s="33"/>
    </row>
    <row r="42" spans="1:4" ht="14.25">
      <c r="A42" s="13" t="s">
        <v>221</v>
      </c>
      <c r="B42" s="13"/>
      <c r="C42" s="33">
        <v>0</v>
      </c>
      <c r="D42" s="33"/>
    </row>
    <row r="43" spans="1:4" ht="14.25">
      <c r="A43" s="13" t="s">
        <v>222</v>
      </c>
      <c r="B43" s="13"/>
      <c r="C43" s="33">
        <v>0</v>
      </c>
      <c r="D43" s="33"/>
    </row>
    <row r="44" spans="1:4" ht="14.25">
      <c r="A44" s="13"/>
      <c r="B44" s="13"/>
      <c r="C44" s="33"/>
      <c r="D44" s="33"/>
    </row>
    <row r="45" spans="1:4" ht="14.25">
      <c r="A45" s="13" t="s">
        <v>161</v>
      </c>
      <c r="B45" s="13"/>
      <c r="C45" s="39">
        <f>SUM(C37:C43)</f>
        <v>-144</v>
      </c>
      <c r="D45" s="33"/>
    </row>
    <row r="46" spans="1:4" ht="14.25">
      <c r="A46" s="13"/>
      <c r="B46" s="13"/>
      <c r="C46" s="33"/>
      <c r="D46" s="33"/>
    </row>
    <row r="47" spans="1:4" ht="14.25">
      <c r="A47" s="13" t="s">
        <v>55</v>
      </c>
      <c r="B47" s="13"/>
      <c r="C47" s="15"/>
      <c r="D47" s="15"/>
    </row>
    <row r="48" spans="1:4" ht="14.25">
      <c r="A48" s="13"/>
      <c r="B48" s="13"/>
      <c r="C48" s="15"/>
      <c r="D48" s="15"/>
    </row>
    <row r="49" spans="1:4" ht="14.25">
      <c r="A49" s="13" t="s">
        <v>223</v>
      </c>
      <c r="B49" s="13"/>
      <c r="C49" s="15">
        <v>-121</v>
      </c>
      <c r="D49" s="15"/>
    </row>
    <row r="50" spans="1:4" ht="14.25">
      <c r="A50" s="13"/>
      <c r="B50" s="13"/>
      <c r="C50" s="33"/>
      <c r="D50" s="33"/>
    </row>
    <row r="51" spans="1:4" ht="14.25">
      <c r="A51" s="13"/>
      <c r="B51" s="13"/>
      <c r="C51" s="33"/>
      <c r="D51" s="33"/>
    </row>
    <row r="52" spans="1:4" ht="14.25">
      <c r="A52" s="13" t="s">
        <v>160</v>
      </c>
      <c r="B52" s="13"/>
      <c r="C52" s="39">
        <f>SUM(C49:C49)</f>
        <v>-121</v>
      </c>
      <c r="D52" s="15"/>
    </row>
    <row r="53" spans="1:4" ht="14.25">
      <c r="A53" s="13"/>
      <c r="B53" s="13"/>
      <c r="C53" s="15"/>
      <c r="D53" s="15"/>
    </row>
    <row r="54" spans="1:4" ht="14.25">
      <c r="A54" s="13" t="s">
        <v>159</v>
      </c>
      <c r="B54" s="13"/>
      <c r="C54" s="15">
        <f>C33+C45+C52</f>
        <v>3771</v>
      </c>
      <c r="D54" s="15"/>
    </row>
    <row r="55" spans="1:4" ht="14.25">
      <c r="A55" s="13"/>
      <c r="B55" s="13"/>
      <c r="C55" s="15"/>
      <c r="D55" s="15"/>
    </row>
    <row r="56" spans="1:4" ht="14.25">
      <c r="A56" s="13" t="s">
        <v>57</v>
      </c>
      <c r="B56" s="13"/>
      <c r="C56" s="15">
        <v>22918</v>
      </c>
      <c r="D56" s="15"/>
    </row>
    <row r="57" spans="1:4" ht="14.25">
      <c r="A57" s="13"/>
      <c r="B57" s="13"/>
      <c r="C57" s="34"/>
      <c r="D57" s="15"/>
    </row>
    <row r="58" spans="1:4" ht="14.25">
      <c r="A58" s="13"/>
      <c r="B58" s="13"/>
      <c r="C58" s="15"/>
      <c r="D58" s="15"/>
    </row>
    <row r="59" spans="1:4" ht="14.25">
      <c r="A59" s="13" t="s">
        <v>238</v>
      </c>
      <c r="B59" s="13"/>
      <c r="C59" s="15">
        <f>SUM(C54:C56)</f>
        <v>26689</v>
      </c>
      <c r="D59" s="15"/>
    </row>
    <row r="60" spans="1:4" ht="15" thickBot="1">
      <c r="A60" s="13"/>
      <c r="B60" s="13"/>
      <c r="C60" s="35"/>
      <c r="D60" s="15"/>
    </row>
    <row r="61" spans="1:4" ht="15" thickTop="1">
      <c r="A61" s="13"/>
      <c r="B61" s="13"/>
      <c r="C61" s="13"/>
      <c r="D61" s="13"/>
    </row>
    <row r="62" spans="1:4" ht="14.25">
      <c r="A62" s="13"/>
      <c r="B62" s="13"/>
      <c r="C62" s="13"/>
      <c r="D62" s="13"/>
    </row>
    <row r="63" spans="1:4" ht="14.25">
      <c r="A63" s="13" t="s">
        <v>294</v>
      </c>
      <c r="B63" s="13"/>
      <c r="C63" s="13"/>
      <c r="D63" s="13"/>
    </row>
    <row r="64" spans="1:4" ht="14.25">
      <c r="A64" s="13" t="s">
        <v>293</v>
      </c>
      <c r="B64" s="13"/>
      <c r="C64" s="13"/>
      <c r="D64" s="13"/>
    </row>
    <row r="65" spans="1:4" ht="14.25">
      <c r="A65" s="13"/>
      <c r="B65" s="13"/>
      <c r="C65" s="13"/>
      <c r="D65" s="13"/>
    </row>
    <row r="66" spans="1:4" ht="14.25">
      <c r="A66" s="13"/>
      <c r="B66" s="13"/>
      <c r="C66" s="13"/>
      <c r="D66" s="13"/>
    </row>
    <row r="67" spans="1:4" ht="15">
      <c r="A67" s="29" t="s">
        <v>58</v>
      </c>
      <c r="B67" s="13"/>
      <c r="C67" s="13"/>
      <c r="D67" s="13"/>
    </row>
    <row r="68" spans="1:4" ht="15">
      <c r="A68" s="29" t="s">
        <v>234</v>
      </c>
      <c r="B68" s="13"/>
      <c r="C68" s="13"/>
      <c r="D68" s="13"/>
    </row>
  </sheetData>
  <mergeCells count="5">
    <mergeCell ref="A6:D6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68">
      <selection activeCell="E77" sqref="E77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25.57421875" style="0" customWidth="1"/>
    <col min="4" max="6" width="14.421875" style="0" customWidth="1"/>
    <col min="7" max="7" width="11.57421875" style="0" customWidth="1"/>
    <col min="8" max="8" width="13.28125" style="0" customWidth="1"/>
  </cols>
  <sheetData>
    <row r="1" spans="1:6" ht="15">
      <c r="A1" s="1" t="s">
        <v>137</v>
      </c>
      <c r="B1" s="13"/>
      <c r="C1" s="13"/>
      <c r="D1" s="13"/>
      <c r="E1" s="13"/>
      <c r="F1" s="13"/>
    </row>
    <row r="2" spans="1:6" ht="14.25">
      <c r="A2" s="13"/>
      <c r="B2" s="13"/>
      <c r="C2" s="13"/>
      <c r="D2" s="13"/>
      <c r="E2" s="13"/>
      <c r="F2" s="13"/>
    </row>
    <row r="3" spans="1:6" ht="15">
      <c r="A3" s="29" t="s">
        <v>163</v>
      </c>
      <c r="B3" s="13"/>
      <c r="C3" s="13"/>
      <c r="D3" s="13"/>
      <c r="E3" s="13"/>
      <c r="F3" s="13"/>
    </row>
    <row r="4" spans="1:6" ht="14.25">
      <c r="A4" s="13"/>
      <c r="B4" s="13"/>
      <c r="C4" s="13"/>
      <c r="D4" s="13"/>
      <c r="E4" s="13"/>
      <c r="F4" s="13"/>
    </row>
    <row r="5" spans="1:6" ht="15">
      <c r="A5" s="29" t="s">
        <v>59</v>
      </c>
      <c r="B5" s="13"/>
      <c r="C5" s="1" t="s">
        <v>164</v>
      </c>
      <c r="D5" s="13"/>
      <c r="E5" s="13"/>
      <c r="F5" s="13"/>
    </row>
    <row r="6" spans="1:6" ht="14.25">
      <c r="A6" s="13"/>
      <c r="B6" s="13"/>
      <c r="C6" s="13"/>
      <c r="D6" s="13"/>
      <c r="E6" s="13"/>
      <c r="F6" s="13"/>
    </row>
    <row r="7" spans="1:6" ht="14.25">
      <c r="A7" s="13"/>
      <c r="B7" s="13"/>
      <c r="C7" s="13" t="s">
        <v>60</v>
      </c>
      <c r="D7" s="13"/>
      <c r="E7" s="13"/>
      <c r="F7" s="13"/>
    </row>
    <row r="8" spans="1:6" ht="14.25">
      <c r="A8" s="13"/>
      <c r="B8" s="13"/>
      <c r="C8" s="13" t="s">
        <v>61</v>
      </c>
      <c r="D8" s="13"/>
      <c r="E8" s="13"/>
      <c r="F8" s="13"/>
    </row>
    <row r="9" spans="1:6" ht="14.25">
      <c r="A9" s="13"/>
      <c r="B9" s="13"/>
      <c r="C9" s="13"/>
      <c r="D9" s="13"/>
      <c r="E9" s="13"/>
      <c r="F9" s="13"/>
    </row>
    <row r="10" spans="1:6" ht="14.25">
      <c r="A10" s="13"/>
      <c r="B10" s="13"/>
      <c r="C10" s="13" t="s">
        <v>62</v>
      </c>
      <c r="D10" s="13"/>
      <c r="E10" s="13"/>
      <c r="F10" s="13"/>
    </row>
    <row r="11" spans="1:6" ht="14.25">
      <c r="A11" s="13"/>
      <c r="B11" s="13"/>
      <c r="C11" s="13" t="s">
        <v>240</v>
      </c>
      <c r="D11" s="13"/>
      <c r="E11" s="13"/>
      <c r="F11" s="13"/>
    </row>
    <row r="12" spans="1:6" ht="14.25">
      <c r="A12" s="13"/>
      <c r="B12" s="13"/>
      <c r="C12" s="13"/>
      <c r="D12" s="13"/>
      <c r="E12" s="13"/>
      <c r="F12" s="13"/>
    </row>
    <row r="13" spans="1:6" ht="14.25">
      <c r="A13" s="13"/>
      <c r="B13" s="13"/>
      <c r="C13" s="13" t="s">
        <v>63</v>
      </c>
      <c r="D13" s="13"/>
      <c r="E13" s="13"/>
      <c r="F13" s="13"/>
    </row>
    <row r="14" spans="1:6" ht="14.25">
      <c r="A14" s="13"/>
      <c r="B14" s="13"/>
      <c r="C14" s="13" t="s">
        <v>64</v>
      </c>
      <c r="D14" s="13"/>
      <c r="E14" s="13"/>
      <c r="F14" s="13"/>
    </row>
    <row r="15" spans="1:6" ht="14.25">
      <c r="A15" s="13"/>
      <c r="B15" s="13"/>
      <c r="C15" s="13" t="s">
        <v>241</v>
      </c>
      <c r="D15" s="13"/>
      <c r="E15" s="13"/>
      <c r="F15" s="13"/>
    </row>
    <row r="16" spans="1:6" ht="14.25">
      <c r="A16" s="13"/>
      <c r="B16" s="13"/>
      <c r="C16" s="13"/>
      <c r="D16" s="13"/>
      <c r="E16" s="13"/>
      <c r="F16" s="13"/>
    </row>
    <row r="17" spans="1:6" ht="14.25">
      <c r="A17" s="13"/>
      <c r="B17" s="13"/>
      <c r="C17" s="13"/>
      <c r="D17" s="13"/>
      <c r="E17" s="13"/>
      <c r="F17" s="13"/>
    </row>
    <row r="18" spans="1:6" ht="15">
      <c r="A18" s="29" t="s">
        <v>72</v>
      </c>
      <c r="B18" s="13"/>
      <c r="C18" s="1" t="s">
        <v>254</v>
      </c>
      <c r="D18" s="13"/>
      <c r="E18" s="13"/>
      <c r="F18" s="13"/>
    </row>
    <row r="19" spans="1:6" ht="14.25">
      <c r="A19" s="13"/>
      <c r="B19" s="13"/>
      <c r="C19" s="13"/>
      <c r="D19" s="13"/>
      <c r="E19" s="13"/>
      <c r="F19" s="13"/>
    </row>
    <row r="20" spans="1:6" ht="14.25">
      <c r="A20" s="13"/>
      <c r="B20" s="13"/>
      <c r="C20" s="13" t="s">
        <v>65</v>
      </c>
      <c r="D20" s="13"/>
      <c r="E20" s="13"/>
      <c r="F20" s="13"/>
    </row>
    <row r="21" spans="1:6" ht="14.25">
      <c r="A21" s="13"/>
      <c r="B21" s="13"/>
      <c r="C21" s="13" t="s">
        <v>242</v>
      </c>
      <c r="D21" s="13"/>
      <c r="E21" s="13"/>
      <c r="F21" s="13"/>
    </row>
    <row r="22" spans="1:6" ht="14.25">
      <c r="A22" s="13"/>
      <c r="B22" s="13"/>
      <c r="C22" s="13"/>
      <c r="D22" s="13"/>
      <c r="E22" s="13"/>
      <c r="F22" s="13"/>
    </row>
    <row r="23" spans="1:6" ht="14.25">
      <c r="A23" s="13"/>
      <c r="B23" s="13"/>
      <c r="C23" s="13"/>
      <c r="D23" s="13"/>
      <c r="E23" s="13"/>
      <c r="F23" s="13"/>
    </row>
    <row r="24" spans="1:6" ht="15">
      <c r="A24" s="29" t="s">
        <v>73</v>
      </c>
      <c r="B24" s="13"/>
      <c r="C24" s="1" t="s">
        <v>66</v>
      </c>
      <c r="D24" s="13"/>
      <c r="E24" s="13"/>
      <c r="F24" s="13"/>
    </row>
    <row r="25" spans="1:6" ht="14.25">
      <c r="A25" s="13"/>
      <c r="B25" s="13"/>
      <c r="C25" s="13"/>
      <c r="D25" s="13"/>
      <c r="E25" s="13"/>
      <c r="F25" s="13"/>
    </row>
    <row r="26" spans="1:6" ht="14.25">
      <c r="A26" s="13"/>
      <c r="B26" s="13"/>
      <c r="C26" s="7" t="s">
        <v>166</v>
      </c>
      <c r="D26" s="13"/>
      <c r="E26" s="13"/>
      <c r="F26" s="13"/>
    </row>
    <row r="27" spans="1:6" ht="14.25">
      <c r="A27" s="13"/>
      <c r="B27" s="13"/>
      <c r="C27" s="7" t="s">
        <v>165</v>
      </c>
      <c r="D27" s="13"/>
      <c r="E27" s="13"/>
      <c r="F27" s="13"/>
    </row>
    <row r="28" spans="1:6" ht="14.25">
      <c r="A28" s="13"/>
      <c r="B28" s="13"/>
      <c r="C28" s="13"/>
      <c r="D28" s="13"/>
      <c r="E28" s="13"/>
      <c r="F28" s="13"/>
    </row>
    <row r="29" spans="1:6" ht="15">
      <c r="A29" s="29" t="s">
        <v>74</v>
      </c>
      <c r="B29" s="13"/>
      <c r="C29" s="1" t="s">
        <v>67</v>
      </c>
      <c r="D29" s="13"/>
      <c r="E29" s="13"/>
      <c r="F29" s="13"/>
    </row>
    <row r="30" spans="1:6" ht="14.25">
      <c r="A30" s="13"/>
      <c r="B30" s="13"/>
      <c r="C30" s="13"/>
      <c r="D30" s="13"/>
      <c r="E30" s="13"/>
      <c r="F30" s="13"/>
    </row>
    <row r="31" spans="1:6" ht="14.25">
      <c r="A31" s="13"/>
      <c r="B31" s="13"/>
      <c r="C31" s="13" t="s">
        <v>168</v>
      </c>
      <c r="D31" s="13"/>
      <c r="E31" s="13"/>
      <c r="F31" s="13"/>
    </row>
    <row r="32" spans="1:6" ht="14.25">
      <c r="A32" s="13"/>
      <c r="B32" s="13"/>
      <c r="C32" s="13" t="s">
        <v>167</v>
      </c>
      <c r="D32" s="13"/>
      <c r="E32" s="13"/>
      <c r="F32" s="13"/>
    </row>
    <row r="33" spans="1:6" ht="14.25">
      <c r="A33" s="13"/>
      <c r="B33" s="13"/>
      <c r="C33" s="13"/>
      <c r="D33" s="13"/>
      <c r="E33" s="13"/>
      <c r="F33" s="13"/>
    </row>
    <row r="34" spans="1:6" ht="15">
      <c r="A34" s="29" t="s">
        <v>75</v>
      </c>
      <c r="B34" s="13"/>
      <c r="C34" s="1" t="s">
        <v>68</v>
      </c>
      <c r="D34" s="13"/>
      <c r="E34" s="13"/>
      <c r="F34" s="13"/>
    </row>
    <row r="35" spans="1:6" ht="14.25">
      <c r="A35" s="13"/>
      <c r="B35" s="13"/>
      <c r="C35" s="13"/>
      <c r="D35" s="13"/>
      <c r="E35" s="13"/>
      <c r="F35" s="13"/>
    </row>
    <row r="36" spans="1:6" ht="14.25">
      <c r="A36" s="13"/>
      <c r="B36" s="13"/>
      <c r="C36" s="13" t="s">
        <v>69</v>
      </c>
      <c r="D36" s="13"/>
      <c r="E36" s="13"/>
      <c r="F36" s="13"/>
    </row>
    <row r="37" spans="1:6" ht="14.25">
      <c r="A37" s="13"/>
      <c r="B37" s="13"/>
      <c r="C37" s="13" t="s">
        <v>70</v>
      </c>
      <c r="D37" s="13"/>
      <c r="E37" s="13"/>
      <c r="F37" s="13"/>
    </row>
    <row r="38" spans="1:6" ht="14.25">
      <c r="A38" s="13"/>
      <c r="B38" s="13"/>
      <c r="C38" s="13" t="s">
        <v>71</v>
      </c>
      <c r="D38" s="13"/>
      <c r="E38" s="13"/>
      <c r="F38" s="13"/>
    </row>
    <row r="39" spans="1:6" ht="14.25">
      <c r="A39" s="13"/>
      <c r="B39" s="13"/>
      <c r="C39" s="13"/>
      <c r="D39" s="13"/>
      <c r="E39" s="13"/>
      <c r="F39" s="13"/>
    </row>
    <row r="40" spans="1:6" ht="15">
      <c r="A40" s="29" t="s">
        <v>76</v>
      </c>
      <c r="B40" s="13"/>
      <c r="C40" s="1" t="s">
        <v>77</v>
      </c>
      <c r="D40" s="13"/>
      <c r="E40" s="13"/>
      <c r="F40" s="13"/>
    </row>
    <row r="41" spans="1:6" ht="14.25">
      <c r="A41" s="13"/>
      <c r="B41" s="13"/>
      <c r="C41" s="13"/>
      <c r="D41" s="13"/>
      <c r="E41" s="13"/>
      <c r="F41" s="13"/>
    </row>
    <row r="42" spans="1:6" ht="14.25">
      <c r="A42" s="13"/>
      <c r="B42" s="13"/>
      <c r="C42" s="13" t="s">
        <v>80</v>
      </c>
      <c r="D42" s="13"/>
      <c r="E42" s="13"/>
      <c r="F42" s="13"/>
    </row>
    <row r="43" spans="1:6" ht="14.25">
      <c r="A43" s="13"/>
      <c r="B43" s="13"/>
      <c r="C43" s="13" t="s">
        <v>169</v>
      </c>
      <c r="D43" s="13"/>
      <c r="E43" s="13"/>
      <c r="F43" s="13"/>
    </row>
    <row r="44" spans="1:6" ht="14.25">
      <c r="A44" s="13"/>
      <c r="B44" s="13"/>
      <c r="C44" s="13" t="s">
        <v>170</v>
      </c>
      <c r="D44" s="13"/>
      <c r="E44" s="13"/>
      <c r="F44" s="13"/>
    </row>
    <row r="45" spans="1:6" ht="14.25">
      <c r="A45" s="13"/>
      <c r="B45" s="13"/>
      <c r="C45" s="13"/>
      <c r="D45" s="13"/>
      <c r="E45" s="13"/>
      <c r="F45" s="13"/>
    </row>
    <row r="46" spans="1:6" ht="14.25">
      <c r="A46" s="13"/>
      <c r="B46" s="13"/>
      <c r="C46" s="43" t="s">
        <v>171</v>
      </c>
      <c r="D46" s="13"/>
      <c r="E46" s="13"/>
      <c r="F46" s="13"/>
    </row>
    <row r="47" spans="1:6" ht="14.25">
      <c r="A47" s="13"/>
      <c r="B47" s="13"/>
      <c r="C47" s="7" t="s">
        <v>173</v>
      </c>
      <c r="D47" s="13"/>
      <c r="E47" s="13"/>
      <c r="F47" s="13"/>
    </row>
    <row r="48" spans="1:6" ht="14.25">
      <c r="A48" s="13"/>
      <c r="B48" s="13"/>
      <c r="C48" s="7" t="s">
        <v>175</v>
      </c>
      <c r="D48" s="13"/>
      <c r="E48" s="13"/>
      <c r="F48" s="13"/>
    </row>
    <row r="49" spans="1:6" ht="14.25">
      <c r="A49" s="13"/>
      <c r="B49" s="13"/>
      <c r="C49" s="7" t="s">
        <v>174</v>
      </c>
      <c r="D49" s="13"/>
      <c r="E49" s="13"/>
      <c r="F49" s="13"/>
    </row>
    <row r="50" spans="1:6" ht="14.25">
      <c r="A50" s="13"/>
      <c r="B50" s="13"/>
      <c r="C50" s="7"/>
      <c r="D50" s="13"/>
      <c r="E50" s="13"/>
      <c r="F50" s="13"/>
    </row>
    <row r="51" spans="1:6" ht="14.25">
      <c r="A51" s="13"/>
      <c r="B51" s="13"/>
      <c r="C51" s="43" t="s">
        <v>172</v>
      </c>
      <c r="D51" s="13"/>
      <c r="E51" s="13"/>
      <c r="F51" s="13"/>
    </row>
    <row r="52" spans="1:6" ht="14.25">
      <c r="A52" s="13"/>
      <c r="B52" s="13"/>
      <c r="C52" s="7" t="s">
        <v>176</v>
      </c>
      <c r="D52" s="13"/>
      <c r="E52" s="13"/>
      <c r="F52" s="13"/>
    </row>
    <row r="53" spans="1:6" ht="14.25">
      <c r="A53" s="13"/>
      <c r="B53" s="13"/>
      <c r="C53" s="7" t="s">
        <v>177</v>
      </c>
      <c r="D53" s="13"/>
      <c r="E53" s="13"/>
      <c r="F53" s="13"/>
    </row>
    <row r="54" spans="1:6" ht="14.25">
      <c r="A54" s="13"/>
      <c r="B54" s="13"/>
      <c r="C54" s="7" t="s">
        <v>178</v>
      </c>
      <c r="D54" s="13"/>
      <c r="E54" s="13"/>
      <c r="F54" s="13"/>
    </row>
    <row r="55" spans="1:6" ht="14.25">
      <c r="A55" s="13"/>
      <c r="B55" s="13"/>
      <c r="C55" s="13"/>
      <c r="D55" s="13"/>
      <c r="E55" s="13"/>
      <c r="F55" s="13"/>
    </row>
    <row r="56" spans="1:6" ht="15">
      <c r="A56" s="29" t="s">
        <v>78</v>
      </c>
      <c r="B56" s="13"/>
      <c r="C56" s="1" t="s">
        <v>79</v>
      </c>
      <c r="D56" s="13"/>
      <c r="E56" s="13"/>
      <c r="F56" s="13"/>
    </row>
    <row r="57" spans="1:6" ht="14.25">
      <c r="A57" s="13"/>
      <c r="B57" s="13"/>
      <c r="C57" s="13"/>
      <c r="D57" s="13"/>
      <c r="E57" s="13"/>
      <c r="F57" s="13"/>
    </row>
    <row r="58" spans="1:6" ht="14.25">
      <c r="A58" s="13"/>
      <c r="B58" s="13"/>
      <c r="C58" s="13" t="s">
        <v>179</v>
      </c>
      <c r="D58" s="13"/>
      <c r="E58" s="13"/>
      <c r="F58" s="13"/>
    </row>
    <row r="59" spans="1:6" ht="14.25">
      <c r="A59" s="13"/>
      <c r="B59" s="13"/>
      <c r="C59" s="13" t="s">
        <v>243</v>
      </c>
      <c r="D59" s="13"/>
      <c r="E59" s="13"/>
      <c r="F59" s="13"/>
    </row>
    <row r="60" spans="1:6" ht="14.25">
      <c r="A60" s="13"/>
      <c r="B60" s="13"/>
      <c r="C60" s="13"/>
      <c r="D60" s="13"/>
      <c r="E60" s="13"/>
      <c r="F60" s="13"/>
    </row>
    <row r="61" spans="1:6" ht="15">
      <c r="A61" s="29" t="s">
        <v>84</v>
      </c>
      <c r="B61" s="13"/>
      <c r="C61" s="1" t="s">
        <v>81</v>
      </c>
      <c r="D61" s="13"/>
      <c r="E61" s="13"/>
      <c r="F61" s="13"/>
    </row>
    <row r="62" spans="1:6" ht="14.25">
      <c r="A62" s="13"/>
      <c r="B62" s="13"/>
      <c r="C62" s="13"/>
      <c r="D62" s="13"/>
      <c r="E62" s="13"/>
      <c r="F62" s="13"/>
    </row>
    <row r="63" spans="1:9" ht="14.25">
      <c r="A63" s="44" t="s">
        <v>82</v>
      </c>
      <c r="B63" s="13"/>
      <c r="C63" s="7" t="s">
        <v>180</v>
      </c>
      <c r="D63" s="8"/>
      <c r="E63" s="8"/>
      <c r="F63" s="8"/>
      <c r="G63" s="4"/>
      <c r="H63" s="5"/>
      <c r="I63" s="5"/>
    </row>
    <row r="64" spans="1:9" ht="14.25">
      <c r="A64" s="44"/>
      <c r="B64" s="13"/>
      <c r="C64" s="7" t="s">
        <v>181</v>
      </c>
      <c r="D64" s="8"/>
      <c r="E64" s="8"/>
      <c r="F64" s="8"/>
      <c r="G64" s="4"/>
      <c r="H64" s="5"/>
      <c r="I64" s="5"/>
    </row>
    <row r="65" spans="1:9" ht="14.25">
      <c r="A65" s="44"/>
      <c r="B65" s="13"/>
      <c r="C65" s="7"/>
      <c r="D65" s="50" t="s">
        <v>286</v>
      </c>
      <c r="E65" s="8"/>
      <c r="G65" s="4"/>
      <c r="H65" s="5"/>
      <c r="I65" s="5"/>
    </row>
    <row r="66" spans="1:9" ht="14.25">
      <c r="A66" s="44"/>
      <c r="B66" s="13"/>
      <c r="C66" s="7"/>
      <c r="D66" s="50" t="s">
        <v>285</v>
      </c>
      <c r="E66" s="8"/>
      <c r="G66" s="4"/>
      <c r="H66" s="5"/>
      <c r="I66" s="5"/>
    </row>
    <row r="67" spans="1:9" ht="14.25">
      <c r="A67" s="44"/>
      <c r="B67" s="13"/>
      <c r="C67" s="7"/>
      <c r="D67" s="50" t="s">
        <v>273</v>
      </c>
      <c r="E67" s="8"/>
      <c r="F67" s="50" t="s">
        <v>274</v>
      </c>
      <c r="G67" s="4"/>
      <c r="H67" s="5"/>
      <c r="I67" s="5"/>
    </row>
    <row r="68" spans="1:9" ht="14.25">
      <c r="A68" s="44"/>
      <c r="B68" s="13"/>
      <c r="C68" s="7"/>
      <c r="D68" s="50" t="s">
        <v>287</v>
      </c>
      <c r="E68" s="50" t="s">
        <v>272</v>
      </c>
      <c r="F68" s="50" t="s">
        <v>289</v>
      </c>
      <c r="G68" s="4"/>
      <c r="H68" s="5"/>
      <c r="I68" s="5"/>
    </row>
    <row r="69" spans="1:9" ht="14.25">
      <c r="A69" s="44"/>
      <c r="B69" s="13"/>
      <c r="C69" s="7"/>
      <c r="D69" s="50" t="s">
        <v>288</v>
      </c>
      <c r="E69" s="50" t="s">
        <v>271</v>
      </c>
      <c r="F69" s="50" t="s">
        <v>288</v>
      </c>
      <c r="G69" s="51" t="s">
        <v>275</v>
      </c>
      <c r="H69" s="53" t="s">
        <v>43</v>
      </c>
      <c r="I69" s="5"/>
    </row>
    <row r="70" spans="1:9" ht="14.25">
      <c r="A70" s="44"/>
      <c r="B70" s="13"/>
      <c r="C70" s="7"/>
      <c r="D70" s="50" t="s">
        <v>2</v>
      </c>
      <c r="E70" s="50" t="s">
        <v>2</v>
      </c>
      <c r="F70" s="50" t="s">
        <v>2</v>
      </c>
      <c r="G70" s="50" t="s">
        <v>2</v>
      </c>
      <c r="H70" s="50" t="s">
        <v>2</v>
      </c>
      <c r="I70" s="5"/>
    </row>
    <row r="71" spans="1:9" ht="14.25">
      <c r="A71" s="44"/>
      <c r="B71" s="13"/>
      <c r="C71" s="54" t="s">
        <v>276</v>
      </c>
      <c r="D71" s="8"/>
      <c r="E71" s="8"/>
      <c r="F71" s="8"/>
      <c r="G71" s="4"/>
      <c r="H71" s="5"/>
      <c r="I71" s="5"/>
    </row>
    <row r="72" spans="1:9" ht="14.25">
      <c r="A72" s="44"/>
      <c r="B72" s="13"/>
      <c r="C72" s="7" t="s">
        <v>277</v>
      </c>
      <c r="D72" s="55">
        <f>+'p&amp;l'!F14-'notes a'!E72-'notes a'!F72-'notes a'!G72</f>
        <v>8005</v>
      </c>
      <c r="E72" s="55">
        <f>5866+5647-383</f>
        <v>11130</v>
      </c>
      <c r="F72" s="55">
        <f>976+350+112</f>
        <v>1438</v>
      </c>
      <c r="G72" s="55"/>
      <c r="H72" s="10">
        <f>SUM(D72:G72)</f>
        <v>20573</v>
      </c>
      <c r="I72" s="5"/>
    </row>
    <row r="73" spans="1:9" ht="14.25">
      <c r="A73" s="44"/>
      <c r="B73" s="13"/>
      <c r="C73" s="7" t="s">
        <v>278</v>
      </c>
      <c r="D73" s="55">
        <f>187+157</f>
        <v>344</v>
      </c>
      <c r="E73" s="55"/>
      <c r="F73" s="55"/>
      <c r="G73" s="55">
        <f>-D73</f>
        <v>-344</v>
      </c>
      <c r="H73" s="55">
        <f>SUM(D73:G73)</f>
        <v>0</v>
      </c>
      <c r="I73" s="5"/>
    </row>
    <row r="74" spans="1:9" ht="15" thickBot="1">
      <c r="A74" s="44"/>
      <c r="B74" s="13"/>
      <c r="C74" s="7" t="s">
        <v>279</v>
      </c>
      <c r="D74" s="56">
        <f>SUM(D72:D73)</f>
        <v>8349</v>
      </c>
      <c r="E74" s="56">
        <f>SUM(E72:E73)</f>
        <v>11130</v>
      </c>
      <c r="F74" s="56">
        <f>SUM(F72:F73)</f>
        <v>1438</v>
      </c>
      <c r="G74" s="56">
        <f>SUM(G72:G73)</f>
        <v>-344</v>
      </c>
      <c r="H74" s="58">
        <f>SUM(H72:H73)</f>
        <v>20573</v>
      </c>
      <c r="I74" s="5"/>
    </row>
    <row r="75" spans="1:9" ht="15" thickTop="1">
      <c r="A75" s="44"/>
      <c r="B75" s="13"/>
      <c r="C75" s="7"/>
      <c r="D75" s="27"/>
      <c r="E75" s="27"/>
      <c r="F75" s="27"/>
      <c r="G75" s="27"/>
      <c r="H75" s="10"/>
      <c r="I75" s="5"/>
    </row>
    <row r="76" spans="1:9" ht="14.25">
      <c r="A76" s="44"/>
      <c r="B76" s="13"/>
      <c r="C76" s="54" t="s">
        <v>280</v>
      </c>
      <c r="D76" s="8"/>
      <c r="E76" s="8"/>
      <c r="F76" s="8"/>
      <c r="G76" s="8"/>
      <c r="H76" s="59"/>
      <c r="I76" s="5"/>
    </row>
    <row r="77" spans="1:9" ht="14.25">
      <c r="A77" s="44"/>
      <c r="B77" s="13"/>
      <c r="C77" s="7" t="s">
        <v>281</v>
      </c>
      <c r="D77" s="57">
        <f>+'p&amp;l'!F16-'notes a'!E77-'notes a'!F77</f>
        <v>184</v>
      </c>
      <c r="E77" s="55">
        <f>330-1492--146</f>
        <v>-1016</v>
      </c>
      <c r="F77" s="52">
        <f>+-27-33-33</f>
        <v>-93</v>
      </c>
      <c r="G77" s="57"/>
      <c r="H77" s="60">
        <f>SUM(D77:G77)</f>
        <v>-925</v>
      </c>
      <c r="I77" s="5"/>
    </row>
    <row r="78" spans="1:9" ht="14.25">
      <c r="A78" s="44"/>
      <c r="B78" s="13"/>
      <c r="C78" s="7" t="s">
        <v>282</v>
      </c>
      <c r="D78" s="57"/>
      <c r="E78" s="57"/>
      <c r="F78" s="57"/>
      <c r="G78" s="57"/>
      <c r="H78" s="61">
        <f>+'p&amp;l'!F20</f>
        <v>155</v>
      </c>
      <c r="I78" s="5"/>
    </row>
    <row r="79" spans="1:9" ht="14.25">
      <c r="A79" s="44"/>
      <c r="B79" s="13"/>
      <c r="C79" s="7" t="s">
        <v>295</v>
      </c>
      <c r="D79" s="57"/>
      <c r="E79" s="57"/>
      <c r="F79" s="57"/>
      <c r="G79" s="57"/>
      <c r="H79" s="60">
        <f>SUM(H77:H78)</f>
        <v>-770</v>
      </c>
      <c r="I79" s="5"/>
    </row>
    <row r="80" spans="1:9" ht="14.25">
      <c r="A80" s="44"/>
      <c r="B80" s="13"/>
      <c r="C80" s="7" t="s">
        <v>283</v>
      </c>
      <c r="D80" s="57"/>
      <c r="E80" s="57"/>
      <c r="F80" s="57"/>
      <c r="G80" s="57"/>
      <c r="H80" s="61">
        <f>+'p&amp;l'!F18</f>
        <v>-40</v>
      </c>
      <c r="I80" s="5"/>
    </row>
    <row r="81" spans="1:9" ht="14.25">
      <c r="A81" s="44"/>
      <c r="B81" s="13"/>
      <c r="C81" s="7" t="s">
        <v>296</v>
      </c>
      <c r="D81" s="57"/>
      <c r="E81" s="57"/>
      <c r="F81" s="57"/>
      <c r="G81" s="57"/>
      <c r="H81" s="60">
        <f>SUM(H79:H80)</f>
        <v>-810</v>
      </c>
      <c r="I81" s="5"/>
    </row>
    <row r="82" spans="1:9" ht="14.25">
      <c r="A82" s="44"/>
      <c r="B82" s="13"/>
      <c r="C82" s="7" t="s">
        <v>5</v>
      </c>
      <c r="D82" s="57"/>
      <c r="E82" s="57"/>
      <c r="F82" s="57"/>
      <c r="G82" s="57"/>
      <c r="H82" s="61">
        <f>+'p&amp;l'!F25</f>
        <v>-313</v>
      </c>
      <c r="I82" s="5"/>
    </row>
    <row r="83" spans="1:9" ht="14.25">
      <c r="A83" s="44"/>
      <c r="B83" s="13"/>
      <c r="C83" s="7" t="s">
        <v>297</v>
      </c>
      <c r="D83" s="57"/>
      <c r="E83" s="57"/>
      <c r="F83" s="57"/>
      <c r="G83" s="57"/>
      <c r="H83" s="60">
        <f>SUM(H81:H82)</f>
        <v>-1123</v>
      </c>
      <c r="I83" s="5"/>
    </row>
    <row r="84" spans="1:9" ht="14.25">
      <c r="A84" s="44"/>
      <c r="B84" s="13"/>
      <c r="C84" s="7" t="s">
        <v>284</v>
      </c>
      <c r="D84" s="57"/>
      <c r="E84" s="57"/>
      <c r="F84" s="57"/>
      <c r="G84" s="57"/>
      <c r="H84" s="61">
        <f>+'p&amp;l'!F30</f>
        <v>434</v>
      </c>
      <c r="I84" s="5"/>
    </row>
    <row r="85" spans="1:9" ht="15" thickBot="1">
      <c r="A85" s="44"/>
      <c r="B85" s="13"/>
      <c r="C85" s="7" t="s">
        <v>298</v>
      </c>
      <c r="D85" s="57"/>
      <c r="E85" s="57"/>
      <c r="F85" s="57"/>
      <c r="G85" s="57"/>
      <c r="H85" s="62">
        <f>SUM(H83:H84)</f>
        <v>-689</v>
      </c>
      <c r="I85" s="5"/>
    </row>
    <row r="86" spans="1:9" ht="15" thickTop="1">
      <c r="A86" s="44"/>
      <c r="B86" s="13"/>
      <c r="C86" s="7"/>
      <c r="D86" s="8"/>
      <c r="E86" s="8"/>
      <c r="F86" s="8"/>
      <c r="G86" s="4"/>
      <c r="H86" s="5"/>
      <c r="I86" s="5"/>
    </row>
    <row r="87" spans="1:9" ht="14.25">
      <c r="A87" s="44"/>
      <c r="B87" s="13"/>
      <c r="C87" s="13" t="s">
        <v>303</v>
      </c>
      <c r="D87" s="8"/>
      <c r="E87" s="8"/>
      <c r="F87" s="8"/>
      <c r="G87" s="4"/>
      <c r="H87" s="5"/>
      <c r="I87" s="5"/>
    </row>
    <row r="88" spans="1:9" ht="14.25">
      <c r="A88" s="44"/>
      <c r="B88" s="13"/>
      <c r="C88" s="13" t="s">
        <v>302</v>
      </c>
      <c r="D88" s="8"/>
      <c r="E88" s="8"/>
      <c r="F88" s="8"/>
      <c r="G88" s="4"/>
      <c r="H88" s="5"/>
      <c r="I88" s="5"/>
    </row>
    <row r="89" spans="1:9" ht="14.25">
      <c r="A89" s="44"/>
      <c r="B89" s="13"/>
      <c r="C89" s="7"/>
      <c r="D89" s="8"/>
      <c r="E89" s="8"/>
      <c r="F89" s="8"/>
      <c r="G89" s="4"/>
      <c r="H89" s="5"/>
      <c r="I89" s="5"/>
    </row>
    <row r="90" spans="1:9" ht="14.25">
      <c r="A90" s="44" t="s">
        <v>83</v>
      </c>
      <c r="B90" s="13"/>
      <c r="C90" s="7" t="s">
        <v>269</v>
      </c>
      <c r="D90" s="8"/>
      <c r="E90" s="8"/>
      <c r="F90" s="8"/>
      <c r="G90" s="4"/>
      <c r="H90" s="5"/>
      <c r="I90" s="5"/>
    </row>
    <row r="91" spans="1:9" ht="14.25">
      <c r="A91" s="44"/>
      <c r="B91" s="13"/>
      <c r="C91" s="7" t="s">
        <v>270</v>
      </c>
      <c r="D91" s="8"/>
      <c r="E91" s="8"/>
      <c r="F91" s="8"/>
      <c r="G91" s="4"/>
      <c r="H91" s="5"/>
      <c r="I91" s="5"/>
    </row>
    <row r="92" spans="1:8" ht="14.25">
      <c r="A92" s="44"/>
      <c r="B92" s="7"/>
      <c r="C92" s="8"/>
      <c r="D92" s="8"/>
      <c r="E92" s="8"/>
      <c r="F92" s="8"/>
      <c r="G92" s="5"/>
      <c r="H92" s="5"/>
    </row>
    <row r="93" spans="1:6" ht="15">
      <c r="A93" s="29" t="s">
        <v>85</v>
      </c>
      <c r="B93" s="13"/>
      <c r="C93" s="1" t="s">
        <v>11</v>
      </c>
      <c r="D93" s="13"/>
      <c r="E93" s="13"/>
      <c r="F93" s="13"/>
    </row>
    <row r="94" spans="1:6" ht="14.25">
      <c r="A94" s="13"/>
      <c r="B94" s="13"/>
      <c r="C94" s="13"/>
      <c r="D94" s="13"/>
      <c r="E94" s="13"/>
      <c r="F94" s="13"/>
    </row>
    <row r="95" spans="1:6" ht="14.25">
      <c r="A95" s="13"/>
      <c r="B95" s="13"/>
      <c r="C95" s="13" t="s">
        <v>226</v>
      </c>
      <c r="D95" s="13"/>
      <c r="E95" s="13"/>
      <c r="F95" s="13"/>
    </row>
    <row r="96" spans="1:6" ht="14.25">
      <c r="A96" s="13"/>
      <c r="B96" s="13"/>
      <c r="C96" s="13" t="s">
        <v>227</v>
      </c>
      <c r="D96" s="13"/>
      <c r="E96" s="13"/>
      <c r="F96" s="13"/>
    </row>
    <row r="97" spans="1:6" ht="14.25">
      <c r="A97" s="13"/>
      <c r="B97" s="13"/>
      <c r="C97" s="13"/>
      <c r="D97" s="13"/>
      <c r="E97" s="13"/>
      <c r="F97" s="13"/>
    </row>
    <row r="98" spans="1:6" ht="15">
      <c r="A98" s="29" t="s">
        <v>86</v>
      </c>
      <c r="B98" s="13"/>
      <c r="C98" s="1" t="s">
        <v>182</v>
      </c>
      <c r="D98" s="13"/>
      <c r="E98" s="13"/>
      <c r="F98" s="13"/>
    </row>
    <row r="99" spans="1:6" ht="14.25">
      <c r="A99" s="13"/>
      <c r="B99" s="13"/>
      <c r="C99" s="13"/>
      <c r="D99" s="13"/>
      <c r="E99" s="13"/>
      <c r="F99" s="13"/>
    </row>
    <row r="100" spans="1:6" ht="14.25">
      <c r="A100" s="13"/>
      <c r="B100" s="13"/>
      <c r="C100" s="13" t="s">
        <v>87</v>
      </c>
      <c r="D100" s="13"/>
      <c r="E100" s="13"/>
      <c r="F100" s="13"/>
    </row>
    <row r="101" spans="1:6" ht="14.25">
      <c r="A101" s="13"/>
      <c r="B101" s="13"/>
      <c r="C101" s="13" t="s">
        <v>88</v>
      </c>
      <c r="D101" s="13"/>
      <c r="E101" s="13"/>
      <c r="F101" s="13"/>
    </row>
    <row r="102" spans="1:6" ht="14.25">
      <c r="A102" s="13"/>
      <c r="B102" s="13"/>
      <c r="C102" s="13"/>
      <c r="D102" s="13"/>
      <c r="E102" s="13"/>
      <c r="F102" s="13"/>
    </row>
    <row r="103" spans="1:6" ht="15">
      <c r="A103" s="29" t="s">
        <v>90</v>
      </c>
      <c r="B103" s="13"/>
      <c r="C103" s="1" t="s">
        <v>89</v>
      </c>
      <c r="D103" s="13"/>
      <c r="E103" s="13"/>
      <c r="F103" s="13"/>
    </row>
    <row r="104" spans="1:6" ht="15">
      <c r="A104" s="13"/>
      <c r="B104" s="13"/>
      <c r="C104" s="29"/>
      <c r="D104" s="13"/>
      <c r="E104" s="13"/>
      <c r="F104" s="13"/>
    </row>
    <row r="105" spans="1:6" ht="14.25">
      <c r="A105" s="13"/>
      <c r="B105" s="13"/>
      <c r="C105" s="13" t="s">
        <v>183</v>
      </c>
      <c r="D105" s="13"/>
      <c r="E105" s="13"/>
      <c r="F105" s="13"/>
    </row>
    <row r="106" spans="1:6" ht="14.25">
      <c r="A106" s="13"/>
      <c r="B106" s="13"/>
      <c r="C106" s="13" t="s">
        <v>184</v>
      </c>
      <c r="D106" s="13"/>
      <c r="E106" s="13"/>
      <c r="F106" s="13"/>
    </row>
    <row r="107" spans="1:6" ht="14.25">
      <c r="A107" s="13"/>
      <c r="B107" s="13"/>
      <c r="C107" s="13"/>
      <c r="D107" s="13"/>
      <c r="E107" s="13"/>
      <c r="F107" s="13"/>
    </row>
    <row r="108" spans="1:6" ht="14.25">
      <c r="A108" s="13"/>
      <c r="B108" s="13"/>
      <c r="C108" s="13" t="s">
        <v>252</v>
      </c>
      <c r="D108" s="13"/>
      <c r="E108" s="13"/>
      <c r="F108" s="13"/>
    </row>
    <row r="109" spans="1:6" ht="14.25">
      <c r="A109" s="13"/>
      <c r="B109" s="13"/>
      <c r="C109" s="13" t="s">
        <v>249</v>
      </c>
      <c r="D109" s="13"/>
      <c r="E109" s="13"/>
      <c r="F109" s="13"/>
    </row>
    <row r="110" spans="1:6" ht="14.25">
      <c r="A110" s="13"/>
      <c r="B110" s="13"/>
      <c r="C110" s="13" t="s">
        <v>250</v>
      </c>
      <c r="D110" s="13"/>
      <c r="E110" s="13"/>
      <c r="F110" s="13"/>
    </row>
    <row r="111" spans="1:6" ht="14.25">
      <c r="A111" s="13"/>
      <c r="B111" s="13"/>
      <c r="C111" s="13" t="s">
        <v>253</v>
      </c>
      <c r="D111" s="13"/>
      <c r="E111" s="13"/>
      <c r="F111" s="13"/>
    </row>
    <row r="112" spans="1:6" ht="14.25">
      <c r="A112" s="13"/>
      <c r="B112" s="13"/>
      <c r="C112" s="13"/>
      <c r="D112" s="13"/>
      <c r="E112" s="13"/>
      <c r="F112" s="13"/>
    </row>
    <row r="113" spans="1:6" ht="14.25">
      <c r="A113" s="13"/>
      <c r="B113" s="13"/>
      <c r="C113" s="13" t="s">
        <v>251</v>
      </c>
      <c r="D113" s="13"/>
      <c r="E113" s="13"/>
      <c r="F113" s="13"/>
    </row>
    <row r="114" spans="1:6" ht="14.25">
      <c r="A114" s="13"/>
      <c r="B114" s="13"/>
      <c r="C114" s="13"/>
      <c r="D114" s="13"/>
      <c r="E114" s="13"/>
      <c r="F114" s="13"/>
    </row>
    <row r="115" spans="1:6" ht="15">
      <c r="A115" s="29" t="s">
        <v>91</v>
      </c>
      <c r="B115" s="13"/>
      <c r="C115" s="1" t="s">
        <v>92</v>
      </c>
      <c r="D115" s="13"/>
      <c r="E115" s="13"/>
      <c r="F115" s="13"/>
    </row>
    <row r="116" spans="1:6" ht="14.25">
      <c r="A116" s="13"/>
      <c r="B116" s="13"/>
      <c r="C116" s="13"/>
      <c r="D116" s="13"/>
      <c r="E116" s="13"/>
      <c r="F116" s="13"/>
    </row>
    <row r="117" spans="1:6" ht="14.25">
      <c r="A117" s="13"/>
      <c r="B117" s="13"/>
      <c r="C117" s="13" t="s">
        <v>93</v>
      </c>
      <c r="D117" s="13"/>
      <c r="E117" s="13"/>
      <c r="F117" s="13"/>
    </row>
    <row r="118" spans="1:6" ht="14.25">
      <c r="A118" s="13"/>
      <c r="B118" s="13"/>
      <c r="C118" s="13" t="s">
        <v>94</v>
      </c>
      <c r="D118" s="13"/>
      <c r="E118" s="13"/>
      <c r="F118" s="13"/>
    </row>
    <row r="119" spans="1:6" ht="14.25">
      <c r="A119" s="13"/>
      <c r="B119" s="13"/>
      <c r="C119" s="13"/>
      <c r="D119" s="13"/>
      <c r="E119" s="13"/>
      <c r="F119" s="13"/>
    </row>
    <row r="120" spans="1:6" ht="14.25">
      <c r="A120" s="13"/>
      <c r="B120" s="13"/>
      <c r="C120" s="13"/>
      <c r="D120" s="13"/>
      <c r="E120" s="13"/>
      <c r="F120" s="13"/>
    </row>
    <row r="121" spans="1:6" ht="14.25">
      <c r="A121" s="13"/>
      <c r="B121" s="13"/>
      <c r="C121" s="13"/>
      <c r="D121" s="13"/>
      <c r="E121" s="13"/>
      <c r="F121" s="13"/>
    </row>
    <row r="122" spans="1:6" ht="14.25">
      <c r="A122" s="13"/>
      <c r="B122" s="13"/>
      <c r="C122" s="13"/>
      <c r="D122" s="13"/>
      <c r="E122" s="13"/>
      <c r="F122" s="13"/>
    </row>
  </sheetData>
  <printOptions/>
  <pageMargins left="0.75" right="0.75" top="1" bottom="1" header="0.5" footer="0.5"/>
  <pageSetup fitToHeight="0" horizontalDpi="600" verticalDpi="600" orientation="portrait" paperSize="9" scale="75" r:id="rId1"/>
  <rowBreaks count="1" manualBreakCount="1">
    <brk id="6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B20">
      <selection activeCell="C26" sqref="C26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11.421875" style="0" customWidth="1"/>
    <col min="4" max="4" width="13.00390625" style="0" customWidth="1"/>
    <col min="5" max="5" width="12.140625" style="0" customWidth="1"/>
    <col min="6" max="6" width="14.7109375" style="0" customWidth="1"/>
    <col min="7" max="7" width="15.57421875" style="0" customWidth="1"/>
    <col min="8" max="8" width="15.8515625" style="0" customWidth="1"/>
    <col min="9" max="9" width="18.140625" style="0" customWidth="1"/>
    <col min="10" max="10" width="12.28125" style="0" customWidth="1"/>
  </cols>
  <sheetData>
    <row r="1" spans="1:10" ht="15">
      <c r="A1" s="1" t="s">
        <v>137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29" t="s">
        <v>162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4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">
      <c r="A5" s="29" t="s">
        <v>95</v>
      </c>
      <c r="B5" s="13"/>
      <c r="C5" s="1" t="s">
        <v>96</v>
      </c>
      <c r="D5" s="13"/>
      <c r="E5" s="13"/>
      <c r="F5" s="13"/>
      <c r="G5" s="13"/>
      <c r="H5" s="13"/>
      <c r="I5" s="13"/>
      <c r="J5" s="13"/>
    </row>
    <row r="6" spans="1:10" ht="14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4.25">
      <c r="A7" s="13"/>
      <c r="B7" s="13"/>
      <c r="C7" s="7" t="s">
        <v>304</v>
      </c>
      <c r="D7" s="13"/>
      <c r="E7" s="13"/>
      <c r="F7" s="13"/>
      <c r="G7" s="13"/>
      <c r="H7" s="13"/>
      <c r="I7" s="13"/>
      <c r="J7" s="13"/>
    </row>
    <row r="8" spans="1:10" ht="14.25">
      <c r="A8" s="13"/>
      <c r="B8" s="13"/>
      <c r="C8" s="7" t="s">
        <v>305</v>
      </c>
      <c r="D8" s="13"/>
      <c r="E8" s="13"/>
      <c r="F8" s="13"/>
      <c r="G8" s="13"/>
      <c r="H8" s="13"/>
      <c r="I8" s="13"/>
      <c r="J8" s="13"/>
    </row>
    <row r="9" spans="1:10" ht="14.25">
      <c r="A9" s="13"/>
      <c r="B9" s="13"/>
      <c r="C9" s="7" t="s">
        <v>217</v>
      </c>
      <c r="D9" s="13"/>
      <c r="E9" s="13"/>
      <c r="F9" s="13"/>
      <c r="G9" s="13"/>
      <c r="H9" s="13"/>
      <c r="I9" s="13"/>
      <c r="J9" s="13"/>
    </row>
    <row r="10" spans="1:10" ht="14.25">
      <c r="A10" s="13"/>
      <c r="B10" s="13"/>
      <c r="C10" s="7" t="s">
        <v>306</v>
      </c>
      <c r="D10" s="13"/>
      <c r="E10" s="13"/>
      <c r="F10" s="13"/>
      <c r="G10" s="13"/>
      <c r="H10" s="13"/>
      <c r="I10" s="13"/>
      <c r="J10" s="13"/>
    </row>
    <row r="11" spans="1:10" ht="14.25">
      <c r="A11" s="13"/>
      <c r="B11" s="13"/>
      <c r="C11" s="7" t="s">
        <v>290</v>
      </c>
      <c r="D11" s="13"/>
      <c r="E11" s="13"/>
      <c r="F11" s="13"/>
      <c r="G11" s="13"/>
      <c r="H11" s="13"/>
      <c r="I11" s="13"/>
      <c r="J11" s="13"/>
    </row>
    <row r="12" spans="1:10" ht="14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>
      <c r="A13" s="29" t="s">
        <v>112</v>
      </c>
      <c r="B13" s="13"/>
      <c r="C13" s="1" t="s">
        <v>97</v>
      </c>
      <c r="D13" s="13"/>
      <c r="E13" s="13"/>
      <c r="F13" s="13"/>
      <c r="G13" s="13"/>
      <c r="H13" s="13"/>
      <c r="I13" s="13"/>
      <c r="J13" s="13"/>
    </row>
    <row r="14" spans="1:10" ht="14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4.25">
      <c r="A15" s="13"/>
      <c r="B15" s="13"/>
      <c r="C15" s="7" t="s">
        <v>307</v>
      </c>
      <c r="D15" s="13"/>
      <c r="E15" s="13"/>
      <c r="F15" s="13"/>
      <c r="G15" s="13"/>
      <c r="H15" s="13"/>
      <c r="I15" s="13"/>
      <c r="J15" s="13"/>
    </row>
    <row r="16" spans="1:10" ht="14.25">
      <c r="A16" s="13"/>
      <c r="B16" s="13"/>
      <c r="C16" s="7" t="s">
        <v>291</v>
      </c>
      <c r="D16" s="13"/>
      <c r="E16" s="13"/>
      <c r="F16" s="13"/>
      <c r="G16" s="13"/>
      <c r="H16" s="13"/>
      <c r="I16" s="13"/>
      <c r="J16" s="13"/>
    </row>
    <row r="17" spans="1:10" ht="14.25">
      <c r="A17" s="13"/>
      <c r="B17" s="13"/>
      <c r="C17" s="7" t="s">
        <v>292</v>
      </c>
      <c r="D17" s="13"/>
      <c r="E17" s="13"/>
      <c r="F17" s="13"/>
      <c r="G17" s="13"/>
      <c r="H17" s="13"/>
      <c r="I17" s="13"/>
      <c r="J17" s="13"/>
    </row>
    <row r="18" spans="1:10" ht="14.25">
      <c r="A18" s="13"/>
      <c r="B18" s="13"/>
      <c r="C18" s="7" t="s">
        <v>308</v>
      </c>
      <c r="D18" s="13"/>
      <c r="E18" s="13"/>
      <c r="F18" s="13"/>
      <c r="G18" s="13"/>
      <c r="H18" s="13"/>
      <c r="I18" s="13"/>
      <c r="J18" s="13"/>
    </row>
    <row r="19" spans="1:10" ht="14.25">
      <c r="A19" s="13"/>
      <c r="B19" s="13"/>
      <c r="C19" s="7"/>
      <c r="D19" s="13"/>
      <c r="E19" s="13"/>
      <c r="F19" s="13"/>
      <c r="G19" s="13"/>
      <c r="H19" s="13"/>
      <c r="I19" s="13"/>
      <c r="J19" s="13"/>
    </row>
    <row r="20" spans="1:10" ht="15">
      <c r="A20" s="29" t="s">
        <v>113</v>
      </c>
      <c r="B20" s="13"/>
      <c r="C20" s="1" t="s">
        <v>98</v>
      </c>
      <c r="D20" s="13"/>
      <c r="E20" s="13"/>
      <c r="F20" s="13"/>
      <c r="G20" s="13"/>
      <c r="H20" s="13"/>
      <c r="I20" s="13"/>
      <c r="J20" s="13"/>
    </row>
    <row r="21" spans="1:10" ht="14.2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4.25">
      <c r="A22" s="13"/>
      <c r="B22" s="13"/>
      <c r="C22" s="7" t="s">
        <v>231</v>
      </c>
      <c r="D22" s="13"/>
      <c r="E22" s="13"/>
      <c r="F22" s="13"/>
      <c r="G22" s="13"/>
      <c r="H22" s="13"/>
      <c r="I22" s="13"/>
      <c r="J22" s="13"/>
    </row>
    <row r="23" spans="1:10" ht="14.25">
      <c r="A23" s="13"/>
      <c r="B23" s="13"/>
      <c r="C23" s="7" t="s">
        <v>309</v>
      </c>
      <c r="D23" s="13"/>
      <c r="E23" s="13"/>
      <c r="F23" s="13"/>
      <c r="G23" s="13"/>
      <c r="H23" s="13"/>
      <c r="I23" s="13"/>
      <c r="J23" s="13"/>
    </row>
    <row r="24" spans="1:10" ht="14.25">
      <c r="A24" s="13"/>
      <c r="B24" s="13"/>
      <c r="C24" s="7" t="s">
        <v>310</v>
      </c>
      <c r="D24" s="13"/>
      <c r="E24" s="13"/>
      <c r="F24" s="13"/>
      <c r="G24" s="13"/>
      <c r="H24" s="13"/>
      <c r="I24" s="13"/>
      <c r="J24" s="13"/>
    </row>
    <row r="25" spans="1:10" ht="14.25">
      <c r="A25" s="13"/>
      <c r="B25" s="13"/>
      <c r="C25" s="7" t="s">
        <v>317</v>
      </c>
      <c r="D25" s="13"/>
      <c r="E25" s="13"/>
      <c r="F25" s="13"/>
      <c r="G25" s="13"/>
      <c r="H25" s="13"/>
      <c r="I25" s="13"/>
      <c r="J25" s="13"/>
    </row>
    <row r="26" spans="1:10" ht="14.25">
      <c r="A26" s="13"/>
      <c r="B26" s="13"/>
      <c r="C26" s="7" t="s">
        <v>311</v>
      </c>
      <c r="D26" s="13"/>
      <c r="E26" s="13"/>
      <c r="F26" s="13"/>
      <c r="G26" s="13"/>
      <c r="H26" s="13"/>
      <c r="I26" s="13"/>
      <c r="J26" s="13"/>
    </row>
    <row r="27" spans="1:10" ht="14.25">
      <c r="A27" s="13"/>
      <c r="B27" s="13"/>
      <c r="C27" s="7" t="s">
        <v>312</v>
      </c>
      <c r="D27" s="13"/>
      <c r="E27" s="13"/>
      <c r="F27" s="13"/>
      <c r="G27" s="13"/>
      <c r="H27" s="13"/>
      <c r="I27" s="13"/>
      <c r="J27" s="13"/>
    </row>
    <row r="28" spans="1:10" ht="14.25">
      <c r="A28" s="13"/>
      <c r="B28" s="13"/>
      <c r="C28" s="7"/>
      <c r="D28" s="13"/>
      <c r="E28" s="13"/>
      <c r="F28" s="13"/>
      <c r="G28" s="13"/>
      <c r="H28" s="13"/>
      <c r="I28" s="13"/>
      <c r="J28" s="13"/>
    </row>
    <row r="29" spans="1:10" ht="15">
      <c r="A29" s="29" t="s">
        <v>114</v>
      </c>
      <c r="B29" s="13"/>
      <c r="C29" s="1" t="s">
        <v>99</v>
      </c>
      <c r="D29" s="13"/>
      <c r="E29" s="13"/>
      <c r="F29" s="13"/>
      <c r="G29" s="13"/>
      <c r="H29" s="13"/>
      <c r="I29" s="13"/>
      <c r="J29" s="13"/>
    </row>
    <row r="30" spans="1:10" ht="14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4.25">
      <c r="A31" s="13"/>
      <c r="B31" s="13"/>
      <c r="C31" s="13" t="s">
        <v>185</v>
      </c>
      <c r="D31" s="13"/>
      <c r="E31" s="13"/>
      <c r="F31" s="13"/>
      <c r="G31" s="13"/>
      <c r="H31" s="13"/>
      <c r="I31" s="13"/>
      <c r="J31" s="13"/>
    </row>
    <row r="32" spans="1:10" ht="14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>
      <c r="A33" s="29" t="s">
        <v>115</v>
      </c>
      <c r="B33" s="13"/>
      <c r="C33" s="1" t="s">
        <v>5</v>
      </c>
      <c r="D33" s="13"/>
      <c r="E33" s="13"/>
      <c r="F33" s="13"/>
      <c r="G33" s="13"/>
      <c r="H33" s="13"/>
      <c r="I33" s="13"/>
      <c r="J33" s="13"/>
    </row>
    <row r="34" spans="1:10" ht="14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4.25">
      <c r="A35" s="13"/>
      <c r="B35" s="13"/>
      <c r="C35" s="7" t="s">
        <v>257</v>
      </c>
      <c r="D35" s="8"/>
      <c r="E35" s="8"/>
      <c r="F35" s="8"/>
      <c r="G35" s="8"/>
      <c r="H35" s="9"/>
      <c r="I35" s="9"/>
      <c r="J35" s="13"/>
    </row>
    <row r="36" spans="1:10" ht="14.25">
      <c r="A36" s="13"/>
      <c r="B36" s="13"/>
      <c r="C36" s="7" t="s">
        <v>258</v>
      </c>
      <c r="D36" s="8"/>
      <c r="E36" s="8"/>
      <c r="F36" s="8"/>
      <c r="G36" s="8"/>
      <c r="H36" s="9"/>
      <c r="J36" s="13"/>
    </row>
    <row r="37" spans="1:10" ht="14.25">
      <c r="A37" s="13"/>
      <c r="B37" s="13"/>
      <c r="C37" s="7" t="s">
        <v>259</v>
      </c>
      <c r="D37" s="8"/>
      <c r="E37" s="8"/>
      <c r="F37" s="8"/>
      <c r="G37" s="8"/>
      <c r="H37" s="9"/>
      <c r="I37" s="45"/>
      <c r="J37" s="13"/>
    </row>
    <row r="38" spans="1:10" ht="14.25">
      <c r="A38" s="13"/>
      <c r="B38" s="13"/>
      <c r="C38" s="7"/>
      <c r="D38" s="8"/>
      <c r="E38" s="8"/>
      <c r="F38" s="8"/>
      <c r="G38" s="8"/>
      <c r="H38" s="9"/>
      <c r="I38" s="45" t="s">
        <v>256</v>
      </c>
      <c r="J38" s="13"/>
    </row>
    <row r="39" spans="1:10" ht="14.25">
      <c r="A39" s="13"/>
      <c r="B39" s="13"/>
      <c r="C39" s="7"/>
      <c r="D39" s="8"/>
      <c r="E39" s="8"/>
      <c r="F39" s="8"/>
      <c r="G39" s="8"/>
      <c r="H39" s="45" t="s">
        <v>186</v>
      </c>
      <c r="I39" s="45" t="s">
        <v>255</v>
      </c>
      <c r="J39" s="13"/>
    </row>
    <row r="40" spans="1:10" ht="14.25">
      <c r="A40" s="13"/>
      <c r="B40" s="13"/>
      <c r="C40" s="7"/>
      <c r="D40" s="8"/>
      <c r="E40" s="8"/>
      <c r="F40" s="8"/>
      <c r="G40" s="8"/>
      <c r="H40" s="9" t="s">
        <v>2</v>
      </c>
      <c r="I40" s="9" t="s">
        <v>2</v>
      </c>
      <c r="J40" s="13"/>
    </row>
    <row r="41" spans="1:10" ht="14.25">
      <c r="A41" s="13"/>
      <c r="B41" s="13"/>
      <c r="C41" s="7" t="s">
        <v>100</v>
      </c>
      <c r="D41" s="8"/>
      <c r="E41" s="8"/>
      <c r="F41" s="8"/>
      <c r="G41" s="8"/>
      <c r="H41" s="9"/>
      <c r="I41" s="9"/>
      <c r="J41" s="13"/>
    </row>
    <row r="42" spans="1:10" ht="14.25">
      <c r="A42" s="13"/>
      <c r="B42" s="13"/>
      <c r="C42" s="7" t="s">
        <v>187</v>
      </c>
      <c r="D42" s="8"/>
      <c r="E42" s="8"/>
      <c r="F42" s="8"/>
      <c r="G42" s="8"/>
      <c r="H42" s="10">
        <f>-'p&amp;l'!C25-H43-H44</f>
        <v>340</v>
      </c>
      <c r="I42" s="10">
        <f>-'p&amp;l'!F25-I43-I44</f>
        <v>340</v>
      </c>
      <c r="J42" s="13"/>
    </row>
    <row r="43" spans="1:10" ht="14.25">
      <c r="A43" s="13"/>
      <c r="B43" s="13"/>
      <c r="C43" s="7" t="s">
        <v>188</v>
      </c>
      <c r="D43" s="8"/>
      <c r="E43" s="8"/>
      <c r="F43" s="8"/>
      <c r="G43" s="8"/>
      <c r="H43" s="10">
        <v>0</v>
      </c>
      <c r="I43" s="10">
        <v>0</v>
      </c>
      <c r="J43" s="13"/>
    </row>
    <row r="44" spans="1:10" ht="14.25">
      <c r="A44" s="13"/>
      <c r="B44" s="13"/>
      <c r="C44" s="7" t="s">
        <v>101</v>
      </c>
      <c r="D44" s="8"/>
      <c r="E44" s="8"/>
      <c r="F44" s="8"/>
      <c r="G44" s="8"/>
      <c r="H44" s="10">
        <v>-27</v>
      </c>
      <c r="I44" s="10">
        <f>+H44</f>
        <v>-27</v>
      </c>
      <c r="J44" s="13"/>
    </row>
    <row r="45" spans="1:10" ht="15" thickBot="1">
      <c r="A45" s="13"/>
      <c r="B45" s="13"/>
      <c r="C45" s="7"/>
      <c r="D45" s="8"/>
      <c r="E45" s="8"/>
      <c r="F45" s="8"/>
      <c r="G45" s="8"/>
      <c r="H45" s="11">
        <f>SUM(H42:H44)</f>
        <v>313</v>
      </c>
      <c r="I45" s="11">
        <f>SUM(I42:I44)</f>
        <v>313</v>
      </c>
      <c r="J45" s="13"/>
    </row>
    <row r="46" spans="1:10" ht="15" thickTop="1">
      <c r="A46" s="13"/>
      <c r="B46" s="13"/>
      <c r="C46" s="7"/>
      <c r="D46" s="8"/>
      <c r="E46" s="8"/>
      <c r="F46" s="8"/>
      <c r="G46" s="8"/>
      <c r="H46" s="12"/>
      <c r="I46" s="9"/>
      <c r="J46" s="13"/>
    </row>
    <row r="47" spans="1:10" ht="15">
      <c r="A47" s="29" t="s">
        <v>116</v>
      </c>
      <c r="B47" s="13"/>
      <c r="C47" s="1" t="s">
        <v>245</v>
      </c>
      <c r="D47" s="13"/>
      <c r="E47" s="13"/>
      <c r="F47" s="13"/>
      <c r="G47" s="13"/>
      <c r="H47" s="13"/>
      <c r="I47" s="13"/>
      <c r="J47" s="13"/>
    </row>
    <row r="48" spans="1:10" ht="15">
      <c r="A48" s="13"/>
      <c r="B48" s="13"/>
      <c r="C48" s="29"/>
      <c r="D48" s="13"/>
      <c r="E48" s="13"/>
      <c r="F48" s="13"/>
      <c r="G48" s="13"/>
      <c r="H48" s="13"/>
      <c r="I48" s="13"/>
      <c r="J48" s="13"/>
    </row>
    <row r="49" spans="1:10" ht="14.25">
      <c r="A49" s="13"/>
      <c r="B49" s="13"/>
      <c r="C49" s="7" t="s">
        <v>244</v>
      </c>
      <c r="D49" s="8"/>
      <c r="E49" s="8"/>
      <c r="F49" s="8"/>
      <c r="G49" s="8"/>
      <c r="H49" s="9"/>
      <c r="I49" s="9"/>
      <c r="J49" s="13"/>
    </row>
    <row r="50" spans="1:10" ht="14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29" t="s">
        <v>117</v>
      </c>
      <c r="B51" s="13"/>
      <c r="C51" s="1" t="s">
        <v>102</v>
      </c>
      <c r="D51" s="13"/>
      <c r="E51" s="13"/>
      <c r="F51" s="13"/>
      <c r="G51" s="13"/>
      <c r="H51" s="13"/>
      <c r="I51" s="13"/>
      <c r="J51" s="13"/>
    </row>
    <row r="52" spans="1:10" ht="14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4.25">
      <c r="A53" s="13" t="s">
        <v>82</v>
      </c>
      <c r="B53" s="13"/>
      <c r="C53" s="14" t="s">
        <v>246</v>
      </c>
      <c r="D53" s="8"/>
      <c r="E53" s="8"/>
      <c r="F53" s="8"/>
      <c r="G53" s="8"/>
      <c r="H53" s="9"/>
      <c r="I53" s="9"/>
      <c r="J53" s="13"/>
    </row>
    <row r="54" spans="1:10" ht="14.25">
      <c r="A54" s="13"/>
      <c r="B54" s="13"/>
      <c r="C54" s="7"/>
      <c r="D54" s="8"/>
      <c r="E54" s="8"/>
      <c r="F54" s="8"/>
      <c r="G54" s="8"/>
      <c r="H54" s="9"/>
      <c r="I54" s="9"/>
      <c r="J54" s="13"/>
    </row>
    <row r="55" spans="1:10" ht="14.25">
      <c r="A55" s="13" t="s">
        <v>83</v>
      </c>
      <c r="B55" s="13"/>
      <c r="C55" s="7" t="s">
        <v>189</v>
      </c>
      <c r="D55" s="8"/>
      <c r="E55" s="8"/>
      <c r="F55" s="8"/>
      <c r="G55" s="8"/>
      <c r="H55" s="9"/>
      <c r="I55" s="9"/>
      <c r="J55" s="13"/>
    </row>
    <row r="56" spans="1:10" ht="14.25">
      <c r="A56" s="13"/>
      <c r="B56" s="13"/>
      <c r="C56" s="7" t="s">
        <v>190</v>
      </c>
      <c r="D56" s="8"/>
      <c r="E56" s="8"/>
      <c r="F56" s="8"/>
      <c r="G56" s="8"/>
      <c r="H56" s="9"/>
      <c r="I56" s="9"/>
      <c r="J56" s="13"/>
    </row>
    <row r="57" spans="1:10" ht="14.25">
      <c r="A57" s="13"/>
      <c r="B57" s="13"/>
      <c r="C57" s="7"/>
      <c r="D57" s="8"/>
      <c r="E57" s="8"/>
      <c r="F57" s="8"/>
      <c r="G57" s="8"/>
      <c r="H57" s="9" t="s">
        <v>2</v>
      </c>
      <c r="I57" s="9" t="s">
        <v>191</v>
      </c>
      <c r="J57" s="13"/>
    </row>
    <row r="58" spans="1:10" ht="14.25">
      <c r="A58" s="13"/>
      <c r="B58" s="13"/>
      <c r="C58" s="7"/>
      <c r="D58" s="8"/>
      <c r="E58" s="8"/>
      <c r="F58" s="8"/>
      <c r="G58" s="8"/>
      <c r="H58" s="9"/>
      <c r="I58" s="9"/>
      <c r="J58" s="13"/>
    </row>
    <row r="59" spans="1:10" ht="15" thickBot="1">
      <c r="A59" s="13"/>
      <c r="B59" s="13"/>
      <c r="C59" s="7" t="s">
        <v>192</v>
      </c>
      <c r="D59" s="8"/>
      <c r="E59" s="8"/>
      <c r="F59" s="8"/>
      <c r="G59" s="8"/>
      <c r="H59" s="16">
        <v>80</v>
      </c>
      <c r="I59" s="9"/>
      <c r="J59" s="13"/>
    </row>
    <row r="60" spans="1:10" ht="15" thickTop="1">
      <c r="A60" s="13"/>
      <c r="B60" s="13"/>
      <c r="C60" s="7"/>
      <c r="D60" s="8"/>
      <c r="E60" s="8"/>
      <c r="F60" s="8"/>
      <c r="G60" s="8"/>
      <c r="H60" s="17"/>
      <c r="I60" s="9"/>
      <c r="J60" s="13"/>
    </row>
    <row r="61" spans="1:10" ht="15" thickBot="1">
      <c r="A61" s="13"/>
      <c r="B61" s="13"/>
      <c r="C61" s="7" t="s">
        <v>193</v>
      </c>
      <c r="D61" s="8"/>
      <c r="E61" s="8"/>
      <c r="F61" s="8"/>
      <c r="G61" s="8"/>
      <c r="H61" s="18">
        <f>+H59</f>
        <v>80</v>
      </c>
      <c r="I61" s="9"/>
      <c r="J61" s="13"/>
    </row>
    <row r="62" spans="1:10" ht="15" thickTop="1">
      <c r="A62" s="13"/>
      <c r="B62" s="13"/>
      <c r="C62" s="7"/>
      <c r="D62" s="8"/>
      <c r="E62" s="8"/>
      <c r="F62" s="8"/>
      <c r="G62" s="8"/>
      <c r="H62" s="10"/>
      <c r="I62" s="9"/>
      <c r="J62" s="13"/>
    </row>
    <row r="63" spans="1:10" ht="15" thickBot="1">
      <c r="A63" s="13"/>
      <c r="B63" s="13"/>
      <c r="C63" s="7" t="s">
        <v>194</v>
      </c>
      <c r="D63" s="8"/>
      <c r="E63" s="8"/>
      <c r="F63" s="8"/>
      <c r="G63" s="8"/>
      <c r="H63" s="16">
        <v>63</v>
      </c>
      <c r="I63" s="9"/>
      <c r="J63" s="13"/>
    </row>
    <row r="64" spans="1:10" ht="15" thickTop="1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5">
      <c r="A65" s="29" t="s">
        <v>118</v>
      </c>
      <c r="B65" s="13"/>
      <c r="C65" s="1" t="s">
        <v>103</v>
      </c>
      <c r="D65" s="13"/>
      <c r="E65" s="13"/>
      <c r="F65" s="13"/>
      <c r="G65" s="13"/>
      <c r="H65" s="13"/>
      <c r="I65" s="13"/>
      <c r="J65" s="13"/>
    </row>
    <row r="66" spans="1:10" ht="14.2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4.25">
      <c r="A67" s="13"/>
      <c r="B67" s="13"/>
      <c r="C67" s="7" t="s">
        <v>195</v>
      </c>
      <c r="D67" s="13"/>
      <c r="E67" s="13"/>
      <c r="F67" s="13"/>
      <c r="G67" s="13"/>
      <c r="H67" s="13"/>
      <c r="I67" s="13"/>
      <c r="J67" s="13"/>
    </row>
    <row r="68" spans="1:10" ht="14.25">
      <c r="A68" s="13"/>
      <c r="B68" s="13"/>
      <c r="C68" s="7"/>
      <c r="D68" s="13"/>
      <c r="E68" s="13"/>
      <c r="F68" s="13"/>
      <c r="G68" s="13"/>
      <c r="H68" s="13"/>
      <c r="I68" s="13"/>
      <c r="J68" s="13"/>
    </row>
    <row r="69" spans="1:10" ht="14.25">
      <c r="A69" s="13"/>
      <c r="B69" s="13"/>
      <c r="C69" s="19" t="s">
        <v>207</v>
      </c>
      <c r="D69" s="13"/>
      <c r="E69" s="13"/>
      <c r="F69" s="13"/>
      <c r="G69" s="13"/>
      <c r="H69" s="13"/>
      <c r="I69" s="13"/>
      <c r="J69" s="13"/>
    </row>
    <row r="70" spans="1:10" ht="14.25">
      <c r="A70" s="13"/>
      <c r="B70" s="13"/>
      <c r="C70" s="7" t="s">
        <v>206</v>
      </c>
      <c r="D70" s="13"/>
      <c r="E70" s="13"/>
      <c r="F70" s="13"/>
      <c r="G70" s="13"/>
      <c r="H70" s="13"/>
      <c r="I70" s="13"/>
      <c r="J70" s="13"/>
    </row>
    <row r="71" spans="1:10" ht="14.25">
      <c r="A71" s="13"/>
      <c r="B71" s="13"/>
      <c r="C71" s="7" t="s">
        <v>261</v>
      </c>
      <c r="D71" s="13"/>
      <c r="E71" s="13"/>
      <c r="F71" s="13"/>
      <c r="G71" s="13"/>
      <c r="H71" s="13"/>
      <c r="I71" s="13"/>
      <c r="J71" s="13"/>
    </row>
    <row r="72" spans="1:10" ht="14.25">
      <c r="A72" s="13"/>
      <c r="B72" s="13"/>
      <c r="C72" s="7" t="s">
        <v>260</v>
      </c>
      <c r="D72" s="13"/>
      <c r="E72" s="13"/>
      <c r="F72" s="13"/>
      <c r="G72" s="13"/>
      <c r="H72" s="13"/>
      <c r="I72" s="13"/>
      <c r="J72" s="13"/>
    </row>
    <row r="73" spans="1:10" ht="14.25">
      <c r="A73" s="13"/>
      <c r="B73" s="13"/>
      <c r="C73" s="7"/>
      <c r="D73" s="13"/>
      <c r="E73" s="13"/>
      <c r="F73" s="13"/>
      <c r="G73" s="13"/>
      <c r="H73" s="13"/>
      <c r="I73" s="13"/>
      <c r="J73" s="13"/>
    </row>
    <row r="74" spans="1:10" ht="14.25">
      <c r="A74" s="13"/>
      <c r="B74" s="13"/>
      <c r="C74" s="19" t="s">
        <v>209</v>
      </c>
      <c r="D74" s="13"/>
      <c r="E74" s="13"/>
      <c r="F74" s="13"/>
      <c r="G74" s="13"/>
      <c r="H74" s="13"/>
      <c r="I74" s="13"/>
      <c r="J74" s="13"/>
    </row>
    <row r="75" spans="1:10" ht="14.25">
      <c r="A75" s="13"/>
      <c r="B75" s="13"/>
      <c r="C75" s="7" t="s">
        <v>208</v>
      </c>
      <c r="D75" s="13"/>
      <c r="E75" s="13"/>
      <c r="F75" s="13"/>
      <c r="G75" s="13"/>
      <c r="H75" s="13"/>
      <c r="I75" s="13"/>
      <c r="J75" s="13"/>
    </row>
    <row r="76" spans="1:10" ht="14.25">
      <c r="A76" s="13"/>
      <c r="B76" s="13"/>
      <c r="C76" s="7"/>
      <c r="D76" s="13"/>
      <c r="E76" s="13"/>
      <c r="F76" s="13"/>
      <c r="G76" s="13"/>
      <c r="H76" s="13"/>
      <c r="I76" s="13"/>
      <c r="J76" s="13"/>
    </row>
    <row r="77" spans="1:10" ht="14.25">
      <c r="A77" s="13"/>
      <c r="B77" s="13"/>
      <c r="C77" s="7" t="s">
        <v>211</v>
      </c>
      <c r="D77" s="13"/>
      <c r="E77" s="13"/>
      <c r="F77" s="13"/>
      <c r="G77" s="13"/>
      <c r="H77" s="13"/>
      <c r="I77" s="13"/>
      <c r="J77" s="13"/>
    </row>
    <row r="78" spans="1:10" ht="14.25">
      <c r="A78" s="13"/>
      <c r="B78" s="13"/>
      <c r="C78" s="7" t="s">
        <v>210</v>
      </c>
      <c r="D78" s="13"/>
      <c r="E78" s="13"/>
      <c r="F78" s="13"/>
      <c r="G78" s="13"/>
      <c r="H78" s="13"/>
      <c r="I78" s="13"/>
      <c r="J78" s="13"/>
    </row>
    <row r="79" spans="1:10" ht="14.2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29" t="s">
        <v>119</v>
      </c>
      <c r="B80" s="13"/>
      <c r="C80" s="1" t="s">
        <v>105</v>
      </c>
      <c r="D80" s="13"/>
      <c r="E80" s="13"/>
      <c r="F80" s="13"/>
      <c r="G80" s="13"/>
      <c r="H80" s="13"/>
      <c r="I80" s="13"/>
      <c r="J80" s="13"/>
    </row>
    <row r="81" spans="1:10" ht="14.2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4.25">
      <c r="A82" s="13"/>
      <c r="B82" s="13"/>
      <c r="C82" s="7"/>
      <c r="D82" s="8"/>
      <c r="E82" s="8"/>
      <c r="F82" s="8"/>
      <c r="G82" s="8"/>
      <c r="H82" s="6" t="s">
        <v>196</v>
      </c>
      <c r="I82" s="20" t="s">
        <v>104</v>
      </c>
      <c r="J82" s="13"/>
    </row>
    <row r="83" spans="1:10" ht="14.25">
      <c r="A83" s="13"/>
      <c r="B83" s="13"/>
      <c r="C83" s="7"/>
      <c r="D83" s="8"/>
      <c r="E83" s="8"/>
      <c r="F83" s="8"/>
      <c r="G83" s="8"/>
      <c r="H83" s="21" t="s">
        <v>2</v>
      </c>
      <c r="I83" s="22" t="s">
        <v>2</v>
      </c>
      <c r="J83" s="13"/>
    </row>
    <row r="84" spans="1:10" ht="14.25">
      <c r="A84" s="13"/>
      <c r="B84" s="13"/>
      <c r="C84" s="7"/>
      <c r="D84" s="8"/>
      <c r="E84" s="8"/>
      <c r="F84" s="8"/>
      <c r="G84" s="8"/>
      <c r="H84" s="21"/>
      <c r="I84" s="22"/>
      <c r="J84" s="13"/>
    </row>
    <row r="85" spans="1:10" ht="14.25">
      <c r="A85" s="13"/>
      <c r="B85" s="13"/>
      <c r="C85" s="7" t="s">
        <v>197</v>
      </c>
      <c r="D85" s="8"/>
      <c r="E85" s="8"/>
      <c r="F85" s="8"/>
      <c r="G85" s="8"/>
      <c r="H85" s="23">
        <v>1526</v>
      </c>
      <c r="I85" s="24">
        <v>2025</v>
      </c>
      <c r="J85" s="13"/>
    </row>
    <row r="86" spans="1:10" ht="14.25">
      <c r="A86" s="13"/>
      <c r="B86" s="13"/>
      <c r="C86" s="7" t="s">
        <v>198</v>
      </c>
      <c r="D86" s="8"/>
      <c r="E86" s="8"/>
      <c r="F86" s="8"/>
      <c r="G86" s="8"/>
      <c r="H86" s="23">
        <v>0</v>
      </c>
      <c r="I86" s="24">
        <f>+'balance sheet'!C76</f>
        <v>0</v>
      </c>
      <c r="J86" s="13"/>
    </row>
    <row r="87" spans="1:10" ht="15" thickBot="1">
      <c r="A87" s="13"/>
      <c r="B87" s="13"/>
      <c r="C87" s="7" t="s">
        <v>199</v>
      </c>
      <c r="D87" s="8"/>
      <c r="E87" s="8"/>
      <c r="F87" s="8"/>
      <c r="G87" s="8"/>
      <c r="H87" s="25">
        <f>SUM(H85:H86)</f>
        <v>1526</v>
      </c>
      <c r="I87" s="26">
        <f>SUM(I85:I86)</f>
        <v>2025</v>
      </c>
      <c r="J87" s="13"/>
    </row>
    <row r="88" spans="1:10" ht="15" thickTop="1">
      <c r="A88" s="13"/>
      <c r="B88" s="13"/>
      <c r="C88" s="7"/>
      <c r="D88" s="8"/>
      <c r="E88" s="8"/>
      <c r="F88" s="8"/>
      <c r="G88" s="8"/>
      <c r="H88" s="9"/>
      <c r="I88" s="9"/>
      <c r="J88" s="13"/>
    </row>
    <row r="89" spans="1:10" ht="14.25">
      <c r="A89" s="13"/>
      <c r="B89" s="13"/>
      <c r="C89" s="7" t="s">
        <v>262</v>
      </c>
      <c r="D89" s="8"/>
      <c r="E89" s="8"/>
      <c r="F89" s="8"/>
      <c r="G89" s="8"/>
      <c r="H89" s="9"/>
      <c r="I89" s="9"/>
      <c r="J89" s="13"/>
    </row>
    <row r="90" spans="1:10" ht="14.2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5">
      <c r="A91" s="29" t="s">
        <v>120</v>
      </c>
      <c r="B91" s="13"/>
      <c r="C91" s="1" t="s">
        <v>106</v>
      </c>
      <c r="D91" s="13"/>
      <c r="E91" s="13"/>
      <c r="F91" s="13"/>
      <c r="G91" s="13"/>
      <c r="H91" s="13"/>
      <c r="I91" s="13"/>
      <c r="J91" s="13"/>
    </row>
    <row r="92" spans="1:10" ht="14.2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4.25">
      <c r="A93" s="13"/>
      <c r="B93" s="13"/>
      <c r="C93" s="13" t="s">
        <v>107</v>
      </c>
      <c r="D93" s="13"/>
      <c r="E93" s="13"/>
      <c r="F93" s="13"/>
      <c r="G93" s="13"/>
      <c r="H93" s="13"/>
      <c r="I93" s="13"/>
      <c r="J93" s="13"/>
    </row>
    <row r="94" spans="1:10" ht="14.2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4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5">
      <c r="A96" s="29" t="s">
        <v>121</v>
      </c>
      <c r="B96" s="13"/>
      <c r="C96" s="1" t="s">
        <v>108</v>
      </c>
      <c r="D96" s="13"/>
      <c r="E96" s="13"/>
      <c r="F96" s="13"/>
      <c r="G96" s="13"/>
      <c r="H96" s="13"/>
      <c r="I96" s="13"/>
      <c r="J96" s="13"/>
    </row>
    <row r="97" spans="1:10" ht="14.2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4.25">
      <c r="A98" s="27" t="s">
        <v>200</v>
      </c>
      <c r="B98" s="13"/>
      <c r="C98" s="7" t="s">
        <v>212</v>
      </c>
      <c r="D98" s="13"/>
      <c r="E98" s="13"/>
      <c r="F98" s="13"/>
      <c r="G98" s="13"/>
      <c r="H98" s="13"/>
      <c r="I98" s="13"/>
      <c r="J98" s="13"/>
    </row>
    <row r="99" spans="1:10" ht="14.25">
      <c r="A99" s="27"/>
      <c r="B99" s="13"/>
      <c r="C99" s="7" t="s">
        <v>264</v>
      </c>
      <c r="D99" s="13"/>
      <c r="E99" s="13"/>
      <c r="F99" s="13"/>
      <c r="G99" s="13"/>
      <c r="H99" s="13"/>
      <c r="I99" s="13"/>
      <c r="J99" s="13"/>
    </row>
    <row r="100" spans="1:10" ht="14.25">
      <c r="A100" s="27"/>
      <c r="B100" s="13"/>
      <c r="C100" s="7" t="s">
        <v>263</v>
      </c>
      <c r="D100" s="13"/>
      <c r="E100" s="13"/>
      <c r="F100" s="13"/>
      <c r="G100" s="13"/>
      <c r="H100" s="13"/>
      <c r="I100" s="13"/>
      <c r="J100" s="13"/>
    </row>
    <row r="101" spans="1:10" ht="14.25">
      <c r="A101" s="27"/>
      <c r="B101" s="13"/>
      <c r="C101" s="7"/>
      <c r="D101" s="13"/>
      <c r="E101" s="13"/>
      <c r="F101" s="13"/>
      <c r="G101" s="13"/>
      <c r="H101" s="13"/>
      <c r="I101" s="13"/>
      <c r="J101" s="13"/>
    </row>
    <row r="102" spans="1:10" ht="14.25">
      <c r="A102" s="27" t="s">
        <v>191</v>
      </c>
      <c r="B102" s="13"/>
      <c r="C102" s="7" t="s">
        <v>214</v>
      </c>
      <c r="D102" s="13"/>
      <c r="E102" s="13"/>
      <c r="F102" s="13"/>
      <c r="G102" s="13"/>
      <c r="H102" s="13"/>
      <c r="I102" s="13"/>
      <c r="J102" s="13"/>
    </row>
    <row r="103" spans="1:10" ht="14.25">
      <c r="A103" s="27"/>
      <c r="B103" s="13"/>
      <c r="C103" s="7" t="s">
        <v>213</v>
      </c>
      <c r="D103" s="13"/>
      <c r="E103" s="13"/>
      <c r="F103" s="13"/>
      <c r="G103" s="13"/>
      <c r="H103" s="13"/>
      <c r="I103" s="13"/>
      <c r="J103" s="13"/>
    </row>
    <row r="104" spans="1:10" ht="14.25">
      <c r="A104" s="27"/>
      <c r="B104" s="13"/>
      <c r="C104" s="7"/>
      <c r="D104" s="13"/>
      <c r="E104" s="13"/>
      <c r="F104" s="13"/>
      <c r="G104" s="13"/>
      <c r="H104" s="13"/>
      <c r="I104" s="13"/>
      <c r="J104" s="13"/>
    </row>
    <row r="105" spans="1:10" ht="14.25">
      <c r="A105" s="27" t="s">
        <v>201</v>
      </c>
      <c r="B105" s="13"/>
      <c r="C105" s="7" t="s">
        <v>266</v>
      </c>
      <c r="D105" s="13"/>
      <c r="E105" s="13"/>
      <c r="F105" s="13"/>
      <c r="G105" s="13"/>
      <c r="H105" s="13"/>
      <c r="I105" s="13"/>
      <c r="J105" s="13"/>
    </row>
    <row r="106" spans="1:10" ht="14.25">
      <c r="A106" s="13"/>
      <c r="B106" s="13"/>
      <c r="C106" s="7" t="s">
        <v>265</v>
      </c>
      <c r="D106" s="13"/>
      <c r="E106" s="13"/>
      <c r="F106" s="13"/>
      <c r="G106" s="13"/>
      <c r="H106" s="13"/>
      <c r="I106" s="13"/>
      <c r="J106" s="13"/>
    </row>
    <row r="107" spans="1:10" ht="14.25">
      <c r="A107" s="13"/>
      <c r="B107" s="13"/>
      <c r="C107" s="7"/>
      <c r="D107" s="13"/>
      <c r="E107" s="13"/>
      <c r="F107" s="13"/>
      <c r="G107" s="13"/>
      <c r="H107" s="13"/>
      <c r="I107" s="13"/>
      <c r="J107" s="13"/>
    </row>
    <row r="108" spans="1:10" ht="14.25">
      <c r="A108" s="13"/>
      <c r="B108" s="13"/>
      <c r="C108" s="7" t="s">
        <v>268</v>
      </c>
      <c r="D108" s="13"/>
      <c r="E108" s="13"/>
      <c r="F108" s="13"/>
      <c r="G108" s="13"/>
      <c r="H108" s="13"/>
      <c r="I108" s="13"/>
      <c r="J108" s="13"/>
    </row>
    <row r="109" spans="1:10" ht="14.25">
      <c r="A109" s="13"/>
      <c r="B109" s="13"/>
      <c r="C109" s="7" t="s">
        <v>267</v>
      </c>
      <c r="D109" s="13"/>
      <c r="E109" s="13"/>
      <c r="F109" s="13"/>
      <c r="G109" s="13"/>
      <c r="H109" s="13"/>
      <c r="I109" s="13"/>
      <c r="J109" s="13"/>
    </row>
    <row r="110" spans="1:10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5">
      <c r="A111" s="29" t="s">
        <v>122</v>
      </c>
      <c r="B111" s="13"/>
      <c r="C111" s="1" t="s">
        <v>109</v>
      </c>
      <c r="D111" s="13"/>
      <c r="E111" s="13"/>
      <c r="F111" s="13"/>
      <c r="G111" s="13"/>
      <c r="H111" s="13"/>
      <c r="I111" s="13"/>
      <c r="J111" s="13"/>
    </row>
    <row r="112" spans="1:10" ht="14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4.25">
      <c r="A113" s="13"/>
      <c r="B113" s="13"/>
      <c r="C113" s="13" t="s">
        <v>110</v>
      </c>
      <c r="D113" s="13"/>
      <c r="E113" s="13"/>
      <c r="F113" s="13"/>
      <c r="G113" s="13"/>
      <c r="H113" s="13"/>
      <c r="I113" s="13"/>
      <c r="J113" s="13"/>
    </row>
    <row r="114" spans="1:10" ht="14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5">
      <c r="A115" s="29" t="s">
        <v>123</v>
      </c>
      <c r="B115" s="13"/>
      <c r="C115" s="1" t="s">
        <v>125</v>
      </c>
      <c r="D115" s="13"/>
      <c r="E115" s="13"/>
      <c r="F115" s="13"/>
      <c r="G115" s="13"/>
      <c r="H115" s="13"/>
      <c r="I115" s="13"/>
      <c r="J115" s="13"/>
    </row>
    <row r="116" spans="1:10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4.25">
      <c r="A117" s="13"/>
      <c r="B117" s="13"/>
      <c r="C117" s="13" t="s">
        <v>126</v>
      </c>
      <c r="D117" s="13"/>
      <c r="E117" s="13"/>
      <c r="F117" s="13"/>
      <c r="G117" s="13"/>
      <c r="H117" s="13"/>
      <c r="I117" s="13"/>
      <c r="J117" s="13"/>
    </row>
    <row r="118" spans="1:10" ht="14.25">
      <c r="A118" s="13"/>
      <c r="B118" s="13"/>
      <c r="C118" s="13" t="s">
        <v>127</v>
      </c>
      <c r="D118" s="13"/>
      <c r="E118" s="13"/>
      <c r="F118" s="13"/>
      <c r="G118" s="13"/>
      <c r="H118" s="13"/>
      <c r="I118" s="13"/>
      <c r="J118" s="13"/>
    </row>
    <row r="119" spans="1:10" ht="14.25">
      <c r="A119" s="13"/>
      <c r="B119" s="13"/>
      <c r="C119" s="13" t="s">
        <v>128</v>
      </c>
      <c r="D119" s="13"/>
      <c r="E119" s="13"/>
      <c r="F119" s="13"/>
      <c r="G119" s="13"/>
      <c r="H119" s="13"/>
      <c r="I119" s="13"/>
      <c r="J119" s="13"/>
    </row>
    <row r="120" spans="1:10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4.25">
      <c r="A121" s="13"/>
      <c r="B121" s="13"/>
      <c r="C121" s="13"/>
      <c r="D121" s="13"/>
      <c r="E121" s="13"/>
      <c r="F121" s="64" t="s">
        <v>1</v>
      </c>
      <c r="G121" s="64"/>
      <c r="H121" s="64" t="s">
        <v>1</v>
      </c>
      <c r="I121" s="64"/>
      <c r="J121" s="13"/>
    </row>
    <row r="122" spans="1:10" ht="14.25">
      <c r="A122" s="13"/>
      <c r="B122" s="13"/>
      <c r="C122" s="13"/>
      <c r="D122" s="13"/>
      <c r="E122" s="13"/>
      <c r="F122" s="28" t="str">
        <f>+'p&amp;l'!C10</f>
        <v>31.03.2003</v>
      </c>
      <c r="G122" s="28" t="str">
        <f>+'p&amp;l'!D10</f>
        <v>31.03.2002</v>
      </c>
      <c r="H122" s="28" t="str">
        <f>+'p&amp;l'!F10</f>
        <v>31.03.2003</v>
      </c>
      <c r="I122" s="28" t="str">
        <f>+'p&amp;l'!G10</f>
        <v>31.03.2002</v>
      </c>
      <c r="J122" s="13"/>
    </row>
    <row r="123" spans="1:10" ht="14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4.25">
      <c r="A124" s="13"/>
      <c r="B124" s="13"/>
      <c r="C124" s="13" t="s">
        <v>129</v>
      </c>
      <c r="D124" s="13"/>
      <c r="E124" s="13"/>
      <c r="F124" s="15">
        <f>+'p&amp;l'!C33</f>
        <v>-689</v>
      </c>
      <c r="G124" s="15">
        <f>+'p&amp;l'!D33</f>
        <v>1453</v>
      </c>
      <c r="H124" s="15">
        <f>+'p&amp;l'!F33</f>
        <v>-689</v>
      </c>
      <c r="I124" s="15">
        <f>+'p&amp;l'!G33</f>
        <v>1453</v>
      </c>
      <c r="J124" s="13"/>
    </row>
    <row r="125" spans="1:10" ht="14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4.25">
      <c r="A126" s="13"/>
      <c r="B126" s="13"/>
      <c r="C126" s="13" t="s">
        <v>130</v>
      </c>
      <c r="D126" s="13"/>
      <c r="E126" s="13"/>
      <c r="F126" s="13"/>
      <c r="G126" s="13"/>
      <c r="H126" s="13"/>
      <c r="I126" s="13"/>
      <c r="J126" s="13"/>
    </row>
    <row r="127" spans="1:10" ht="14.25">
      <c r="A127" s="13"/>
      <c r="B127" s="13"/>
      <c r="C127" s="13" t="s">
        <v>132</v>
      </c>
      <c r="D127" s="13"/>
      <c r="E127" s="13"/>
      <c r="F127" s="15">
        <f>+'balance sheet'!C65</f>
        <v>181118</v>
      </c>
      <c r="G127" s="48">
        <f>+F127</f>
        <v>181118</v>
      </c>
      <c r="H127" s="48">
        <f>+G127</f>
        <v>181118</v>
      </c>
      <c r="I127" s="48">
        <f>+H127</f>
        <v>181118</v>
      </c>
      <c r="J127" s="13"/>
    </row>
    <row r="128" spans="1:10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4.25">
      <c r="A129" s="13"/>
      <c r="B129" s="13"/>
      <c r="C129" s="13" t="s">
        <v>218</v>
      </c>
      <c r="D129" s="13"/>
      <c r="E129" s="13"/>
      <c r="F129" s="49">
        <f>+F124/F127*100</f>
        <v>-0.3804149780805884</v>
      </c>
      <c r="G129" s="49">
        <f>+G124/G127*100</f>
        <v>0.8022394240219083</v>
      </c>
      <c r="H129" s="49">
        <f>+H124/H127*100</f>
        <v>-0.3804149780805884</v>
      </c>
      <c r="I129" s="49">
        <f>+I124/I127*100</f>
        <v>0.8022394240219083</v>
      </c>
      <c r="J129" s="13"/>
    </row>
    <row r="130" spans="1:10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">
      <c r="A132" s="13"/>
      <c r="B132" s="13"/>
      <c r="C132" s="1" t="s">
        <v>131</v>
      </c>
      <c r="D132" s="13"/>
      <c r="E132" s="13"/>
      <c r="F132" s="13"/>
      <c r="G132" s="13"/>
      <c r="H132" s="13"/>
      <c r="I132" s="13"/>
      <c r="J132" s="13"/>
    </row>
    <row r="133" spans="1:10" ht="14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4.25">
      <c r="A134" s="13"/>
      <c r="B134" s="13"/>
      <c r="C134" s="13" t="s">
        <v>228</v>
      </c>
      <c r="D134" s="13"/>
      <c r="E134" s="13"/>
      <c r="F134" s="13"/>
      <c r="G134" s="13"/>
      <c r="H134" s="13"/>
      <c r="I134" s="13"/>
      <c r="J134" s="13"/>
    </row>
    <row r="135" spans="1:10" ht="14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4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4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5">
      <c r="A138" s="29" t="s">
        <v>124</v>
      </c>
      <c r="B138" s="13"/>
      <c r="C138" s="1" t="s">
        <v>111</v>
      </c>
      <c r="D138" s="13"/>
      <c r="E138" s="13"/>
      <c r="F138" s="13"/>
      <c r="G138" s="13"/>
      <c r="H138" s="13"/>
      <c r="I138" s="13"/>
      <c r="J138" s="13"/>
    </row>
    <row r="139" spans="1:10" ht="14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4.25">
      <c r="A140" s="13"/>
      <c r="B140" s="13"/>
      <c r="C140" s="7" t="s">
        <v>205</v>
      </c>
      <c r="D140" s="13"/>
      <c r="E140" s="13"/>
      <c r="F140" s="13"/>
      <c r="G140" s="13"/>
      <c r="H140" s="13"/>
      <c r="I140" s="13"/>
      <c r="J140" s="13"/>
    </row>
    <row r="141" spans="1:10" ht="14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4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4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4.25">
      <c r="A144" s="13"/>
      <c r="B144" s="13"/>
      <c r="C144" s="13" t="s">
        <v>133</v>
      </c>
      <c r="D144" s="13"/>
      <c r="E144" s="13"/>
      <c r="F144" s="13"/>
      <c r="G144" s="13"/>
      <c r="H144" s="13"/>
      <c r="I144" s="13"/>
      <c r="J144" s="13"/>
    </row>
    <row r="145" spans="1:10" ht="14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4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4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4.25">
      <c r="A148" s="13"/>
      <c r="B148" s="13"/>
      <c r="C148" s="13" t="s">
        <v>134</v>
      </c>
      <c r="D148" s="13"/>
      <c r="E148" s="13"/>
      <c r="F148" s="13"/>
      <c r="G148" s="13"/>
      <c r="H148" s="13"/>
      <c r="I148" s="13"/>
      <c r="J148" s="13"/>
    </row>
    <row r="149" spans="1:10" ht="14.25">
      <c r="A149" s="13"/>
      <c r="B149" s="13"/>
      <c r="C149" s="13" t="s">
        <v>203</v>
      </c>
      <c r="D149" s="13"/>
      <c r="E149" s="13"/>
      <c r="F149" s="13"/>
      <c r="G149" s="13"/>
      <c r="H149" s="13"/>
      <c r="I149" s="13"/>
      <c r="J149" s="13"/>
    </row>
    <row r="150" spans="1:10" ht="14.25">
      <c r="A150" s="13"/>
      <c r="B150" s="13"/>
      <c r="C150" s="13" t="s">
        <v>204</v>
      </c>
      <c r="D150" s="13"/>
      <c r="E150" s="13"/>
      <c r="F150" s="13"/>
      <c r="G150" s="13"/>
      <c r="H150" s="13"/>
      <c r="I150" s="13"/>
      <c r="J150" s="13"/>
    </row>
    <row r="151" spans="1:10" ht="14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4.25">
      <c r="A152" s="13"/>
      <c r="B152" s="13"/>
      <c r="C152" s="13" t="s">
        <v>202</v>
      </c>
      <c r="D152" s="13"/>
      <c r="E152" s="13"/>
      <c r="F152" s="13"/>
      <c r="G152" s="13"/>
      <c r="H152" s="13"/>
      <c r="I152" s="13"/>
      <c r="J152" s="13"/>
    </row>
    <row r="153" spans="1:10" ht="14.25">
      <c r="A153" s="13"/>
      <c r="B153" s="13"/>
      <c r="C153" s="46" t="s">
        <v>247</v>
      </c>
      <c r="D153" s="13"/>
      <c r="E153" s="13"/>
      <c r="F153" s="13"/>
      <c r="G153" s="13"/>
      <c r="H153" s="13"/>
      <c r="I153" s="13"/>
      <c r="J153" s="13"/>
    </row>
    <row r="154" spans="1:10" ht="14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4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4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4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4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4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</sheetData>
  <mergeCells count="2">
    <mergeCell ref="F121:G121"/>
    <mergeCell ref="H121:I121"/>
  </mergeCells>
  <printOptions/>
  <pageMargins left="0.75" right="0.75" top="1" bottom="1" header="0.5" footer="0.5"/>
  <pageSetup fitToHeight="0" horizontalDpi="600" verticalDpi="600" orientation="portrait" paperSize="9" scale="77" r:id="rId1"/>
  <rowBreaks count="2" manualBreakCount="2">
    <brk id="50" max="8" man="1"/>
    <brk id="1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2003-05-29T05:24:05Z</cp:lastPrinted>
  <dcterms:created xsi:type="dcterms:W3CDTF">2002-11-13T01:31:38Z</dcterms:created>
  <dcterms:modified xsi:type="dcterms:W3CDTF">2003-05-29T05:24:06Z</dcterms:modified>
  <cp:category/>
  <cp:version/>
  <cp:contentType/>
  <cp:contentStatus/>
</cp:coreProperties>
</file>