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55" activeTab="5"/>
  </bookViews>
  <sheets>
    <sheet name="p&amp;l" sheetId="1" r:id="rId1"/>
    <sheet name="balance sheet" sheetId="2" r:id="rId2"/>
    <sheet name="equity" sheetId="3" r:id="rId3"/>
    <sheet name="cashflowF1" sheetId="4" r:id="rId4"/>
    <sheet name="notes a" sheetId="5" r:id="rId5"/>
    <sheet name="notes b" sheetId="6" r:id="rId6"/>
  </sheets>
  <definedNames>
    <definedName name="_xlnm.Print_Area" localSheetId="1">'balance sheet'!$A$1:$F$79</definedName>
    <definedName name="_xlnm.Print_Area" localSheetId="2">'equity'!$A$1:$J$39</definedName>
    <definedName name="_xlnm.Print_Area" localSheetId="4">'notes a'!$A$5:$F$105</definedName>
    <definedName name="_xlnm.Print_Area" localSheetId="5">'notes b'!$A$5:$J$164</definedName>
    <definedName name="_xlnm.Print_Area" localSheetId="0">'p&amp;l'!$A$1:$H$49</definedName>
    <definedName name="_xlnm.Print_Titles" localSheetId="4">'notes a'!$1:$4</definedName>
    <definedName name="_xlnm.Print_Titles" localSheetId="5">'notes b'!$1:$4</definedName>
  </definedNames>
  <calcPr fullCalcOnLoad="1"/>
</workbook>
</file>

<file path=xl/sharedStrings.xml><?xml version="1.0" encoding="utf-8"?>
<sst xmlns="http://schemas.openxmlformats.org/spreadsheetml/2006/main" count="376" uniqueCount="310">
  <si>
    <t>CONDENSED CONSOLIDATED INCOME STATEMENTS</t>
  </si>
  <si>
    <t>3 months ended</t>
  </si>
  <si>
    <t>9 months ended</t>
  </si>
  <si>
    <t>30.09.2001</t>
  </si>
  <si>
    <t>30.09.2002</t>
  </si>
  <si>
    <t>RM'000</t>
  </si>
  <si>
    <t>Revenue</t>
  </si>
  <si>
    <t>Interest income</t>
  </si>
  <si>
    <t>Profit before taxation</t>
  </si>
  <si>
    <t>Taxation</t>
  </si>
  <si>
    <t>Profit after taxation</t>
  </si>
  <si>
    <t>Minority interest</t>
  </si>
  <si>
    <t>Net profit for the period</t>
  </si>
  <si>
    <t xml:space="preserve">Basic </t>
  </si>
  <si>
    <t>Fully diluted</t>
  </si>
  <si>
    <t xml:space="preserve"> Annual Audited Financial Statements of the Group for the year ended 31 December 2001.</t>
  </si>
  <si>
    <t>The Condensed Consolidated Income Statements should be read in conjunction with the</t>
  </si>
  <si>
    <t>CONDENSED CONSOLIDATED BALANCE SHEETS</t>
  </si>
  <si>
    <t>As at 30 September 2002</t>
  </si>
  <si>
    <t>Property, plant and equipment</t>
  </si>
  <si>
    <t>NON-CURRENT ASSETS</t>
  </si>
  <si>
    <t>CURRENT ASSETS</t>
  </si>
  <si>
    <t>CURRENT LIABILITIES</t>
  </si>
  <si>
    <t>NET CURRENT ASSETS</t>
  </si>
  <si>
    <t>CAPITAL AND RESERVES</t>
  </si>
  <si>
    <t>MINORITY INTEREST</t>
  </si>
  <si>
    <t>DEFERRED TAXATION</t>
  </si>
  <si>
    <t>Inventories</t>
  </si>
  <si>
    <t>Deposits with licensed banks</t>
  </si>
  <si>
    <t>Cash and bank balances</t>
  </si>
  <si>
    <t>31.12.2001</t>
  </si>
  <si>
    <t>Provision for taxation</t>
  </si>
  <si>
    <t>Share premium</t>
  </si>
  <si>
    <t>Share capital</t>
  </si>
  <si>
    <t>Revaluation reserve</t>
  </si>
  <si>
    <t>Reserve on consolidation</t>
  </si>
  <si>
    <t>Retained profits</t>
  </si>
  <si>
    <t>Shareholders' equity</t>
  </si>
  <si>
    <t>Net Tangible Assets per share (RM)</t>
  </si>
  <si>
    <t>As at</t>
  </si>
  <si>
    <t>The Condensed Consolidated Balance Sheet should be read in conjunction with the</t>
  </si>
  <si>
    <t>For the period ended 30 September 2002</t>
  </si>
  <si>
    <t>CONDENSED CONSOLIDATED STATEMENT OF CHANGES IN EQUITY</t>
  </si>
  <si>
    <t>Non-distributable</t>
  </si>
  <si>
    <t>Distributable</t>
  </si>
  <si>
    <t>Share</t>
  </si>
  <si>
    <t>capital</t>
  </si>
  <si>
    <t>premium</t>
  </si>
  <si>
    <t>Revaluation</t>
  </si>
  <si>
    <t>reserve</t>
  </si>
  <si>
    <t>Reserve on</t>
  </si>
  <si>
    <t>consolidation</t>
  </si>
  <si>
    <t>Retained</t>
  </si>
  <si>
    <t>profits</t>
  </si>
  <si>
    <t>Total</t>
  </si>
  <si>
    <t>At 30 September 2002</t>
  </si>
  <si>
    <t xml:space="preserve">Reserve on consolidation </t>
  </si>
  <si>
    <t xml:space="preserve"> arising from the increase </t>
  </si>
  <si>
    <t xml:space="preserve"> in equity interest in a </t>
  </si>
  <si>
    <t xml:space="preserve"> subsidiary company</t>
  </si>
  <si>
    <t>At 1 January 2001</t>
  </si>
  <si>
    <t>At 30 September 2001</t>
  </si>
  <si>
    <t>The Condensed Consolidated Statement of Changes in Equity should be read in conjunction with the</t>
  </si>
  <si>
    <t>CONDENSED CONSOLIDATED CASH FLOW STATEMENT</t>
  </si>
  <si>
    <t>Nine months</t>
  </si>
  <si>
    <t>ended</t>
  </si>
  <si>
    <t>Adjustments for :</t>
  </si>
  <si>
    <t>Interest expense</t>
  </si>
  <si>
    <t>Operating profit before working capital changes</t>
  </si>
  <si>
    <t>Working capital changes :</t>
  </si>
  <si>
    <t>Net cash flow from operating activities</t>
  </si>
  <si>
    <t>CASH FLOWS FROM INVESTING ACTIVITIES</t>
  </si>
  <si>
    <t>Purchase of property, plant and equipment</t>
  </si>
  <si>
    <t>Acquisition of shares in subsidiary company from minority shareholders</t>
  </si>
  <si>
    <t>Proceeds from disposal of property, plant and equipment</t>
  </si>
  <si>
    <t>CASH FLOWS FROM FINANCING ACTIVITIES</t>
  </si>
  <si>
    <t>Interest paid</t>
  </si>
  <si>
    <t>CASH AND CASH EQUIVALENTS AS AT 1 JANUARY</t>
  </si>
  <si>
    <t>CASH AND CASH EQUIVALENTS AS AT 30 SEPTEMBER</t>
  </si>
  <si>
    <t>The Condensed Consolidated Cash Flow Statement should be read in conjunction with the</t>
  </si>
  <si>
    <t>There are no comparative figures for the preceding financial period ended 30 September 2001 as this</t>
  </si>
  <si>
    <t>is the first interim financial report prepared in accordance with MASB 26 Interim Financial Reporting.</t>
  </si>
  <si>
    <t>A1.</t>
  </si>
  <si>
    <t>The interim financial statement is unaudited and has been prepared in compliance with MASB 26,</t>
  </si>
  <si>
    <t>Interim Financial Reporting.</t>
  </si>
  <si>
    <t xml:space="preserve">The interim financial statement should be read in conjuction with the audited financial statements </t>
  </si>
  <si>
    <t>of the Group for the year ended 31 December 2001.</t>
  </si>
  <si>
    <t>The accounting policies and methods of computations adopted by the Group in this interim financial</t>
  </si>
  <si>
    <t xml:space="preserve">statement are consistent with those adopted in the financial statements for the year ended 31 </t>
  </si>
  <si>
    <t>December 2001.</t>
  </si>
  <si>
    <t>The audit report of the Group's most recent annual audited financial statements for the year ended</t>
  </si>
  <si>
    <t>31 December 2001 was not qualified.</t>
  </si>
  <si>
    <t>Seasonal or cyclical factors</t>
  </si>
  <si>
    <t>Unusual items</t>
  </si>
  <si>
    <t>Changes in estimates</t>
  </si>
  <si>
    <t>There were no changes in estimates of amounts reported in prior quarters of the current financial</t>
  </si>
  <si>
    <t>year or changes in estimates of amounts reported in prior financial years that have a material effect</t>
  </si>
  <si>
    <t>in the current quarter.</t>
  </si>
  <si>
    <t>A2.</t>
  </si>
  <si>
    <t>A3.</t>
  </si>
  <si>
    <t>A4.</t>
  </si>
  <si>
    <t>A5.</t>
  </si>
  <si>
    <t>A6.</t>
  </si>
  <si>
    <t>Debt and equity securities</t>
  </si>
  <si>
    <t>A7.</t>
  </si>
  <si>
    <t>Dividend paid</t>
  </si>
  <si>
    <t>ended 30 September 2001).</t>
  </si>
  <si>
    <t xml:space="preserve">There were no issuances and repayments of debt and equity securities, share buy-backs, share </t>
  </si>
  <si>
    <t>Segment reporting</t>
  </si>
  <si>
    <t>(a)</t>
  </si>
  <si>
    <t>(b)</t>
  </si>
  <si>
    <t>Analysis by geographical location is not applicable as the group operates in a single geographical</t>
  </si>
  <si>
    <t>Turnover</t>
  </si>
  <si>
    <t>Before Taxation</t>
  </si>
  <si>
    <t>A8.</t>
  </si>
  <si>
    <t>A9.</t>
  </si>
  <si>
    <t>A10.</t>
  </si>
  <si>
    <t>There are no material events subsequent to the end of the period under review that have not been</t>
  </si>
  <si>
    <t>reflected in the quarterly financial statements.</t>
  </si>
  <si>
    <t>Changes in composition of the Group</t>
  </si>
  <si>
    <t>A11.</t>
  </si>
  <si>
    <t>A12.</t>
  </si>
  <si>
    <t>Changes in contingent liabilities or contingent assets</t>
  </si>
  <si>
    <t>There are no changes in the contingent liabilities or assets of the Group since the last annual</t>
  </si>
  <si>
    <t>balance sheet date to the date of this announcement.</t>
  </si>
  <si>
    <t>B1.</t>
  </si>
  <si>
    <t>Review of performance</t>
  </si>
  <si>
    <t>Variation of results against preceding quarter</t>
  </si>
  <si>
    <t>Prospects for the Current Financial Year</t>
  </si>
  <si>
    <t>Variances from Profit Forecasts and Profit Guarantee</t>
  </si>
  <si>
    <t>Current taxation</t>
  </si>
  <si>
    <t>Deferred taxation - provision / (reversal)</t>
  </si>
  <si>
    <t>Particulars of Purchase or Disposal of Quoted Securities</t>
  </si>
  <si>
    <t>Status of Corporate Proposals</t>
  </si>
  <si>
    <t>Secured</t>
  </si>
  <si>
    <t>Group Borrowings and Debt Securities</t>
  </si>
  <si>
    <t>Off Balance Sheet Financial Instruments</t>
  </si>
  <si>
    <t>The Group has no financial instruments with off balance sheet risks as at the date of this announcement.</t>
  </si>
  <si>
    <t>Changes in material litigation</t>
  </si>
  <si>
    <t>Dividend</t>
  </si>
  <si>
    <t>No dividend has been recommended by the Board of Directors for the financial period under review.</t>
  </si>
  <si>
    <t>Provision of financial assistance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</si>
  <si>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</si>
  <si>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</si>
  <si>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</si>
  <si>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</si>
  <si>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</si>
  <si>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</si>
  <si>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</si>
  <si>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</si>
  <si>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</si>
  <si>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</si>
  <si>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</si>
  <si>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>B13.</t>
  </si>
  <si>
    <t>B14.</t>
  </si>
  <si>
    <t>Basic earnings per share</t>
  </si>
  <si>
    <t>The basic earnings per share for the financial period has been calculated based on the Group's</t>
  </si>
  <si>
    <t>profit after taxation and divided by the weighted average number of ordinary shares outstanding</t>
  </si>
  <si>
    <t>during the financial period.</t>
  </si>
  <si>
    <t>Group's profit after taxation (RM'000)</t>
  </si>
  <si>
    <t>Weighted average number of ordinary</t>
  </si>
  <si>
    <t>Diluted earnings per share</t>
  </si>
  <si>
    <t>shares outstanding ('000)</t>
  </si>
  <si>
    <t>By Order of the Board</t>
  </si>
  <si>
    <t>BERNARD LIM BOON SIANG</t>
  </si>
  <si>
    <t>A &amp; M REALTY BERHAD</t>
  </si>
  <si>
    <t>(Company No. 177214-H)</t>
  </si>
  <si>
    <t>A &amp; M Realty Berhad (177214-H)</t>
  </si>
  <si>
    <t>Operating profit</t>
  </si>
  <si>
    <t>Share of profit of associates</t>
  </si>
  <si>
    <t>Tax expenses</t>
  </si>
  <si>
    <t>EARNINGS PER SHARE (sen)</t>
  </si>
  <si>
    <t>Amount due from customers for contract works</t>
  </si>
  <si>
    <t>Amount due to customers for contract works</t>
  </si>
  <si>
    <t>Investment property</t>
  </si>
  <si>
    <t>Investment in associated companies</t>
  </si>
  <si>
    <t>Property development projects</t>
  </si>
  <si>
    <t>Intangible assets</t>
  </si>
  <si>
    <t>Goodwill on consolidation</t>
  </si>
  <si>
    <t>Long term investments</t>
  </si>
  <si>
    <t>Trade and other receivables</t>
  </si>
  <si>
    <t>Trade and other payables</t>
  </si>
  <si>
    <t>Borrowings</t>
  </si>
  <si>
    <t>LONG TERM BORROWINGS</t>
  </si>
  <si>
    <t>As at 1 January 2002</t>
  </si>
  <si>
    <t>(Incorporated in Malaysia)</t>
  </si>
  <si>
    <t>Taxation paid</t>
  </si>
  <si>
    <t>Non-cash items</t>
  </si>
  <si>
    <t>Non-operating items</t>
  </si>
  <si>
    <t>Net change in current assets</t>
  </si>
  <si>
    <t>Net change in current liabilities</t>
  </si>
  <si>
    <t>NET INCREASE/(DECREASE)  IN CASH AND CASH EQUIVALENTS</t>
  </si>
  <si>
    <t>Net cash flow from/(used in) financing activities</t>
  </si>
  <si>
    <t>Net cash flow from/(used in) investing activities</t>
  </si>
  <si>
    <t>EXPLANATORY NOTES OF KLSE REVISED LISTING REQUIREMENTS</t>
  </si>
  <si>
    <t>EXPLANATORY NOTES AS REQUIRED BY MASB 26</t>
  </si>
  <si>
    <t>Accounting Policies/Basis of preparation</t>
  </si>
  <si>
    <t>Audit qualifications</t>
  </si>
  <si>
    <t>significantly afftected by seasonality and cyclicality factors for the current financial period.</t>
  </si>
  <si>
    <t>Except for the prevailing slowdown in the property market, the operations of the Group were not</t>
  </si>
  <si>
    <t>or cashflow during the financial period under review.</t>
  </si>
  <si>
    <t>There were no unusual items that have a material effect on the assets, liabilities, equity, net income,</t>
  </si>
  <si>
    <t>cancellations, shares held as treasury shares and resale of treasury shares for the current financial</t>
  </si>
  <si>
    <t>period, other than as mentioned below:-</t>
  </si>
  <si>
    <t>Warrants 2000/2010</t>
  </si>
  <si>
    <t>Warrants 1999/2007</t>
  </si>
  <si>
    <t xml:space="preserve">The Company issued 15,190,060 warrants on 11 September 2000 with an expiry date of </t>
  </si>
  <si>
    <t>of RM1.45.</t>
  </si>
  <si>
    <t>10 September 2010.  Each warrant is exercisable into one A&amp;M ordinary share at an exercise price</t>
  </si>
  <si>
    <t>Hil Industries Berhad ("HIL") issued 25,340,000 warrants on 16 April 1999 and 28 June 1999.</t>
  </si>
  <si>
    <t>Each warrant is exercisable into one HIL ordinary share at an exercise price of RM1.55.</t>
  </si>
  <si>
    <t>All the warrants expire on the market day immediately preceding 16 April 2007.</t>
  </si>
  <si>
    <t>No dividend was paid during the current financial period (nil for the previous financial period</t>
  </si>
  <si>
    <t xml:space="preserve">Profit/(Loss)  </t>
  </si>
  <si>
    <t xml:space="preserve">Hotel </t>
  </si>
  <si>
    <t xml:space="preserve">Property development, construction and </t>
  </si>
  <si>
    <t xml:space="preserve">management services </t>
  </si>
  <si>
    <t xml:space="preserve">Manufacturing and trading </t>
  </si>
  <si>
    <t>Associated Company</t>
  </si>
  <si>
    <t>segment</t>
  </si>
  <si>
    <t>Analysis of the Group's results by the various activities for the current financial period</t>
  </si>
  <si>
    <t>are as follows:-</t>
  </si>
  <si>
    <t>Material subsequent event</t>
  </si>
  <si>
    <t>There were no other changes in composition of the Group during the current financial period,</t>
  </si>
  <si>
    <t>other than as mentioned below:-</t>
  </si>
  <si>
    <t>On 3 September 2002, Idaman Kalbu Sdn Bhd, a subsidiary of A &amp; M Construction Sdn Bhd, which</t>
  </si>
  <si>
    <t>in turn is a subsidiary of A &amp; M Realty Berhad, has acquired two (2) ordinary shares of RM1.00 each</t>
  </si>
  <si>
    <t>(Formerly known as Trumont Development Sdn Bhd) for a cash consideration of RM2.00.</t>
  </si>
  <si>
    <t>representing 100% of the issued and paid-up share capital of Villa Sentosa Management Sdn Bhd</t>
  </si>
  <si>
    <t>The principle activity of the Company is dormant as at the date of the acquisition.</t>
  </si>
  <si>
    <t>The Group has not provided any profit forecasts and profit guarantees in a public document.</t>
  </si>
  <si>
    <t>Current Quarter</t>
  </si>
  <si>
    <t>Cumulative year to date</t>
  </si>
  <si>
    <t xml:space="preserve"> - for the period</t>
  </si>
  <si>
    <t xml:space="preserve"> - under/(over) provision for prior periods</t>
  </si>
  <si>
    <t>There were no profits or losses on sale of unquoted investments except the sales of land as stated below</t>
  </si>
  <si>
    <t xml:space="preserve"> for the current financial period :-</t>
  </si>
  <si>
    <t>Proceeds from sales of land</t>
  </si>
  <si>
    <t>cost of land disposed of</t>
  </si>
  <si>
    <t>Less: RPGT</t>
  </si>
  <si>
    <t>Profit/(Loss) on sales of land</t>
  </si>
  <si>
    <t>Proceeds from sales of investment</t>
  </si>
  <si>
    <t>cost of investment disposed of</t>
  </si>
  <si>
    <t>Profit/(Loss) on sales of investment</t>
  </si>
  <si>
    <t>The investments in quoted shares (other than securities in existing subsidiary and associated companies)</t>
  </si>
  <si>
    <t>as at the end of the reporting period:-</t>
  </si>
  <si>
    <t xml:space="preserve"> </t>
  </si>
  <si>
    <t>Quoted shares - at cost</t>
  </si>
  <si>
    <t>Quoted shares - at book value</t>
  </si>
  <si>
    <t>Quoted shares - at market value</t>
  </si>
  <si>
    <t>The Sales of Unquoted Investments and/or Properties</t>
  </si>
  <si>
    <t xml:space="preserve">On 18 December 2000, the Company announced the following:-  </t>
  </si>
  <si>
    <t xml:space="preserve">Unsecured </t>
  </si>
  <si>
    <t xml:space="preserve">Short Term Borrowings </t>
  </si>
  <si>
    <t xml:space="preserve">Long Term Borrowings </t>
  </si>
  <si>
    <t xml:space="preserve">Total </t>
  </si>
  <si>
    <t xml:space="preserve"> (a)</t>
  </si>
  <si>
    <t xml:space="preserve"> (b)</t>
  </si>
  <si>
    <t>Klang</t>
  </si>
  <si>
    <t>TEOH SIANG SIANG</t>
  </si>
  <si>
    <t>Secretaries</t>
  </si>
  <si>
    <t>The Group  has not provided any financial assistance to any parties for the current financial period.</t>
  </si>
  <si>
    <t>for the current financial year.</t>
  </si>
  <si>
    <t>Barring unforeseen circumstances, the Directors expect that the Group will achieve satisfactory results</t>
  </si>
  <si>
    <t>claimed by Hil Industries Berhad and certain of its subsidiaries.</t>
  </si>
  <si>
    <t>The effective tax rate of the Group is lower than the statutory tax rate mainly due to certain tax incentives</t>
  </si>
  <si>
    <t>of quoted securities during this financial period:-</t>
  </si>
  <si>
    <t>There was no purchase of quoted securities for the current financial period.  However, there was a disposal</t>
  </si>
  <si>
    <t xml:space="preserve"> 98,154,030 free detachable new warrants at an issue price to be determined later on the basis of  one(1)</t>
  </si>
  <si>
    <t>(i)  a proposed rights issue of up to 98,154,030 new ordinary shares of RM1.00 each together with up to</t>
  </si>
  <si>
    <t>held in the Company on a date to be determined and announced later; and</t>
  </si>
  <si>
    <t>new ordinary share with one (1) free new warrant attached thereof for every two(2) existing ordinary shares</t>
  </si>
  <si>
    <t xml:space="preserve">   Unik Perdana Sdn. Bhd. from Dalta Industries Sdn Bhd for a total cash consideration of RM37 million.</t>
  </si>
  <si>
    <t>(ii)  the proposed acquisition of 30,000 ordinary shares of RM1.00 each representing 30% equity interest in</t>
  </si>
  <si>
    <t>the abovementioned proposals will be deferred until such time when the market is more conducive.</t>
  </si>
  <si>
    <t>Subsequently on 12 April 2001, the Company announced that due to the prevailing weak market conditions,</t>
  </si>
  <si>
    <t>A third party has instituted a legal suit against two of its subsidiaries in automotive parts distribution division</t>
  </si>
  <si>
    <t>faith and fidelity as former employees to that third party.</t>
  </si>
  <si>
    <t>and certain directors and employees of those companies for damages by virtue of the breach of duty of good</t>
  </si>
  <si>
    <t>the event the matter proceeds to trial.</t>
  </si>
  <si>
    <t>The affected subsidiaries denied such allegation and had appointed legal counsels to defend themselves in</t>
  </si>
  <si>
    <t>A third party has instituted a legal suit against one of its subsidiary in automotive parts distribution division for</t>
  </si>
  <si>
    <t>damages arising from the act of passing off, breach of registered trademark belonging to the third party.</t>
  </si>
  <si>
    <t>The affected subsidiary denied committing such an offence and legal counsel had been appointed to dispute</t>
  </si>
  <si>
    <t>this claim.</t>
  </si>
  <si>
    <t>Pre-acquisition profit</t>
  </si>
  <si>
    <t>N/A</t>
  </si>
  <si>
    <t>(Audited)</t>
  </si>
  <si>
    <t>profit after taxation and minority interests for the corresponding financial period of the preceding year.</t>
  </si>
  <si>
    <t>for the current financial period 30 September 2002 as compared to RM99.111million and RM5.041 million</t>
  </si>
  <si>
    <t>preceding quarter ended 30 June 2002.  The increase is mainly due to favourable performance of</t>
  </si>
  <si>
    <t>ended 30 September 2002 compared to profit before taxation and minority interests of  RM3.363 million for the</t>
  </si>
  <si>
    <t>There were no foreign denominated loans as at 30 September 2002 .</t>
  </si>
  <si>
    <t>Basic earnings per share (sen)</t>
  </si>
  <si>
    <t>Deferred expenses paid</t>
  </si>
  <si>
    <t>Development properties</t>
  </si>
  <si>
    <t>Proceeds from disposal of quoted investment</t>
  </si>
  <si>
    <t>Proceeds from disposal of investment properties</t>
  </si>
  <si>
    <t>Net proceeds/(repayment) from borrowings</t>
  </si>
  <si>
    <t>Tax refundable</t>
  </si>
  <si>
    <t>25 November 2002</t>
  </si>
  <si>
    <t xml:space="preserve">Bank overdraft </t>
  </si>
  <si>
    <t>The valuations of land and buildings have been brought forward, without amendment from the</t>
  </si>
  <si>
    <t>previous financial statements.</t>
  </si>
  <si>
    <t>The A&amp;M Group reported a profit before taxation and minority interests of RM3.955 million for the quarter</t>
  </si>
  <si>
    <t>Not applicable as there were no dilutive potential ordinary shares.</t>
  </si>
  <si>
    <t>The Group achieved RM94.159 million turnover and RM3.988 million profit after taxation and minority interests</t>
  </si>
  <si>
    <t>manufacturing division.</t>
  </si>
  <si>
    <t>sentiments affected by the uncertainties in global market.</t>
  </si>
  <si>
    <t>The lower turnover and profit after taxation and minority interests is due to  the unfavourable economy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</si>
</sst>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"/>
    <numFmt numFmtId="167" formatCode="0.0_)"/>
    <numFmt numFmtId="168" formatCode="0.0000_)"/>
    <numFmt numFmtId="169" formatCode="0.000_)"/>
    <numFmt numFmtId="170" formatCode="0.00_)"/>
    <numFmt numFmtId="171" formatCode="mm/dd/yy_)"/>
  </numFmts>
  <fonts count="9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6" fillId="0" borderId="1" xfId="0" applyNumberFormat="1" applyFont="1" applyBorder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2" xfId="0" applyNumberFormat="1" applyFont="1" applyBorder="1" applyAlignment="1" applyProtection="1">
      <alignment horizontal="right"/>
      <protection/>
    </xf>
    <xf numFmtId="43" fontId="6" fillId="0" borderId="0" xfId="15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6" fillId="2" borderId="0" xfId="0" applyFont="1" applyFill="1" applyAlignment="1" applyProtection="1">
      <alignment horizontal="left"/>
      <protection/>
    </xf>
    <xf numFmtId="165" fontId="7" fillId="0" borderId="0" xfId="15" applyNumberFormat="1" applyFont="1" applyAlignment="1">
      <alignment/>
    </xf>
    <xf numFmtId="37" fontId="6" fillId="0" borderId="3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6" fillId="0" borderId="4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 quotePrefix="1">
      <alignment horizontal="left"/>
      <protection/>
    </xf>
    <xf numFmtId="37" fontId="6" fillId="0" borderId="5" xfId="0" applyNumberFormat="1" applyFont="1" applyBorder="1" applyAlignment="1" applyProtection="1">
      <alignment horizontal="centerContinuous"/>
      <protection/>
    </xf>
    <xf numFmtId="37" fontId="6" fillId="0" borderId="6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37" fontId="6" fillId="0" borderId="6" xfId="0" applyNumberFormat="1" applyFont="1" applyBorder="1" applyAlignment="1" applyProtection="1">
      <alignment horizontal="right"/>
      <protection/>
    </xf>
    <xf numFmtId="37" fontId="6" fillId="2" borderId="7" xfId="0" applyNumberFormat="1" applyFont="1" applyFill="1" applyBorder="1" applyAlignment="1" applyProtection="1">
      <alignment horizontal="right"/>
      <protection/>
    </xf>
    <xf numFmtId="37" fontId="6" fillId="0" borderId="8" xfId="0" applyNumberFormat="1" applyFont="1" applyBorder="1" applyAlignment="1" applyProtection="1">
      <alignment horizontal="right"/>
      <protection/>
    </xf>
    <xf numFmtId="37" fontId="6" fillId="2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10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165" fontId="7" fillId="0" borderId="11" xfId="1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7" fillId="3" borderId="0" xfId="15" applyNumberFormat="1" applyFont="1" applyFill="1" applyAlignment="1">
      <alignment/>
    </xf>
    <xf numFmtId="0" fontId="1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37" fontId="6" fillId="0" borderId="12" xfId="0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165" fontId="7" fillId="0" borderId="2" xfId="15" applyNumberFormat="1" applyFont="1" applyBorder="1" applyAlignment="1">
      <alignment/>
    </xf>
    <xf numFmtId="15" fontId="7" fillId="0" borderId="0" xfId="0" applyNumberFormat="1" applyFont="1" applyAlignment="1" quotePrefix="1">
      <alignment/>
    </xf>
    <xf numFmtId="43" fontId="7" fillId="0" borderId="0" xfId="15" applyFont="1" applyAlignment="1">
      <alignment horizontal="right"/>
    </xf>
    <xf numFmtId="165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37">
      <selection activeCell="C17" sqref="C17"/>
    </sheetView>
  </sheetViews>
  <sheetFormatPr defaultColWidth="9.140625" defaultRowHeight="12.75"/>
  <cols>
    <col min="1" max="1" width="28.57421875" style="0" customWidth="1"/>
    <col min="2" max="2" width="2.7109375" style="0" customWidth="1"/>
    <col min="3" max="4" width="11.7109375" style="0" customWidth="1"/>
    <col min="5" max="5" width="2.7109375" style="0" customWidth="1"/>
    <col min="6" max="6" width="11.7109375" style="0" customWidth="1"/>
    <col min="7" max="7" width="12.8515625" style="0" customWidth="1"/>
  </cols>
  <sheetData>
    <row r="1" spans="1:7" ht="15">
      <c r="A1" s="56" t="s">
        <v>165</v>
      </c>
      <c r="B1" s="56"/>
      <c r="C1" s="56"/>
      <c r="D1" s="56"/>
      <c r="E1" s="56"/>
      <c r="F1" s="56"/>
      <c r="G1" s="56"/>
    </row>
    <row r="2" spans="1:7" ht="14.25">
      <c r="A2" s="57" t="s">
        <v>166</v>
      </c>
      <c r="B2" s="57"/>
      <c r="C2" s="57"/>
      <c r="D2" s="57"/>
      <c r="E2" s="57"/>
      <c r="F2" s="57"/>
      <c r="G2" s="57"/>
    </row>
    <row r="3" spans="1:7" ht="14.25">
      <c r="A3" s="57" t="s">
        <v>185</v>
      </c>
      <c r="B3" s="57"/>
      <c r="C3" s="57"/>
      <c r="D3" s="57"/>
      <c r="E3" s="57"/>
      <c r="F3" s="57"/>
      <c r="G3" s="57"/>
    </row>
    <row r="4" spans="1:7" ht="14.25">
      <c r="A4" s="14"/>
      <c r="B4" s="14"/>
      <c r="C4" s="14"/>
      <c r="D4" s="14"/>
      <c r="E4" s="14"/>
      <c r="F4" s="14"/>
      <c r="G4" s="14"/>
    </row>
    <row r="5" spans="1:7" ht="15">
      <c r="A5" s="56" t="s">
        <v>0</v>
      </c>
      <c r="B5" s="56"/>
      <c r="C5" s="56"/>
      <c r="D5" s="56"/>
      <c r="E5" s="56"/>
      <c r="F5" s="56"/>
      <c r="G5" s="56"/>
    </row>
    <row r="6" spans="1:7" ht="14.25">
      <c r="A6" s="57" t="s">
        <v>41</v>
      </c>
      <c r="B6" s="57"/>
      <c r="C6" s="57"/>
      <c r="D6" s="57"/>
      <c r="E6" s="57"/>
      <c r="F6" s="57"/>
      <c r="G6" s="57"/>
    </row>
    <row r="7" spans="1:7" ht="14.25">
      <c r="A7" s="14"/>
      <c r="B7" s="14"/>
      <c r="C7" s="14"/>
      <c r="D7" s="14"/>
      <c r="E7" s="14"/>
      <c r="F7" s="14"/>
      <c r="G7" s="14"/>
    </row>
    <row r="8" spans="1:7" ht="15">
      <c r="A8" s="14"/>
      <c r="B8" s="30"/>
      <c r="C8" s="56" t="s">
        <v>1</v>
      </c>
      <c r="D8" s="56"/>
      <c r="E8" s="30"/>
      <c r="F8" s="56" t="s">
        <v>2</v>
      </c>
      <c r="G8" s="56"/>
    </row>
    <row r="9" spans="1:7" ht="15">
      <c r="A9" s="14"/>
      <c r="B9" s="30"/>
      <c r="C9" s="31" t="s">
        <v>4</v>
      </c>
      <c r="D9" s="31" t="s">
        <v>3</v>
      </c>
      <c r="E9" s="3"/>
      <c r="F9" s="31" t="s">
        <v>4</v>
      </c>
      <c r="G9" s="31" t="s">
        <v>3</v>
      </c>
    </row>
    <row r="10" spans="1:7" ht="15">
      <c r="A10" s="14"/>
      <c r="B10" s="30"/>
      <c r="C10" s="3"/>
      <c r="D10" s="3"/>
      <c r="E10" s="3"/>
      <c r="F10" s="3"/>
      <c r="G10" s="3"/>
    </row>
    <row r="11" spans="1:7" ht="15">
      <c r="A11" s="14"/>
      <c r="B11" s="30"/>
      <c r="C11" s="3" t="s">
        <v>5</v>
      </c>
      <c r="D11" s="3" t="s">
        <v>5</v>
      </c>
      <c r="E11" s="3"/>
      <c r="F11" s="3" t="s">
        <v>5</v>
      </c>
      <c r="G11" s="3" t="s">
        <v>5</v>
      </c>
    </row>
    <row r="12" spans="1:7" ht="14.25">
      <c r="A12" s="14"/>
      <c r="B12" s="14"/>
      <c r="C12" s="14"/>
      <c r="D12" s="14"/>
      <c r="E12" s="14"/>
      <c r="F12" s="14"/>
      <c r="G12" s="14"/>
    </row>
    <row r="13" spans="1:7" ht="15.75" thickBot="1">
      <c r="A13" s="30" t="s">
        <v>6</v>
      </c>
      <c r="B13" s="30"/>
      <c r="C13" s="32">
        <v>34855</v>
      </c>
      <c r="D13" s="32">
        <v>35638</v>
      </c>
      <c r="E13" s="33"/>
      <c r="F13" s="32">
        <v>94159</v>
      </c>
      <c r="G13" s="32">
        <v>99111</v>
      </c>
    </row>
    <row r="14" spans="1:7" ht="15" thickTop="1">
      <c r="A14" s="14"/>
      <c r="B14" s="14"/>
      <c r="C14" s="16"/>
      <c r="D14" s="16"/>
      <c r="E14" s="16"/>
      <c r="F14" s="16"/>
      <c r="G14" s="16"/>
    </row>
    <row r="15" spans="1:7" ht="14.25">
      <c r="A15" s="14" t="s">
        <v>168</v>
      </c>
      <c r="B15" s="14"/>
      <c r="C15" s="16">
        <f>3999-C19</f>
        <v>3844</v>
      </c>
      <c r="D15" s="16">
        <f>5010-D19</f>
        <v>4983</v>
      </c>
      <c r="E15" s="16"/>
      <c r="F15" s="16">
        <f>7591-F19+1550</f>
        <v>8772</v>
      </c>
      <c r="G15" s="16">
        <f>13077-G19</f>
        <v>12980</v>
      </c>
    </row>
    <row r="16" spans="1:7" ht="14.25">
      <c r="A16" s="14"/>
      <c r="B16" s="14"/>
      <c r="C16" s="16"/>
      <c r="D16" s="16"/>
      <c r="E16" s="16"/>
      <c r="F16" s="16"/>
      <c r="G16" s="16"/>
    </row>
    <row r="17" spans="1:7" ht="14.25">
      <c r="A17" s="14" t="s">
        <v>67</v>
      </c>
      <c r="B17" s="14"/>
      <c r="C17" s="16">
        <v>-44</v>
      </c>
      <c r="D17" s="16">
        <v>-102</v>
      </c>
      <c r="E17" s="16"/>
      <c r="F17" s="16">
        <v>-139</v>
      </c>
      <c r="G17" s="16">
        <v>-438</v>
      </c>
    </row>
    <row r="18" spans="1:8" ht="14.25">
      <c r="A18" s="14"/>
      <c r="B18" s="14"/>
      <c r="C18" s="34"/>
      <c r="D18" s="34"/>
      <c r="E18" s="34"/>
      <c r="F18" s="34"/>
      <c r="G18" s="34"/>
      <c r="H18" s="2"/>
    </row>
    <row r="19" spans="1:8" ht="14.25">
      <c r="A19" s="14" t="s">
        <v>7</v>
      </c>
      <c r="B19" s="14"/>
      <c r="C19" s="16">
        <v>155</v>
      </c>
      <c r="D19" s="16">
        <v>27</v>
      </c>
      <c r="E19" s="16"/>
      <c r="F19" s="16">
        <v>369</v>
      </c>
      <c r="G19" s="16">
        <v>97</v>
      </c>
      <c r="H19" s="2"/>
    </row>
    <row r="20" spans="1:8" ht="14.25">
      <c r="A20" s="14"/>
      <c r="B20" s="14"/>
      <c r="C20" s="16"/>
      <c r="D20" s="16"/>
      <c r="E20" s="16"/>
      <c r="F20" s="16"/>
      <c r="G20" s="16"/>
      <c r="H20" s="2"/>
    </row>
    <row r="21" spans="1:8" ht="14.25">
      <c r="A21" s="14" t="s">
        <v>169</v>
      </c>
      <c r="B21" s="14"/>
      <c r="C21" s="16">
        <v>0</v>
      </c>
      <c r="D21" s="16">
        <v>0</v>
      </c>
      <c r="E21" s="16"/>
      <c r="F21" s="16">
        <v>0</v>
      </c>
      <c r="G21" s="16">
        <v>0</v>
      </c>
      <c r="H21" s="2"/>
    </row>
    <row r="22" spans="1:7" ht="14.25">
      <c r="A22" s="14"/>
      <c r="B22" s="14"/>
      <c r="C22" s="35"/>
      <c r="D22" s="35"/>
      <c r="E22" s="16"/>
      <c r="F22" s="35"/>
      <c r="G22" s="35"/>
    </row>
    <row r="23" spans="1:7" ht="14.25">
      <c r="A23" s="14"/>
      <c r="B23" s="14"/>
      <c r="C23" s="16"/>
      <c r="D23" s="16"/>
      <c r="E23" s="16"/>
      <c r="F23" s="16"/>
      <c r="G23" s="16"/>
    </row>
    <row r="24" spans="1:7" ht="14.25">
      <c r="A24" s="14" t="s">
        <v>8</v>
      </c>
      <c r="B24" s="14"/>
      <c r="C24" s="16">
        <f>SUM(C15:C21)</f>
        <v>3955</v>
      </c>
      <c r="D24" s="16">
        <f>SUM(D15:D21)</f>
        <v>4908</v>
      </c>
      <c r="E24" s="16"/>
      <c r="F24" s="16">
        <f>SUM(F15:F21)</f>
        <v>9002</v>
      </c>
      <c r="G24" s="16">
        <f>SUM(G15:G21)</f>
        <v>12639</v>
      </c>
    </row>
    <row r="25" spans="1:7" ht="14.25">
      <c r="A25" s="14"/>
      <c r="B25" s="14"/>
      <c r="C25" s="16"/>
      <c r="D25" s="16"/>
      <c r="E25" s="16"/>
      <c r="F25" s="16"/>
      <c r="G25" s="16"/>
    </row>
    <row r="26" spans="1:7" ht="14.25">
      <c r="A26" s="14" t="s">
        <v>170</v>
      </c>
      <c r="B26" s="14"/>
      <c r="C26" s="16">
        <v>-987</v>
      </c>
      <c r="D26" s="16">
        <v>-778</v>
      </c>
      <c r="E26" s="16"/>
      <c r="F26" s="16">
        <v>-1943</v>
      </c>
      <c r="G26" s="16">
        <v>-2787</v>
      </c>
    </row>
    <row r="27" spans="1:7" ht="14.25">
      <c r="A27" s="14"/>
      <c r="B27" s="14"/>
      <c r="C27" s="35"/>
      <c r="D27" s="35"/>
      <c r="E27" s="16"/>
      <c r="F27" s="35"/>
      <c r="G27" s="35"/>
    </row>
    <row r="28" spans="1:7" ht="14.25">
      <c r="A28" s="14"/>
      <c r="B28" s="14"/>
      <c r="C28" s="16"/>
      <c r="D28" s="16"/>
      <c r="E28" s="16"/>
      <c r="F28" s="16"/>
      <c r="G28" s="16"/>
    </row>
    <row r="29" spans="1:7" ht="14.25">
      <c r="A29" s="14" t="s">
        <v>10</v>
      </c>
      <c r="B29" s="14"/>
      <c r="C29" s="16">
        <f>SUM(C24:C26)</f>
        <v>2968</v>
      </c>
      <c r="D29" s="16">
        <f>SUM(D24:D26)</f>
        <v>4130</v>
      </c>
      <c r="E29" s="16"/>
      <c r="F29" s="16">
        <f>SUM(F24:F26)</f>
        <v>7059</v>
      </c>
      <c r="G29" s="16">
        <f>SUM(G24:G26)</f>
        <v>9852</v>
      </c>
    </row>
    <row r="30" spans="1:7" ht="14.25">
      <c r="A30" s="14"/>
      <c r="B30" s="14"/>
      <c r="C30" s="16"/>
      <c r="D30" s="16"/>
      <c r="E30" s="16"/>
      <c r="F30" s="16"/>
      <c r="G30" s="16"/>
    </row>
    <row r="31" spans="1:7" ht="14.25">
      <c r="A31" s="14" t="s">
        <v>11</v>
      </c>
      <c r="B31" s="14"/>
      <c r="C31" s="16">
        <v>-1965</v>
      </c>
      <c r="D31" s="16">
        <v>-1854</v>
      </c>
      <c r="E31" s="16"/>
      <c r="F31" s="16">
        <v>-3071</v>
      </c>
      <c r="G31" s="16">
        <v>-4802</v>
      </c>
    </row>
    <row r="32" spans="1:7" ht="14.25">
      <c r="A32" s="14"/>
      <c r="B32" s="14"/>
      <c r="C32" s="16"/>
      <c r="D32" s="16"/>
      <c r="E32" s="16"/>
      <c r="F32" s="16"/>
      <c r="G32" s="16"/>
    </row>
    <row r="33" spans="1:7" ht="14.25">
      <c r="A33" s="14" t="s">
        <v>285</v>
      </c>
      <c r="B33" s="14"/>
      <c r="C33" s="16">
        <v>0</v>
      </c>
      <c r="D33" s="16">
        <v>-9</v>
      </c>
      <c r="E33" s="16"/>
      <c r="F33" s="16">
        <v>0</v>
      </c>
      <c r="G33" s="16">
        <v>-9</v>
      </c>
    </row>
    <row r="34" spans="1:7" ht="14.25">
      <c r="A34" s="14"/>
      <c r="B34" s="14"/>
      <c r="C34" s="35"/>
      <c r="D34" s="35"/>
      <c r="E34" s="16"/>
      <c r="F34" s="35"/>
      <c r="G34" s="35"/>
    </row>
    <row r="35" spans="1:7" ht="14.25">
      <c r="A35" s="14"/>
      <c r="B35" s="14"/>
      <c r="C35" s="16"/>
      <c r="D35" s="16"/>
      <c r="E35" s="16"/>
      <c r="F35" s="16"/>
      <c r="G35" s="16"/>
    </row>
    <row r="36" spans="1:7" ht="14.25">
      <c r="A36" s="14" t="s">
        <v>12</v>
      </c>
      <c r="B36" s="14"/>
      <c r="C36" s="16">
        <f>SUM(C29:C34)</f>
        <v>1003</v>
      </c>
      <c r="D36" s="16">
        <f>SUM(D29:D34)</f>
        <v>2267</v>
      </c>
      <c r="E36" s="16"/>
      <c r="F36" s="16">
        <f>SUM(F29:F34)</f>
        <v>3988</v>
      </c>
      <c r="G36" s="16">
        <f>SUM(G29:G34)</f>
        <v>5041</v>
      </c>
    </row>
    <row r="37" spans="1:7" ht="15" thickBot="1">
      <c r="A37" s="14"/>
      <c r="B37" s="14"/>
      <c r="C37" s="36"/>
      <c r="D37" s="36"/>
      <c r="E37" s="16"/>
      <c r="F37" s="36"/>
      <c r="G37" s="36"/>
    </row>
    <row r="38" spans="1:7" ht="15" thickTop="1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5">
      <c r="A40" s="30" t="s">
        <v>171</v>
      </c>
      <c r="B40" s="14"/>
      <c r="C40" s="29"/>
      <c r="D40" s="29"/>
      <c r="E40" s="29"/>
      <c r="F40" s="29"/>
      <c r="G40" s="29"/>
    </row>
    <row r="41" spans="1:7" ht="14.25">
      <c r="A41" s="14"/>
      <c r="B41" s="14"/>
      <c r="C41" s="14"/>
      <c r="D41" s="14"/>
      <c r="E41" s="14"/>
      <c r="F41" s="14"/>
      <c r="G41" s="14"/>
    </row>
    <row r="42" spans="1:7" ht="14.25">
      <c r="A42" s="14" t="s">
        <v>13</v>
      </c>
      <c r="B42" s="14"/>
      <c r="C42" s="37">
        <f>+C36/'balance sheet'!C55*100</f>
        <v>0.5537826168575183</v>
      </c>
      <c r="D42" s="37">
        <v>1.25</v>
      </c>
      <c r="E42" s="37"/>
      <c r="F42" s="37">
        <f>+F36/'balance sheet'!C55*100</f>
        <v>2.201879437714639</v>
      </c>
      <c r="G42" s="37">
        <v>2.78</v>
      </c>
    </row>
    <row r="43" spans="1:7" ht="14.25">
      <c r="A43" s="14"/>
      <c r="B43" s="14"/>
      <c r="C43" s="37"/>
      <c r="D43" s="37"/>
      <c r="E43" s="37"/>
      <c r="F43" s="37"/>
      <c r="G43" s="37"/>
    </row>
    <row r="44" spans="1:7" ht="14.25">
      <c r="A44" s="14" t="s">
        <v>14</v>
      </c>
      <c r="B44" s="14"/>
      <c r="C44" s="53" t="s">
        <v>286</v>
      </c>
      <c r="D44" s="53" t="s">
        <v>286</v>
      </c>
      <c r="E44" s="37"/>
      <c r="F44" s="53" t="s">
        <v>286</v>
      </c>
      <c r="G44" s="53" t="s">
        <v>286</v>
      </c>
    </row>
    <row r="45" spans="1:7" ht="14.25">
      <c r="A45" s="14"/>
      <c r="B45" s="14"/>
      <c r="C45" s="38"/>
      <c r="D45" s="38"/>
      <c r="E45" s="38"/>
      <c r="F45" s="38"/>
      <c r="G45" s="38"/>
    </row>
    <row r="46" spans="1:7" ht="14.25">
      <c r="A46" s="14"/>
      <c r="B46" s="14"/>
      <c r="C46" s="14"/>
      <c r="D46" s="14"/>
      <c r="E46" s="14"/>
      <c r="F46" s="14"/>
      <c r="G46" s="14"/>
    </row>
    <row r="47" spans="1:7" ht="14.25">
      <c r="A47" s="14"/>
      <c r="B47" s="14"/>
      <c r="C47" s="14"/>
      <c r="D47" s="14"/>
      <c r="E47" s="14"/>
      <c r="F47" s="14"/>
      <c r="G47" s="14"/>
    </row>
    <row r="48" spans="1:7" ht="15">
      <c r="A48" s="30" t="s">
        <v>16</v>
      </c>
      <c r="B48" s="14"/>
      <c r="C48" s="14"/>
      <c r="D48" s="14"/>
      <c r="E48" s="14"/>
      <c r="F48" s="14"/>
      <c r="G48" s="14"/>
    </row>
    <row r="49" spans="1:7" ht="15">
      <c r="A49" s="30" t="s">
        <v>15</v>
      </c>
      <c r="B49" s="14"/>
      <c r="C49" s="14"/>
      <c r="D49" s="14"/>
      <c r="E49" s="14"/>
      <c r="F49" s="14"/>
      <c r="G49" s="14"/>
    </row>
  </sheetData>
  <mergeCells count="7">
    <mergeCell ref="C8:D8"/>
    <mergeCell ref="F8:G8"/>
    <mergeCell ref="A1:G1"/>
    <mergeCell ref="A2:G2"/>
    <mergeCell ref="A5:G5"/>
    <mergeCell ref="A6:G6"/>
    <mergeCell ref="A3:G3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workbookViewId="0" topLeftCell="A55">
      <selection activeCell="A70" sqref="A70"/>
    </sheetView>
  </sheetViews>
  <sheetFormatPr defaultColWidth="9.140625" defaultRowHeight="12.75"/>
  <cols>
    <col min="1" max="1" width="45.28125" style="0" customWidth="1"/>
    <col min="3" max="3" width="11.7109375" style="0" customWidth="1"/>
    <col min="4" max="4" width="3.28125" style="0" customWidth="1"/>
    <col min="5" max="5" width="11.7109375" style="0" customWidth="1"/>
  </cols>
  <sheetData>
    <row r="1" spans="1:5" ht="15">
      <c r="A1" s="56" t="s">
        <v>165</v>
      </c>
      <c r="B1" s="56"/>
      <c r="C1" s="56"/>
      <c r="D1" s="56"/>
      <c r="E1" s="56"/>
    </row>
    <row r="2" spans="1:5" ht="14.25">
      <c r="A2" s="57" t="s">
        <v>166</v>
      </c>
      <c r="B2" s="57"/>
      <c r="C2" s="57"/>
      <c r="D2" s="57"/>
      <c r="E2" s="57"/>
    </row>
    <row r="3" spans="1:5" ht="14.25">
      <c r="A3" s="57" t="s">
        <v>185</v>
      </c>
      <c r="B3" s="57"/>
      <c r="C3" s="57"/>
      <c r="D3" s="57"/>
      <c r="E3" s="57"/>
    </row>
    <row r="4" spans="1:5" ht="14.25">
      <c r="A4" s="14"/>
      <c r="B4" s="14"/>
      <c r="C4" s="14"/>
      <c r="D4" s="14"/>
      <c r="E4" s="14"/>
    </row>
    <row r="5" spans="1:5" ht="15">
      <c r="A5" s="56" t="s">
        <v>17</v>
      </c>
      <c r="B5" s="56"/>
      <c r="C5" s="56"/>
      <c r="D5" s="56"/>
      <c r="E5" s="56"/>
    </row>
    <row r="6" spans="1:5" ht="14.25">
      <c r="A6" s="57" t="s">
        <v>18</v>
      </c>
      <c r="B6" s="57"/>
      <c r="C6" s="57"/>
      <c r="D6" s="57"/>
      <c r="E6" s="57"/>
    </row>
    <row r="7" spans="1:5" ht="14.25">
      <c r="A7" s="14"/>
      <c r="B7" s="14"/>
      <c r="C7" s="14"/>
      <c r="D7" s="14"/>
      <c r="E7" s="14"/>
    </row>
    <row r="8" spans="1:5" ht="15">
      <c r="A8" s="14"/>
      <c r="B8" s="30"/>
      <c r="C8" s="3" t="s">
        <v>39</v>
      </c>
      <c r="D8" s="30"/>
      <c r="E8" s="3" t="s">
        <v>39</v>
      </c>
    </row>
    <row r="9" spans="1:5" ht="15">
      <c r="A9" s="14"/>
      <c r="B9" s="30"/>
      <c r="C9" s="31" t="s">
        <v>4</v>
      </c>
      <c r="D9" s="3"/>
      <c r="E9" s="31" t="s">
        <v>30</v>
      </c>
    </row>
    <row r="10" spans="1:5" ht="15">
      <c r="A10" s="14"/>
      <c r="B10" s="30"/>
      <c r="C10" s="3"/>
      <c r="D10" s="3"/>
      <c r="E10" s="29" t="s">
        <v>287</v>
      </c>
    </row>
    <row r="11" spans="1:5" ht="15">
      <c r="A11" s="14"/>
      <c r="B11" s="30"/>
      <c r="C11" s="3" t="s">
        <v>5</v>
      </c>
      <c r="D11" s="3"/>
      <c r="E11" s="3" t="s">
        <v>5</v>
      </c>
    </row>
    <row r="12" spans="1:5" ht="14.25">
      <c r="A12" s="14"/>
      <c r="B12" s="14"/>
      <c r="C12" s="14"/>
      <c r="D12" s="14"/>
      <c r="E12" s="14"/>
    </row>
    <row r="13" spans="1:5" ht="14.25">
      <c r="A13" s="14" t="s">
        <v>20</v>
      </c>
      <c r="B13" s="14"/>
      <c r="C13" s="14"/>
      <c r="D13" s="14"/>
      <c r="E13" s="14"/>
    </row>
    <row r="14" spans="1:5" ht="14.25">
      <c r="A14" s="14"/>
      <c r="B14" s="14"/>
      <c r="C14" s="14"/>
      <c r="D14" s="14"/>
      <c r="E14" s="14"/>
    </row>
    <row r="15" spans="1:5" ht="14.25">
      <c r="A15" s="14" t="s">
        <v>19</v>
      </c>
      <c r="B15" s="14"/>
      <c r="C15" s="16">
        <v>186208</v>
      </c>
      <c r="D15" s="16"/>
      <c r="E15" s="16">
        <v>189511</v>
      </c>
    </row>
    <row r="16" spans="1:5" ht="14.25">
      <c r="A16" s="39" t="s">
        <v>174</v>
      </c>
      <c r="B16" s="14"/>
      <c r="C16" s="16">
        <v>13950</v>
      </c>
      <c r="D16" s="16"/>
      <c r="E16" s="16">
        <v>14293</v>
      </c>
    </row>
    <row r="17" spans="1:5" ht="14.25">
      <c r="A17" s="39" t="s">
        <v>175</v>
      </c>
      <c r="B17" s="14"/>
      <c r="C17" s="16">
        <v>1475</v>
      </c>
      <c r="D17" s="16"/>
      <c r="E17" s="16">
        <v>1475</v>
      </c>
    </row>
    <row r="18" spans="1:5" ht="14.25">
      <c r="A18" s="39" t="s">
        <v>179</v>
      </c>
      <c r="B18" s="14"/>
      <c r="C18" s="16">
        <v>3208</v>
      </c>
      <c r="D18" s="16"/>
      <c r="E18" s="16">
        <v>3213</v>
      </c>
    </row>
    <row r="19" spans="1:5" ht="14.25">
      <c r="A19" s="39" t="s">
        <v>178</v>
      </c>
      <c r="B19" s="14"/>
      <c r="C19" s="16">
        <v>17243</v>
      </c>
      <c r="D19" s="16"/>
      <c r="E19" s="16">
        <v>17243</v>
      </c>
    </row>
    <row r="20" spans="1:5" ht="14.25">
      <c r="A20" s="39" t="s">
        <v>177</v>
      </c>
      <c r="B20" s="14"/>
      <c r="C20" s="16">
        <v>0</v>
      </c>
      <c r="D20" s="16"/>
      <c r="E20" s="16">
        <v>0</v>
      </c>
    </row>
    <row r="21" spans="1:5" ht="14.25">
      <c r="A21" s="39" t="s">
        <v>176</v>
      </c>
      <c r="B21" s="14"/>
      <c r="C21" s="16">
        <v>137296</v>
      </c>
      <c r="D21" s="16"/>
      <c r="E21" s="16">
        <v>137061</v>
      </c>
    </row>
    <row r="22" spans="1:5" ht="14.25">
      <c r="A22" s="14"/>
      <c r="B22" s="14"/>
      <c r="C22" s="16"/>
      <c r="D22" s="16"/>
      <c r="E22" s="16"/>
    </row>
    <row r="23" spans="1:5" ht="14.25">
      <c r="A23" s="14"/>
      <c r="B23" s="14"/>
      <c r="C23" s="40">
        <f>SUM(C15:C21)</f>
        <v>359380</v>
      </c>
      <c r="D23" s="16"/>
      <c r="E23" s="40">
        <f>SUM(E15:E21)</f>
        <v>362796</v>
      </c>
    </row>
    <row r="24" spans="1:5" ht="14.25">
      <c r="A24" s="14"/>
      <c r="B24" s="14"/>
      <c r="C24" s="16"/>
      <c r="D24" s="16"/>
      <c r="E24" s="16"/>
    </row>
    <row r="25" spans="1:5" ht="14.25">
      <c r="A25" s="14" t="s">
        <v>21</v>
      </c>
      <c r="B25" s="14"/>
      <c r="C25" s="16"/>
      <c r="D25" s="16"/>
      <c r="E25" s="16"/>
    </row>
    <row r="26" spans="1:5" ht="14.25">
      <c r="A26" s="14"/>
      <c r="B26" s="14"/>
      <c r="C26" s="16"/>
      <c r="D26" s="16"/>
      <c r="E26" s="16"/>
    </row>
    <row r="27" spans="1:5" ht="14.25">
      <c r="A27" s="14" t="s">
        <v>27</v>
      </c>
      <c r="B27" s="14"/>
      <c r="C27" s="34">
        <f>66510-140</f>
        <v>66370</v>
      </c>
      <c r="D27" s="34"/>
      <c r="E27" s="34">
        <v>69573</v>
      </c>
    </row>
    <row r="28" spans="1:5" ht="14.25">
      <c r="A28" s="39" t="s">
        <v>176</v>
      </c>
      <c r="B28" s="14"/>
      <c r="C28" s="34">
        <v>151082</v>
      </c>
      <c r="D28" s="34"/>
      <c r="E28" s="34">
        <v>148485</v>
      </c>
    </row>
    <row r="29" spans="1:5" ht="14.25">
      <c r="A29" s="39" t="s">
        <v>172</v>
      </c>
      <c r="B29" s="14"/>
      <c r="C29" s="34">
        <v>8281</v>
      </c>
      <c r="D29" s="34"/>
      <c r="E29" s="34">
        <v>8416</v>
      </c>
    </row>
    <row r="30" spans="1:5" ht="14.25">
      <c r="A30" s="14" t="s">
        <v>180</v>
      </c>
      <c r="B30" s="14"/>
      <c r="C30" s="34">
        <f>17378+37010</f>
        <v>54388</v>
      </c>
      <c r="D30" s="34"/>
      <c r="E30" s="34">
        <f>16932+40598-E31</f>
        <v>54273</v>
      </c>
    </row>
    <row r="31" spans="1:5" ht="14.25">
      <c r="A31" s="14" t="s">
        <v>299</v>
      </c>
      <c r="B31" s="14"/>
      <c r="C31" s="34">
        <f>4115</f>
        <v>4115</v>
      </c>
      <c r="D31" s="34"/>
      <c r="E31" s="34">
        <v>3257</v>
      </c>
    </row>
    <row r="32" spans="1:5" ht="14.25">
      <c r="A32" s="14" t="s">
        <v>28</v>
      </c>
      <c r="B32" s="14"/>
      <c r="C32" s="34">
        <v>15766</v>
      </c>
      <c r="D32" s="34"/>
      <c r="E32" s="34">
        <v>10425</v>
      </c>
    </row>
    <row r="33" spans="1:5" ht="14.25">
      <c r="A33" s="14" t="s">
        <v>29</v>
      </c>
      <c r="B33" s="14"/>
      <c r="C33" s="34">
        <v>3621</v>
      </c>
      <c r="D33" s="34"/>
      <c r="E33" s="34">
        <v>6796</v>
      </c>
    </row>
    <row r="34" spans="1:5" ht="14.25">
      <c r="A34" s="14"/>
      <c r="B34" s="14"/>
      <c r="C34" s="34"/>
      <c r="D34" s="34"/>
      <c r="E34" s="34"/>
    </row>
    <row r="35" spans="1:5" ht="14.25">
      <c r="A35" s="14"/>
      <c r="B35" s="14"/>
      <c r="C35" s="40">
        <f>SUM(C27:C33)</f>
        <v>303623</v>
      </c>
      <c r="D35" s="34"/>
      <c r="E35" s="40">
        <f>SUM(E27:E33)</f>
        <v>301225</v>
      </c>
    </row>
    <row r="36" spans="1:5" ht="14.25">
      <c r="A36" s="14"/>
      <c r="B36" s="14"/>
      <c r="C36" s="34"/>
      <c r="D36" s="34"/>
      <c r="E36" s="34"/>
    </row>
    <row r="37" spans="1:5" ht="14.25">
      <c r="A37" s="14" t="s">
        <v>22</v>
      </c>
      <c r="B37" s="14"/>
      <c r="C37" s="34"/>
      <c r="D37" s="34"/>
      <c r="E37" s="34"/>
    </row>
    <row r="38" spans="1:5" ht="14.25">
      <c r="A38" s="14"/>
      <c r="B38" s="14"/>
      <c r="C38" s="34"/>
      <c r="D38" s="34"/>
      <c r="E38" s="34"/>
    </row>
    <row r="39" spans="1:5" ht="14.25">
      <c r="A39" s="39" t="s">
        <v>173</v>
      </c>
      <c r="B39" s="14"/>
      <c r="C39" s="34">
        <f>4184-607</f>
        <v>3577</v>
      </c>
      <c r="D39" s="34"/>
      <c r="E39" s="34">
        <v>3319</v>
      </c>
    </row>
    <row r="40" spans="1:5" ht="14.25">
      <c r="A40" s="14" t="s">
        <v>181</v>
      </c>
      <c r="B40" s="14"/>
      <c r="C40" s="34">
        <f>23815+51876+16-299</f>
        <v>75408</v>
      </c>
      <c r="D40" s="34"/>
      <c r="E40" s="34">
        <f>25690+57821+11</f>
        <v>83522</v>
      </c>
    </row>
    <row r="41" spans="1:5" ht="14.25">
      <c r="A41" s="14" t="s">
        <v>182</v>
      </c>
      <c r="B41" s="14"/>
      <c r="C41" s="34">
        <f>3279-C42</f>
        <v>2324</v>
      </c>
      <c r="D41" s="34"/>
      <c r="E41" s="34">
        <f>1586-E42</f>
        <v>1084</v>
      </c>
    </row>
    <row r="42" spans="1:5" ht="14.25">
      <c r="A42" s="14" t="s">
        <v>301</v>
      </c>
      <c r="B42" s="14"/>
      <c r="C42" s="34">
        <v>955</v>
      </c>
      <c r="D42" s="34"/>
      <c r="E42" s="34">
        <v>502</v>
      </c>
    </row>
    <row r="43" spans="1:5" ht="14.25">
      <c r="A43" s="14" t="s">
        <v>31</v>
      </c>
      <c r="B43" s="14"/>
      <c r="C43" s="34">
        <f>625+170</f>
        <v>795</v>
      </c>
      <c r="D43" s="34"/>
      <c r="E43" s="34">
        <v>1436</v>
      </c>
    </row>
    <row r="44" spans="1:5" ht="14.25">
      <c r="A44" s="14"/>
      <c r="B44" s="14"/>
      <c r="C44" s="34"/>
      <c r="D44" s="34"/>
      <c r="E44" s="34"/>
    </row>
    <row r="45" spans="1:5" ht="14.25">
      <c r="A45" s="14"/>
      <c r="B45" s="14"/>
      <c r="C45" s="40">
        <f>SUM(C39:C44)</f>
        <v>83059</v>
      </c>
      <c r="D45" s="34"/>
      <c r="E45" s="40">
        <f>SUM(E39:E44)</f>
        <v>89863</v>
      </c>
    </row>
    <row r="46" spans="1:5" ht="14.25">
      <c r="A46" s="14"/>
      <c r="B46" s="14"/>
      <c r="C46" s="16"/>
      <c r="D46" s="16"/>
      <c r="E46" s="16"/>
    </row>
    <row r="47" spans="1:5" ht="14.25">
      <c r="A47" s="14" t="s">
        <v>23</v>
      </c>
      <c r="B47" s="14"/>
      <c r="C47" s="16">
        <f>C35-C45</f>
        <v>220564</v>
      </c>
      <c r="D47" s="16"/>
      <c r="E47" s="16">
        <f>E35-E45</f>
        <v>211362</v>
      </c>
    </row>
    <row r="48" spans="1:5" ht="14.25">
      <c r="A48" s="14"/>
      <c r="B48" s="14"/>
      <c r="C48" s="35"/>
      <c r="D48" s="16"/>
      <c r="E48" s="35"/>
    </row>
    <row r="49" spans="1:5" ht="14.25">
      <c r="A49" s="14"/>
      <c r="B49" s="14"/>
      <c r="C49" s="16"/>
      <c r="D49" s="16"/>
      <c r="E49" s="16"/>
    </row>
    <row r="50" spans="1:5" ht="14.25">
      <c r="A50" s="14"/>
      <c r="B50" s="14"/>
      <c r="C50" s="16">
        <f>C23+C47</f>
        <v>579944</v>
      </c>
      <c r="D50" s="16"/>
      <c r="E50" s="16">
        <f>E23+E47</f>
        <v>574158</v>
      </c>
    </row>
    <row r="51" spans="1:5" ht="15" thickBot="1">
      <c r="A51" s="14"/>
      <c r="B51" s="14"/>
      <c r="C51" s="36"/>
      <c r="D51" s="16"/>
      <c r="E51" s="36"/>
    </row>
    <row r="52" spans="1:5" ht="15" thickTop="1">
      <c r="A52" s="14"/>
      <c r="B52" s="14"/>
      <c r="C52" s="16"/>
      <c r="D52" s="16"/>
      <c r="E52" s="16"/>
    </row>
    <row r="53" spans="1:5" ht="14.25">
      <c r="A53" s="14" t="s">
        <v>24</v>
      </c>
      <c r="B53" s="14"/>
      <c r="C53" s="16"/>
      <c r="D53" s="16"/>
      <c r="E53" s="16"/>
    </row>
    <row r="54" spans="1:5" ht="14.25">
      <c r="A54" s="14"/>
      <c r="B54" s="14"/>
      <c r="C54" s="16"/>
      <c r="D54" s="16"/>
      <c r="E54" s="16"/>
    </row>
    <row r="55" spans="1:5" ht="14.25">
      <c r="A55" s="14" t="s">
        <v>33</v>
      </c>
      <c r="B55" s="14"/>
      <c r="C55" s="16">
        <v>181118</v>
      </c>
      <c r="D55" s="16"/>
      <c r="E55" s="16">
        <v>181118</v>
      </c>
    </row>
    <row r="56" spans="1:5" ht="14.25">
      <c r="A56" s="14" t="s">
        <v>32</v>
      </c>
      <c r="B56" s="14"/>
      <c r="C56" s="16">
        <v>142687</v>
      </c>
      <c r="D56" s="16"/>
      <c r="E56" s="16">
        <v>142687</v>
      </c>
    </row>
    <row r="57" spans="1:5" ht="14.25">
      <c r="A57" s="14" t="s">
        <v>34</v>
      </c>
      <c r="B57" s="14"/>
      <c r="C57" s="16">
        <v>0</v>
      </c>
      <c r="D57" s="16"/>
      <c r="E57" s="16">
        <v>0</v>
      </c>
    </row>
    <row r="58" spans="1:5" ht="14.25">
      <c r="A58" s="14" t="s">
        <v>35</v>
      </c>
      <c r="B58" s="14"/>
      <c r="C58" s="16">
        <v>0</v>
      </c>
      <c r="D58" s="16"/>
      <c r="E58" s="16">
        <v>0</v>
      </c>
    </row>
    <row r="59" spans="1:5" ht="14.25">
      <c r="A59" s="14" t="s">
        <v>36</v>
      </c>
      <c r="B59" s="14"/>
      <c r="C59" s="16">
        <f>128075+596</f>
        <v>128671</v>
      </c>
      <c r="D59" s="16"/>
      <c r="E59" s="16">
        <v>124683</v>
      </c>
    </row>
    <row r="60" spans="1:5" ht="14.25">
      <c r="A60" s="14"/>
      <c r="B60" s="14"/>
      <c r="C60" s="35"/>
      <c r="D60" s="16"/>
      <c r="E60" s="35"/>
    </row>
    <row r="61" spans="1:5" ht="14.25">
      <c r="A61" s="14"/>
      <c r="B61" s="14"/>
      <c r="C61" s="16"/>
      <c r="D61" s="16"/>
      <c r="E61" s="16"/>
    </row>
    <row r="62" spans="1:5" ht="14.25">
      <c r="A62" s="14" t="s">
        <v>37</v>
      </c>
      <c r="B62" s="14"/>
      <c r="C62" s="16">
        <f>SUM(C55:C59)</f>
        <v>452476</v>
      </c>
      <c r="D62" s="16"/>
      <c r="E62" s="16">
        <f>SUM(E55:E59)</f>
        <v>448488</v>
      </c>
    </row>
    <row r="63" spans="1:5" ht="14.25">
      <c r="A63" s="14"/>
      <c r="B63" s="14"/>
      <c r="C63" s="16"/>
      <c r="D63" s="16"/>
      <c r="E63" s="16"/>
    </row>
    <row r="64" spans="1:5" ht="14.25">
      <c r="A64" s="14" t="s">
        <v>25</v>
      </c>
      <c r="B64" s="14"/>
      <c r="C64" s="16">
        <v>76888</v>
      </c>
      <c r="D64" s="16"/>
      <c r="E64" s="16">
        <v>73817</v>
      </c>
    </row>
    <row r="65" spans="1:5" ht="14.25">
      <c r="A65" s="14"/>
      <c r="B65" s="14"/>
      <c r="C65" s="16"/>
      <c r="D65" s="16"/>
      <c r="E65" s="16"/>
    </row>
    <row r="66" spans="1:5" ht="14.25">
      <c r="A66" s="39" t="s">
        <v>183</v>
      </c>
      <c r="B66" s="14"/>
      <c r="C66" s="16">
        <v>288</v>
      </c>
      <c r="D66" s="16"/>
      <c r="E66" s="16">
        <v>691</v>
      </c>
    </row>
    <row r="67" spans="1:5" ht="14.25">
      <c r="A67" s="39"/>
      <c r="B67" s="14"/>
      <c r="C67" s="16"/>
      <c r="D67" s="16"/>
      <c r="E67" s="16"/>
    </row>
    <row r="68" spans="1:5" ht="14.25">
      <c r="A68" s="14" t="s">
        <v>26</v>
      </c>
      <c r="B68" s="14"/>
      <c r="C68" s="16">
        <v>50292</v>
      </c>
      <c r="D68" s="16"/>
      <c r="E68" s="16">
        <v>51162</v>
      </c>
    </row>
    <row r="69" spans="1:5" ht="14.25">
      <c r="A69" s="14"/>
      <c r="B69" s="14"/>
      <c r="C69" s="35"/>
      <c r="D69" s="16"/>
      <c r="E69" s="35"/>
    </row>
    <row r="70" spans="1:5" ht="14.25">
      <c r="A70" s="14"/>
      <c r="B70" s="14"/>
      <c r="C70" s="16"/>
      <c r="D70" s="16"/>
      <c r="E70" s="16"/>
    </row>
    <row r="71" spans="1:5" ht="14.25">
      <c r="A71" s="14"/>
      <c r="B71" s="14"/>
      <c r="C71" s="16">
        <f>SUM(C62:C68)</f>
        <v>579944</v>
      </c>
      <c r="D71" s="16"/>
      <c r="E71" s="16">
        <f>SUM(E62:E68)</f>
        <v>574158</v>
      </c>
    </row>
    <row r="72" spans="1:5" ht="15" thickBot="1">
      <c r="A72" s="14"/>
      <c r="B72" s="14"/>
      <c r="C72" s="36"/>
      <c r="D72" s="16"/>
      <c r="E72" s="36"/>
    </row>
    <row r="73" spans="1:5" ht="15" thickTop="1">
      <c r="A73" s="14"/>
      <c r="B73" s="14"/>
      <c r="C73" s="34"/>
      <c r="D73" s="16"/>
      <c r="E73" s="34"/>
    </row>
    <row r="74" spans="1:5" ht="14.25">
      <c r="A74" s="14"/>
      <c r="B74" s="14"/>
      <c r="C74" s="14"/>
      <c r="D74" s="14"/>
      <c r="E74" s="14"/>
    </row>
    <row r="75" spans="1:5" ht="15">
      <c r="A75" s="30" t="s">
        <v>38</v>
      </c>
      <c r="B75" s="14"/>
      <c r="C75" s="37">
        <f>(C62-C19)/C55</f>
        <v>2.4030355900573106</v>
      </c>
      <c r="D75" s="14"/>
      <c r="E75" s="37">
        <f>(E62-E19)/E55</f>
        <v>2.381016795680164</v>
      </c>
    </row>
    <row r="76" spans="1:5" ht="14.25">
      <c r="A76" s="14"/>
      <c r="B76" s="14"/>
      <c r="C76" s="14"/>
      <c r="D76" s="14"/>
      <c r="E76" s="14"/>
    </row>
    <row r="77" spans="1:5" ht="14.25">
      <c r="A77" s="14"/>
      <c r="B77" s="14"/>
      <c r="C77" s="14"/>
      <c r="D77" s="14"/>
      <c r="E77" s="14"/>
    </row>
    <row r="78" spans="1:5" ht="15">
      <c r="A78" s="30" t="s">
        <v>40</v>
      </c>
      <c r="B78" s="14"/>
      <c r="C78" s="14"/>
      <c r="D78" s="14"/>
      <c r="E78" s="14"/>
    </row>
    <row r="79" spans="1:5" ht="15">
      <c r="A79" s="30" t="s">
        <v>15</v>
      </c>
      <c r="B79" s="14"/>
      <c r="C79" s="14"/>
      <c r="D79" s="14"/>
      <c r="E79" s="14"/>
    </row>
    <row r="80" spans="1:5" ht="14.25">
      <c r="A80" s="14"/>
      <c r="B80" s="14"/>
      <c r="C80" s="14"/>
      <c r="D80" s="14"/>
      <c r="E80" s="14"/>
    </row>
    <row r="81" spans="1:5" ht="14.25">
      <c r="A81" s="14"/>
      <c r="B81" s="14"/>
      <c r="C81" s="14"/>
      <c r="D81" s="14"/>
      <c r="E81" s="14"/>
    </row>
  </sheetData>
  <mergeCells count="5">
    <mergeCell ref="A1:E1"/>
    <mergeCell ref="A2:E2"/>
    <mergeCell ref="A5:E5"/>
    <mergeCell ref="A6:E6"/>
    <mergeCell ref="A3:E3"/>
  </mergeCells>
  <printOptions/>
  <pageMargins left="0.75" right="0.75" top="1" bottom="1" header="0.5" footer="0.5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7">
      <selection activeCell="B36" sqref="B36"/>
    </sheetView>
  </sheetViews>
  <sheetFormatPr defaultColWidth="9.140625" defaultRowHeight="12.75"/>
  <cols>
    <col min="1" max="1" width="24.7109375" style="0" customWidth="1"/>
    <col min="2" max="2" width="11.7109375" style="0" customWidth="1"/>
    <col min="3" max="3" width="2.7109375" style="0" customWidth="1"/>
    <col min="4" max="4" width="11.8515625" style="0" customWidth="1"/>
    <col min="5" max="5" width="12.7109375" style="0" customWidth="1"/>
    <col min="6" max="6" width="13.710937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customWidth="1"/>
  </cols>
  <sheetData>
    <row r="1" spans="1:11" ht="15.75" customHeight="1">
      <c r="A1" s="56" t="s">
        <v>165</v>
      </c>
      <c r="B1" s="56"/>
      <c r="C1" s="56"/>
      <c r="D1" s="56"/>
      <c r="E1" s="56"/>
      <c r="F1" s="56"/>
      <c r="G1" s="56"/>
      <c r="H1" s="56"/>
      <c r="I1" s="56"/>
      <c r="J1" s="56"/>
      <c r="K1" s="14"/>
    </row>
    <row r="2" spans="1:11" ht="14.25">
      <c r="A2" s="57" t="s">
        <v>166</v>
      </c>
      <c r="B2" s="57"/>
      <c r="C2" s="57"/>
      <c r="D2" s="57"/>
      <c r="E2" s="57"/>
      <c r="F2" s="57"/>
      <c r="G2" s="57"/>
      <c r="H2" s="57"/>
      <c r="I2" s="57"/>
      <c r="J2" s="57"/>
      <c r="K2" s="14"/>
    </row>
    <row r="3" spans="1:11" ht="14.25">
      <c r="A3" s="57" t="s">
        <v>185</v>
      </c>
      <c r="B3" s="57"/>
      <c r="C3" s="57"/>
      <c r="D3" s="57"/>
      <c r="E3" s="57"/>
      <c r="F3" s="57"/>
      <c r="G3" s="57"/>
      <c r="H3" s="57"/>
      <c r="I3" s="57"/>
      <c r="J3" s="57"/>
      <c r="K3" s="14"/>
    </row>
    <row r="4" spans="1:11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">
      <c r="A5" s="56" t="s">
        <v>42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4.25">
      <c r="A6" s="57" t="s">
        <v>41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4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">
      <c r="A8" s="14"/>
      <c r="B8" s="30"/>
      <c r="C8" s="30"/>
      <c r="D8" s="58" t="s">
        <v>43</v>
      </c>
      <c r="E8" s="58"/>
      <c r="F8" s="58"/>
      <c r="G8" s="42"/>
      <c r="H8" s="41" t="s">
        <v>44</v>
      </c>
      <c r="I8" s="42"/>
      <c r="J8" s="30"/>
      <c r="K8" s="14"/>
    </row>
    <row r="9" spans="1:11" ht="15">
      <c r="A9" s="14"/>
      <c r="B9" s="30"/>
      <c r="C9" s="30"/>
      <c r="D9" s="30"/>
      <c r="E9" s="30"/>
      <c r="F9" s="30"/>
      <c r="G9" s="30"/>
      <c r="H9" s="30"/>
      <c r="I9" s="30"/>
      <c r="J9" s="30"/>
      <c r="K9" s="14"/>
    </row>
    <row r="10" spans="1:11" ht="15">
      <c r="A10" s="14"/>
      <c r="B10" s="3" t="s">
        <v>45</v>
      </c>
      <c r="C10" s="3"/>
      <c r="D10" s="3" t="s">
        <v>45</v>
      </c>
      <c r="E10" s="3" t="s">
        <v>48</v>
      </c>
      <c r="F10" s="3" t="s">
        <v>50</v>
      </c>
      <c r="G10" s="3"/>
      <c r="H10" s="3" t="s">
        <v>52</v>
      </c>
      <c r="I10" s="3"/>
      <c r="J10" s="3"/>
      <c r="K10" s="14"/>
    </row>
    <row r="11" spans="1:11" ht="15">
      <c r="A11" s="14"/>
      <c r="B11" s="3" t="s">
        <v>46</v>
      </c>
      <c r="C11" s="3"/>
      <c r="D11" s="3" t="s">
        <v>47</v>
      </c>
      <c r="E11" s="3" t="s">
        <v>49</v>
      </c>
      <c r="F11" s="3" t="s">
        <v>51</v>
      </c>
      <c r="G11" s="3"/>
      <c r="H11" s="3" t="s">
        <v>53</v>
      </c>
      <c r="I11" s="3"/>
      <c r="J11" s="3" t="s">
        <v>54</v>
      </c>
      <c r="K11" s="14"/>
    </row>
    <row r="12" spans="1:11" ht="15">
      <c r="A12" s="14"/>
      <c r="B12" s="30"/>
      <c r="C12" s="30"/>
      <c r="D12" s="30"/>
      <c r="E12" s="30"/>
      <c r="F12" s="30"/>
      <c r="G12" s="30"/>
      <c r="H12" s="30"/>
      <c r="I12" s="30"/>
      <c r="J12" s="30"/>
      <c r="K12" s="14"/>
    </row>
    <row r="13" spans="1:11" ht="15">
      <c r="A13" s="14"/>
      <c r="B13" s="3" t="s">
        <v>5</v>
      </c>
      <c r="C13" s="3"/>
      <c r="D13" s="3" t="s">
        <v>5</v>
      </c>
      <c r="E13" s="3" t="s">
        <v>5</v>
      </c>
      <c r="F13" s="3" t="s">
        <v>5</v>
      </c>
      <c r="G13" s="30"/>
      <c r="H13" s="3" t="s">
        <v>5</v>
      </c>
      <c r="I13" s="30"/>
      <c r="J13" s="3" t="s">
        <v>5</v>
      </c>
      <c r="K13" s="14"/>
    </row>
    <row r="14" spans="1:11" ht="15">
      <c r="A14" s="14"/>
      <c r="B14" s="3"/>
      <c r="C14" s="3"/>
      <c r="D14" s="3"/>
      <c r="E14" s="3"/>
      <c r="F14" s="3"/>
      <c r="G14" s="30"/>
      <c r="H14" s="3"/>
      <c r="I14" s="30"/>
      <c r="J14" s="3"/>
      <c r="K14" s="14"/>
    </row>
    <row r="15" spans="1:11" ht="14.25">
      <c r="A15" s="14" t="s">
        <v>184</v>
      </c>
      <c r="B15" s="16">
        <v>181118</v>
      </c>
      <c r="C15" s="16"/>
      <c r="D15" s="16">
        <v>142687</v>
      </c>
      <c r="E15" s="16">
        <v>0</v>
      </c>
      <c r="F15" s="16">
        <v>0</v>
      </c>
      <c r="G15" s="16"/>
      <c r="H15" s="16">
        <v>124683</v>
      </c>
      <c r="I15" s="16"/>
      <c r="J15" s="16">
        <f>SUM(B15:H15)</f>
        <v>448488</v>
      </c>
      <c r="K15" s="14"/>
    </row>
    <row r="16" spans="1:11" ht="14.25">
      <c r="A16" s="14"/>
      <c r="B16" s="16"/>
      <c r="C16" s="16"/>
      <c r="D16" s="16"/>
      <c r="E16" s="16"/>
      <c r="F16" s="16"/>
      <c r="G16" s="16"/>
      <c r="H16" s="16"/>
      <c r="I16" s="16"/>
      <c r="J16" s="16"/>
      <c r="K16" s="14"/>
    </row>
    <row r="17" spans="1:11" ht="14.25">
      <c r="A17" s="14" t="s">
        <v>12</v>
      </c>
      <c r="B17" s="16"/>
      <c r="C17" s="16"/>
      <c r="D17" s="16"/>
      <c r="E17" s="16"/>
      <c r="F17" s="16"/>
      <c r="G17" s="16"/>
      <c r="H17" s="16">
        <f>+'p&amp;l'!F36</f>
        <v>3988</v>
      </c>
      <c r="I17" s="16"/>
      <c r="J17" s="16">
        <f>SUM(B17:H17)</f>
        <v>3988</v>
      </c>
      <c r="K17" s="14"/>
    </row>
    <row r="18" spans="1:11" ht="14.25">
      <c r="A18" s="14"/>
      <c r="B18" s="35"/>
      <c r="C18" s="16"/>
      <c r="D18" s="35"/>
      <c r="E18" s="35"/>
      <c r="F18" s="35"/>
      <c r="G18" s="16"/>
      <c r="H18" s="35"/>
      <c r="I18" s="16"/>
      <c r="J18" s="35"/>
      <c r="K18" s="14"/>
    </row>
    <row r="19" spans="1:11" ht="14.25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4"/>
    </row>
    <row r="20" spans="1:11" ht="14.25">
      <c r="A20" s="14" t="s">
        <v>55</v>
      </c>
      <c r="B20" s="16">
        <f>SUM(B15:B17)</f>
        <v>181118</v>
      </c>
      <c r="C20" s="16"/>
      <c r="D20" s="16">
        <f>SUM(D15:D17)</f>
        <v>142687</v>
      </c>
      <c r="E20" s="16">
        <f>SUM(E15:E17)</f>
        <v>0</v>
      </c>
      <c r="F20" s="16">
        <f>SUM(F15:F17)</f>
        <v>0</v>
      </c>
      <c r="G20" s="16"/>
      <c r="H20" s="16">
        <f>SUM(H15:H17)</f>
        <v>128671</v>
      </c>
      <c r="I20" s="16"/>
      <c r="J20" s="16">
        <f>SUM(J15:J17)</f>
        <v>452476</v>
      </c>
      <c r="K20" s="14"/>
    </row>
    <row r="21" spans="1:11" ht="15" thickBot="1">
      <c r="A21" s="14"/>
      <c r="B21" s="36"/>
      <c r="C21" s="16"/>
      <c r="D21" s="36"/>
      <c r="E21" s="36"/>
      <c r="F21" s="36"/>
      <c r="G21" s="16"/>
      <c r="H21" s="36"/>
      <c r="I21" s="16"/>
      <c r="J21" s="36"/>
      <c r="K21" s="14"/>
    </row>
    <row r="22" spans="1:11" ht="15" thickTop="1">
      <c r="A22" s="14"/>
      <c r="B22" s="16"/>
      <c r="C22" s="16"/>
      <c r="D22" s="16"/>
      <c r="E22" s="16"/>
      <c r="F22" s="16"/>
      <c r="G22" s="16"/>
      <c r="H22" s="16"/>
      <c r="I22" s="16"/>
      <c r="J22" s="16"/>
      <c r="K22" s="14"/>
    </row>
    <row r="23" spans="1:11" ht="14.25">
      <c r="A23" s="14"/>
      <c r="B23" s="16"/>
      <c r="C23" s="16"/>
      <c r="D23" s="16"/>
      <c r="E23" s="16"/>
      <c r="F23" s="16"/>
      <c r="G23" s="16"/>
      <c r="H23" s="16"/>
      <c r="I23" s="16"/>
      <c r="J23" s="16"/>
      <c r="K23" s="14"/>
    </row>
    <row r="24" spans="1:11" ht="14.25">
      <c r="A24" s="14" t="s">
        <v>60</v>
      </c>
      <c r="B24" s="16">
        <v>181118</v>
      </c>
      <c r="C24" s="16"/>
      <c r="D24" s="16">
        <v>142687</v>
      </c>
      <c r="E24" s="16">
        <v>0</v>
      </c>
      <c r="F24" s="16">
        <v>0</v>
      </c>
      <c r="G24" s="16"/>
      <c r="H24" s="16">
        <v>114722</v>
      </c>
      <c r="I24" s="16"/>
      <c r="J24" s="16">
        <f>SUM(B24:H24)</f>
        <v>438527</v>
      </c>
      <c r="K24" s="14"/>
    </row>
    <row r="25" spans="1:11" ht="14.25">
      <c r="A25" s="14"/>
      <c r="B25" s="16"/>
      <c r="C25" s="16"/>
      <c r="D25" s="16"/>
      <c r="E25" s="16"/>
      <c r="F25" s="16"/>
      <c r="G25" s="16"/>
      <c r="H25" s="16"/>
      <c r="I25" s="16"/>
      <c r="J25" s="16"/>
      <c r="K25" s="14"/>
    </row>
    <row r="26" spans="1:11" ht="14.25">
      <c r="A26" s="14" t="s">
        <v>56</v>
      </c>
      <c r="B26" s="16"/>
      <c r="C26" s="16"/>
      <c r="D26" s="16"/>
      <c r="E26" s="16"/>
      <c r="F26" s="16"/>
      <c r="G26" s="16"/>
      <c r="H26" s="16"/>
      <c r="I26" s="16"/>
      <c r="J26" s="16"/>
      <c r="K26" s="14"/>
    </row>
    <row r="27" spans="1:11" ht="14.25">
      <c r="A27" s="14" t="s">
        <v>57</v>
      </c>
      <c r="B27" s="16"/>
      <c r="C27" s="16"/>
      <c r="D27" s="16"/>
      <c r="E27" s="16"/>
      <c r="F27" s="16"/>
      <c r="G27" s="16"/>
      <c r="H27" s="16"/>
      <c r="I27" s="16"/>
      <c r="J27" s="16"/>
      <c r="K27" s="14"/>
    </row>
    <row r="28" spans="1:11" ht="14.25">
      <c r="A28" s="14" t="s">
        <v>58</v>
      </c>
      <c r="B28" s="16"/>
      <c r="C28" s="16"/>
      <c r="D28" s="16"/>
      <c r="E28" s="16"/>
      <c r="F28" s="16"/>
      <c r="G28" s="16"/>
      <c r="H28" s="16"/>
      <c r="I28" s="16"/>
      <c r="J28" s="16"/>
      <c r="K28" s="14"/>
    </row>
    <row r="29" spans="1:11" ht="14.25">
      <c r="A29" s="14" t="s">
        <v>59</v>
      </c>
      <c r="B29" s="16"/>
      <c r="C29" s="16"/>
      <c r="D29" s="16"/>
      <c r="E29" s="16"/>
      <c r="F29" s="16"/>
      <c r="G29" s="16"/>
      <c r="H29" s="16"/>
      <c r="I29" s="16"/>
      <c r="J29" s="16"/>
      <c r="K29" s="14"/>
    </row>
    <row r="30" spans="1:11" ht="14.25">
      <c r="A30" s="14"/>
      <c r="B30" s="16"/>
      <c r="C30" s="16"/>
      <c r="D30" s="16"/>
      <c r="E30" s="16"/>
      <c r="F30" s="16"/>
      <c r="G30" s="16"/>
      <c r="H30" s="16"/>
      <c r="I30" s="16"/>
      <c r="J30" s="16"/>
      <c r="K30" s="14"/>
    </row>
    <row r="31" spans="1:11" ht="14.25">
      <c r="A31" s="14" t="s">
        <v>12</v>
      </c>
      <c r="B31" s="16"/>
      <c r="C31" s="16"/>
      <c r="D31" s="16"/>
      <c r="E31" s="16"/>
      <c r="F31" s="16"/>
      <c r="G31" s="16"/>
      <c r="H31" s="16">
        <f>+'p&amp;l'!G36</f>
        <v>5041</v>
      </c>
      <c r="I31" s="16"/>
      <c r="J31" s="16">
        <f>SUM(B31:H31)</f>
        <v>5041</v>
      </c>
      <c r="K31" s="14"/>
    </row>
    <row r="32" spans="1:11" ht="14.25">
      <c r="A32" s="14"/>
      <c r="B32" s="35"/>
      <c r="C32" s="16"/>
      <c r="D32" s="35"/>
      <c r="E32" s="35"/>
      <c r="F32" s="35"/>
      <c r="G32" s="16"/>
      <c r="H32" s="35"/>
      <c r="I32" s="16"/>
      <c r="J32" s="35"/>
      <c r="K32" s="14"/>
    </row>
    <row r="33" spans="1:11" ht="14.25">
      <c r="A33" s="14"/>
      <c r="B33" s="16"/>
      <c r="C33" s="16"/>
      <c r="D33" s="16"/>
      <c r="E33" s="16"/>
      <c r="F33" s="16"/>
      <c r="G33" s="16"/>
      <c r="H33" s="16"/>
      <c r="I33" s="16"/>
      <c r="J33" s="16"/>
      <c r="K33" s="14"/>
    </row>
    <row r="34" spans="1:11" ht="14.25">
      <c r="A34" s="14" t="s">
        <v>61</v>
      </c>
      <c r="B34" s="16">
        <f>SUM(B24:B31)</f>
        <v>181118</v>
      </c>
      <c r="C34" s="16"/>
      <c r="D34" s="16">
        <f>SUM(D24:D31)</f>
        <v>142687</v>
      </c>
      <c r="E34" s="16">
        <f>SUM(E24:E31)</f>
        <v>0</v>
      </c>
      <c r="F34" s="43">
        <f>SUM(F24:F31)</f>
        <v>0</v>
      </c>
      <c r="G34" s="16"/>
      <c r="H34" s="16">
        <f>SUM(H24:H31)</f>
        <v>119763</v>
      </c>
      <c r="I34" s="16"/>
      <c r="J34" s="16">
        <f>SUM(J24:J31)</f>
        <v>443568</v>
      </c>
      <c r="K34" s="14"/>
    </row>
    <row r="35" spans="1:11" ht="15" thickBot="1">
      <c r="A35" s="14"/>
      <c r="B35" s="36"/>
      <c r="C35" s="16"/>
      <c r="D35" s="36"/>
      <c r="E35" s="36"/>
      <c r="F35" s="36"/>
      <c r="G35" s="16"/>
      <c r="H35" s="36"/>
      <c r="I35" s="16"/>
      <c r="J35" s="36"/>
      <c r="K35" s="14"/>
    </row>
    <row r="36" spans="1:11" ht="15" thickTop="1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4"/>
    </row>
    <row r="37" spans="1:11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5">
      <c r="A38" s="30" t="s">
        <v>62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>
      <c r="A39" s="30" t="s">
        <v>15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4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</sheetData>
  <mergeCells count="6">
    <mergeCell ref="A1:J1"/>
    <mergeCell ref="A2:J2"/>
    <mergeCell ref="D8:F8"/>
    <mergeCell ref="A5:K5"/>
    <mergeCell ref="A6:K6"/>
    <mergeCell ref="A3:J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49">
      <selection activeCell="A67" sqref="A67"/>
    </sheetView>
  </sheetViews>
  <sheetFormatPr defaultColWidth="9.140625" defaultRowHeight="12.75"/>
  <cols>
    <col min="1" max="1" width="65.8515625" style="0" customWidth="1"/>
    <col min="2" max="2" width="15.57421875" style="0" customWidth="1"/>
    <col min="3" max="3" width="15.00390625" style="0" customWidth="1"/>
    <col min="4" max="4" width="3.57421875" style="0" customWidth="1"/>
    <col min="5" max="5" width="0.42578125" style="0" customWidth="1"/>
  </cols>
  <sheetData>
    <row r="1" spans="1:5" ht="15">
      <c r="A1" s="56" t="s">
        <v>165</v>
      </c>
      <c r="B1" s="56"/>
      <c r="C1" s="56"/>
      <c r="D1" s="56"/>
      <c r="E1" s="56"/>
    </row>
    <row r="2" spans="1:5" ht="14.25">
      <c r="A2" s="57" t="s">
        <v>166</v>
      </c>
      <c r="B2" s="57"/>
      <c r="C2" s="57"/>
      <c r="D2" s="57"/>
      <c r="E2" s="57"/>
    </row>
    <row r="3" spans="1:5" ht="14.25">
      <c r="A3" s="57" t="s">
        <v>185</v>
      </c>
      <c r="B3" s="57"/>
      <c r="C3" s="57"/>
      <c r="D3" s="57"/>
      <c r="E3" s="57"/>
    </row>
    <row r="4" spans="1:5" ht="14.25">
      <c r="A4" s="14"/>
      <c r="B4" s="14"/>
      <c r="C4" s="14"/>
      <c r="D4" s="14"/>
      <c r="E4" s="14"/>
    </row>
    <row r="5" spans="1:5" ht="15">
      <c r="A5" s="56" t="s">
        <v>63</v>
      </c>
      <c r="B5" s="56"/>
      <c r="C5" s="56"/>
      <c r="D5" s="56"/>
      <c r="E5" s="56"/>
    </row>
    <row r="6" spans="1:5" ht="14.25">
      <c r="A6" s="57" t="s">
        <v>41</v>
      </c>
      <c r="B6" s="57"/>
      <c r="C6" s="57"/>
      <c r="D6" s="57"/>
      <c r="E6" s="57"/>
    </row>
    <row r="7" spans="1:5" ht="14.25">
      <c r="A7" s="14"/>
      <c r="B7" s="14"/>
      <c r="C7" s="14"/>
      <c r="D7" s="14"/>
      <c r="E7" s="14"/>
    </row>
    <row r="8" spans="1:5" ht="15">
      <c r="A8" s="14"/>
      <c r="B8" s="30"/>
      <c r="C8" s="3" t="s">
        <v>64</v>
      </c>
      <c r="D8" s="30"/>
      <c r="E8" s="42"/>
    </row>
    <row r="9" spans="1:5" ht="15">
      <c r="A9" s="14"/>
      <c r="B9" s="30"/>
      <c r="C9" s="3" t="s">
        <v>65</v>
      </c>
      <c r="D9" s="30"/>
      <c r="E9" s="42"/>
    </row>
    <row r="10" spans="1:5" ht="15">
      <c r="A10" s="14"/>
      <c r="B10" s="30"/>
      <c r="C10" s="31" t="s">
        <v>4</v>
      </c>
      <c r="D10" s="3"/>
      <c r="E10" s="44"/>
    </row>
    <row r="11" spans="1:5" ht="15">
      <c r="A11" s="14"/>
      <c r="B11" s="30"/>
      <c r="C11" s="3"/>
      <c r="D11" s="3"/>
      <c r="E11" s="42"/>
    </row>
    <row r="12" spans="1:5" ht="15">
      <c r="A12" s="14"/>
      <c r="B12" s="30"/>
      <c r="C12" s="3" t="s">
        <v>5</v>
      </c>
      <c r="D12" s="3"/>
      <c r="E12" s="42"/>
    </row>
    <row r="13" spans="1:5" ht="14.25">
      <c r="A13" s="14"/>
      <c r="B13" s="14"/>
      <c r="C13" s="14"/>
      <c r="D13" s="14"/>
      <c r="E13" s="45"/>
    </row>
    <row r="14" spans="1:5" ht="14.25">
      <c r="A14" s="14" t="s">
        <v>8</v>
      </c>
      <c r="B14" s="14"/>
      <c r="C14" s="16">
        <f>+'p&amp;l'!F24</f>
        <v>9002</v>
      </c>
      <c r="D14" s="16"/>
      <c r="E14" s="34"/>
    </row>
    <row r="15" spans="1:5" ht="14.25">
      <c r="A15" s="14"/>
      <c r="B15" s="14"/>
      <c r="C15" s="16"/>
      <c r="D15" s="16"/>
      <c r="E15" s="34"/>
    </row>
    <row r="16" spans="1:5" ht="14.25">
      <c r="A16" s="14" t="s">
        <v>66</v>
      </c>
      <c r="B16" s="14"/>
      <c r="C16" s="16"/>
      <c r="D16" s="16"/>
      <c r="E16" s="34"/>
    </row>
    <row r="17" spans="1:5" ht="14.25">
      <c r="A17" s="14"/>
      <c r="B17" s="14"/>
      <c r="C17" s="16"/>
      <c r="D17" s="16"/>
      <c r="E17" s="34"/>
    </row>
    <row r="18" spans="1:5" ht="14.25">
      <c r="A18" s="14" t="s">
        <v>187</v>
      </c>
      <c r="B18" s="14"/>
      <c r="C18" s="16">
        <f>122+5327+2</f>
        <v>5451</v>
      </c>
      <c r="D18" s="16"/>
      <c r="E18" s="34"/>
    </row>
    <row r="19" spans="1:5" ht="14.25">
      <c r="A19" s="14" t="s">
        <v>188</v>
      </c>
      <c r="B19" s="14"/>
      <c r="C19" s="16">
        <f>-57-1553+3+139-369</f>
        <v>-1837</v>
      </c>
      <c r="D19" s="16"/>
      <c r="E19" s="34"/>
    </row>
    <row r="20" spans="1:5" ht="14.25">
      <c r="A20" s="14"/>
      <c r="B20" s="14"/>
      <c r="C20" s="35"/>
      <c r="D20" s="34"/>
      <c r="E20" s="34"/>
    </row>
    <row r="21" spans="1:5" ht="14.25">
      <c r="A21" s="14"/>
      <c r="B21" s="14"/>
      <c r="C21" s="34"/>
      <c r="D21" s="34"/>
      <c r="E21" s="34"/>
    </row>
    <row r="22" spans="1:5" ht="14.25">
      <c r="A22" s="14" t="s">
        <v>68</v>
      </c>
      <c r="B22" s="14"/>
      <c r="C22" s="34">
        <f>SUM(C14:C19)</f>
        <v>12616</v>
      </c>
      <c r="D22" s="34"/>
      <c r="E22" s="34"/>
    </row>
    <row r="23" spans="1:5" ht="14.25">
      <c r="A23" s="14"/>
      <c r="B23" s="14"/>
      <c r="C23" s="34"/>
      <c r="D23" s="34"/>
      <c r="E23" s="34"/>
    </row>
    <row r="24" spans="1:5" ht="14.25">
      <c r="A24" s="14" t="s">
        <v>69</v>
      </c>
      <c r="B24" s="14"/>
      <c r="C24" s="34"/>
      <c r="D24" s="34"/>
      <c r="E24" s="34"/>
    </row>
    <row r="25" spans="1:5" ht="14.25">
      <c r="A25" s="14"/>
      <c r="B25" s="14"/>
      <c r="C25" s="34"/>
      <c r="D25" s="34"/>
      <c r="E25" s="34"/>
    </row>
    <row r="26" spans="1:5" ht="14.25">
      <c r="A26" s="39" t="s">
        <v>189</v>
      </c>
      <c r="B26" s="14"/>
      <c r="C26" s="34">
        <f>364+140</f>
        <v>504</v>
      </c>
      <c r="D26" s="34"/>
      <c r="E26" s="34"/>
    </row>
    <row r="27" spans="1:5" ht="14.25">
      <c r="A27" s="14" t="s">
        <v>190</v>
      </c>
      <c r="B27" s="14"/>
      <c r="C27" s="34">
        <f>-6950-906</f>
        <v>-7856</v>
      </c>
      <c r="D27" s="34"/>
      <c r="E27" s="34"/>
    </row>
    <row r="28" spans="1:5" ht="14.25">
      <c r="A28" s="14" t="s">
        <v>186</v>
      </c>
      <c r="B28" s="14"/>
      <c r="C28" s="34">
        <v>-4396</v>
      </c>
      <c r="D28" s="34"/>
      <c r="E28" s="34"/>
    </row>
    <row r="29" spans="1:5" ht="14.25">
      <c r="A29" s="14" t="s">
        <v>76</v>
      </c>
      <c r="B29" s="14"/>
      <c r="C29" s="34">
        <v>-139</v>
      </c>
      <c r="D29" s="34"/>
      <c r="E29" s="34"/>
    </row>
    <row r="30" spans="1:5" ht="14.25">
      <c r="A30" s="45" t="s">
        <v>7</v>
      </c>
      <c r="B30" s="14"/>
      <c r="C30" s="34">
        <v>369</v>
      </c>
      <c r="D30" s="34"/>
      <c r="E30" s="34"/>
    </row>
    <row r="31" spans="1:5" ht="14.25">
      <c r="A31" s="14"/>
      <c r="B31" s="14"/>
      <c r="C31" s="34"/>
      <c r="D31" s="34"/>
      <c r="E31" s="34"/>
    </row>
    <row r="32" spans="1:5" ht="14.25">
      <c r="A32" s="14" t="s">
        <v>70</v>
      </c>
      <c r="B32" s="14"/>
      <c r="C32" s="40">
        <f>SUM(C22:C30)</f>
        <v>1098</v>
      </c>
      <c r="D32" s="34"/>
      <c r="E32" s="34"/>
    </row>
    <row r="33" spans="1:5" ht="14.25">
      <c r="A33" s="14"/>
      <c r="B33" s="14"/>
      <c r="C33" s="16"/>
      <c r="D33" s="16"/>
      <c r="E33" s="34"/>
    </row>
    <row r="34" spans="1:5" ht="14.25">
      <c r="A34" s="14" t="s">
        <v>71</v>
      </c>
      <c r="B34" s="14"/>
      <c r="C34" s="16"/>
      <c r="D34" s="16"/>
      <c r="E34" s="34"/>
    </row>
    <row r="35" spans="1:5" ht="14.25">
      <c r="A35" s="14"/>
      <c r="B35" s="14"/>
      <c r="C35" s="34"/>
      <c r="D35" s="16"/>
      <c r="E35" s="34"/>
    </row>
    <row r="36" spans="1:5" ht="14.25">
      <c r="A36" s="14" t="s">
        <v>72</v>
      </c>
      <c r="B36" s="14"/>
      <c r="C36" s="34">
        <f>-2024+1</f>
        <v>-2023</v>
      </c>
      <c r="D36" s="34"/>
      <c r="E36" s="34"/>
    </row>
    <row r="37" spans="1:5" ht="14.25">
      <c r="A37" s="14" t="s">
        <v>73</v>
      </c>
      <c r="B37" s="14"/>
      <c r="C37" s="34">
        <v>0</v>
      </c>
      <c r="D37" s="34"/>
      <c r="E37" s="34"/>
    </row>
    <row r="38" spans="1:5" ht="14.25">
      <c r="A38" s="14" t="s">
        <v>74</v>
      </c>
      <c r="B38" s="14"/>
      <c r="C38" s="34">
        <v>57</v>
      </c>
      <c r="D38" s="34"/>
      <c r="E38" s="34"/>
    </row>
    <row r="39" spans="1:5" ht="14.25">
      <c r="A39" s="14" t="s">
        <v>294</v>
      </c>
      <c r="B39" s="14"/>
      <c r="C39" s="34">
        <v>-2</v>
      </c>
      <c r="D39" s="34"/>
      <c r="E39" s="34"/>
    </row>
    <row r="40" spans="1:5" ht="14.25">
      <c r="A40" s="14" t="s">
        <v>295</v>
      </c>
      <c r="B40" s="14"/>
      <c r="C40" s="34">
        <v>-235</v>
      </c>
      <c r="D40" s="34"/>
      <c r="E40" s="34"/>
    </row>
    <row r="41" spans="1:5" ht="14.25">
      <c r="A41" s="14" t="s">
        <v>296</v>
      </c>
      <c r="B41" s="14"/>
      <c r="C41" s="34">
        <v>1</v>
      </c>
      <c r="D41" s="34"/>
      <c r="E41" s="34"/>
    </row>
    <row r="42" spans="1:5" ht="14.25">
      <c r="A42" s="14" t="s">
        <v>297</v>
      </c>
      <c r="B42" s="14"/>
      <c r="C42" s="34">
        <v>1980</v>
      </c>
      <c r="D42" s="34"/>
      <c r="E42" s="34"/>
    </row>
    <row r="43" spans="1:5" ht="14.25">
      <c r="A43" s="14"/>
      <c r="B43" s="14"/>
      <c r="C43" s="34"/>
      <c r="D43" s="34"/>
      <c r="E43" s="34"/>
    </row>
    <row r="44" spans="1:5" ht="14.25">
      <c r="A44" s="14" t="s">
        <v>193</v>
      </c>
      <c r="B44" s="14"/>
      <c r="C44" s="40">
        <f>SUM(C36:C42)</f>
        <v>-222</v>
      </c>
      <c r="D44" s="34"/>
      <c r="E44" s="34"/>
    </row>
    <row r="45" spans="1:5" ht="14.25">
      <c r="A45" s="14"/>
      <c r="B45" s="14"/>
      <c r="C45" s="34"/>
      <c r="D45" s="34"/>
      <c r="E45" s="34"/>
    </row>
    <row r="46" spans="1:5" ht="14.25">
      <c r="A46" s="14" t="s">
        <v>75</v>
      </c>
      <c r="B46" s="14"/>
      <c r="C46" s="16"/>
      <c r="D46" s="16"/>
      <c r="E46" s="34"/>
    </row>
    <row r="47" spans="1:5" ht="14.25">
      <c r="A47" s="14"/>
      <c r="B47" s="14"/>
      <c r="C47" s="16"/>
      <c r="D47" s="16"/>
      <c r="E47" s="34"/>
    </row>
    <row r="48" spans="1:5" ht="14.25">
      <c r="A48" s="14" t="s">
        <v>298</v>
      </c>
      <c r="B48" s="14"/>
      <c r="C48" s="16">
        <v>837</v>
      </c>
      <c r="D48" s="16"/>
      <c r="E48" s="34"/>
    </row>
    <row r="49" spans="1:5" ht="14.25">
      <c r="A49" s="14"/>
      <c r="B49" s="14"/>
      <c r="C49" s="34"/>
      <c r="D49" s="34"/>
      <c r="E49" s="34"/>
    </row>
    <row r="50" spans="1:5" ht="14.25">
      <c r="A50" s="14"/>
      <c r="B50" s="14"/>
      <c r="C50" s="34"/>
      <c r="D50" s="34"/>
      <c r="E50" s="34"/>
    </row>
    <row r="51" spans="1:5" ht="14.25">
      <c r="A51" s="14" t="s">
        <v>192</v>
      </c>
      <c r="B51" s="14"/>
      <c r="C51" s="40">
        <f>SUM(C48:C48)</f>
        <v>837</v>
      </c>
      <c r="D51" s="16"/>
      <c r="E51" s="34"/>
    </row>
    <row r="52" spans="1:5" ht="14.25">
      <c r="A52" s="14"/>
      <c r="B52" s="14"/>
      <c r="C52" s="16"/>
      <c r="D52" s="16"/>
      <c r="E52" s="34"/>
    </row>
    <row r="53" spans="1:5" ht="14.25">
      <c r="A53" s="14" t="s">
        <v>191</v>
      </c>
      <c r="B53" s="14"/>
      <c r="C53" s="16">
        <f>C32+C44+C51</f>
        <v>1713</v>
      </c>
      <c r="D53" s="16"/>
      <c r="E53" s="34"/>
    </row>
    <row r="54" spans="1:5" ht="14.25">
      <c r="A54" s="14"/>
      <c r="B54" s="14"/>
      <c r="C54" s="16"/>
      <c r="D54" s="16"/>
      <c r="E54" s="34"/>
    </row>
    <row r="55" spans="1:5" ht="14.25">
      <c r="A55" s="14" t="s">
        <v>77</v>
      </c>
      <c r="B55" s="14"/>
      <c r="C55" s="16">
        <v>16719</v>
      </c>
      <c r="D55" s="16"/>
      <c r="E55" s="34"/>
    </row>
    <row r="56" spans="1:5" ht="14.25">
      <c r="A56" s="14"/>
      <c r="B56" s="14"/>
      <c r="C56" s="35"/>
      <c r="D56" s="16"/>
      <c r="E56" s="34"/>
    </row>
    <row r="57" spans="1:5" ht="14.25">
      <c r="A57" s="14"/>
      <c r="B57" s="14"/>
      <c r="C57" s="16"/>
      <c r="D57" s="16"/>
      <c r="E57" s="34"/>
    </row>
    <row r="58" spans="1:5" ht="14.25">
      <c r="A58" s="14" t="s">
        <v>78</v>
      </c>
      <c r="B58" s="14"/>
      <c r="C58" s="16">
        <f>SUM(C53:C55)</f>
        <v>18432</v>
      </c>
      <c r="D58" s="16"/>
      <c r="E58" s="34"/>
    </row>
    <row r="59" spans="1:5" ht="15" thickBot="1">
      <c r="A59" s="14"/>
      <c r="B59" s="14"/>
      <c r="C59" s="36"/>
      <c r="D59" s="16"/>
      <c r="E59" s="34"/>
    </row>
    <row r="60" spans="1:5" ht="15" thickTop="1">
      <c r="A60" s="14"/>
      <c r="B60" s="14"/>
      <c r="C60" s="14"/>
      <c r="D60" s="14"/>
      <c r="E60" s="45"/>
    </row>
    <row r="61" spans="1:5" ht="14.25">
      <c r="A61" s="14" t="s">
        <v>80</v>
      </c>
      <c r="B61" s="14"/>
      <c r="C61" s="14"/>
      <c r="D61" s="14"/>
      <c r="E61" s="45"/>
    </row>
    <row r="62" spans="1:5" ht="14.25">
      <c r="A62" s="14" t="s">
        <v>81</v>
      </c>
      <c r="B62" s="14"/>
      <c r="C62" s="14"/>
      <c r="D62" s="14"/>
      <c r="E62" s="45"/>
    </row>
    <row r="63" spans="1:5" ht="14.25">
      <c r="A63" s="14"/>
      <c r="B63" s="14"/>
      <c r="C63" s="14"/>
      <c r="D63" s="14"/>
      <c r="E63" s="45"/>
    </row>
    <row r="64" spans="1:5" ht="14.25">
      <c r="A64" s="14"/>
      <c r="B64" s="14"/>
      <c r="C64" s="14"/>
      <c r="D64" s="14"/>
      <c r="E64" s="45"/>
    </row>
    <row r="65" spans="1:5" ht="15">
      <c r="A65" s="30" t="s">
        <v>79</v>
      </c>
      <c r="B65" s="14"/>
      <c r="C65" s="14"/>
      <c r="D65" s="14"/>
      <c r="E65" s="45"/>
    </row>
    <row r="66" spans="1:5" ht="15">
      <c r="A66" s="30" t="s">
        <v>15</v>
      </c>
      <c r="B66" s="14"/>
      <c r="C66" s="14"/>
      <c r="D66" s="14"/>
      <c r="E66" s="45"/>
    </row>
    <row r="67" ht="12.75">
      <c r="E67" s="2"/>
    </row>
  </sheetData>
  <mergeCells count="5">
    <mergeCell ref="A6:E6"/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42.28125" style="0" customWidth="1"/>
    <col min="4" max="4" width="17.140625" style="0" customWidth="1"/>
    <col min="5" max="5" width="17.7109375" style="0" customWidth="1"/>
    <col min="6" max="6" width="15.8515625" style="0" customWidth="1"/>
    <col min="7" max="7" width="13.7109375" style="0" customWidth="1"/>
  </cols>
  <sheetData>
    <row r="1" spans="1:6" ht="15">
      <c r="A1" s="1" t="s">
        <v>167</v>
      </c>
      <c r="B1" s="14"/>
      <c r="C1" s="14"/>
      <c r="D1" s="14"/>
      <c r="E1" s="14"/>
      <c r="F1" s="14"/>
    </row>
    <row r="2" spans="1:6" ht="14.25">
      <c r="A2" s="14"/>
      <c r="B2" s="14"/>
      <c r="C2" s="14"/>
      <c r="D2" s="14"/>
      <c r="E2" s="14"/>
      <c r="F2" s="14"/>
    </row>
    <row r="3" spans="1:6" ht="15">
      <c r="A3" s="30" t="s">
        <v>195</v>
      </c>
      <c r="B3" s="14"/>
      <c r="C3" s="14"/>
      <c r="D3" s="14"/>
      <c r="E3" s="14"/>
      <c r="F3" s="14"/>
    </row>
    <row r="4" spans="1:6" ht="14.25">
      <c r="A4" s="14"/>
      <c r="B4" s="14"/>
      <c r="C4" s="14"/>
      <c r="D4" s="14"/>
      <c r="E4" s="14"/>
      <c r="F4" s="14"/>
    </row>
    <row r="5" spans="1:6" ht="15">
      <c r="A5" s="30" t="s">
        <v>82</v>
      </c>
      <c r="B5" s="14"/>
      <c r="C5" s="1" t="s">
        <v>196</v>
      </c>
      <c r="D5" s="14"/>
      <c r="E5" s="14"/>
      <c r="F5" s="14"/>
    </row>
    <row r="6" spans="1:6" ht="14.25">
      <c r="A6" s="14"/>
      <c r="B6" s="14"/>
      <c r="C6" s="14"/>
      <c r="D6" s="14"/>
      <c r="E6" s="14"/>
      <c r="F6" s="14"/>
    </row>
    <row r="7" spans="1:6" ht="14.25">
      <c r="A7" s="14"/>
      <c r="B7" s="14"/>
      <c r="C7" s="14" t="s">
        <v>83</v>
      </c>
      <c r="D7" s="14"/>
      <c r="E7" s="14"/>
      <c r="F7" s="14"/>
    </row>
    <row r="8" spans="1:6" ht="14.25">
      <c r="A8" s="14"/>
      <c r="B8" s="14"/>
      <c r="C8" s="14" t="s">
        <v>84</v>
      </c>
      <c r="D8" s="14"/>
      <c r="E8" s="14"/>
      <c r="F8" s="14"/>
    </row>
    <row r="9" spans="1:6" ht="14.25">
      <c r="A9" s="14"/>
      <c r="B9" s="14"/>
      <c r="C9" s="14"/>
      <c r="D9" s="14"/>
      <c r="E9" s="14"/>
      <c r="F9" s="14"/>
    </row>
    <row r="10" spans="1:6" ht="14.25">
      <c r="A10" s="14"/>
      <c r="B10" s="14"/>
      <c r="C10" s="14" t="s">
        <v>85</v>
      </c>
      <c r="D10" s="14"/>
      <c r="E10" s="14"/>
      <c r="F10" s="14"/>
    </row>
    <row r="11" spans="1:6" ht="14.25">
      <c r="A11" s="14"/>
      <c r="B11" s="14"/>
      <c r="C11" s="14" t="s">
        <v>86</v>
      </c>
      <c r="D11" s="14"/>
      <c r="E11" s="14"/>
      <c r="F11" s="14"/>
    </row>
    <row r="12" spans="1:6" ht="14.25">
      <c r="A12" s="14"/>
      <c r="B12" s="14"/>
      <c r="C12" s="14"/>
      <c r="D12" s="14"/>
      <c r="E12" s="14"/>
      <c r="F12" s="14"/>
    </row>
    <row r="13" spans="1:6" ht="14.25">
      <c r="A13" s="14"/>
      <c r="B13" s="14"/>
      <c r="C13" s="14" t="s">
        <v>87</v>
      </c>
      <c r="D13" s="14"/>
      <c r="E13" s="14"/>
      <c r="F13" s="14"/>
    </row>
    <row r="14" spans="1:6" ht="14.25">
      <c r="A14" s="14"/>
      <c r="B14" s="14"/>
      <c r="C14" s="14" t="s">
        <v>88</v>
      </c>
      <c r="D14" s="14"/>
      <c r="E14" s="14"/>
      <c r="F14" s="14"/>
    </row>
    <row r="15" spans="1:6" ht="14.25">
      <c r="A15" s="14"/>
      <c r="B15" s="14"/>
      <c r="C15" s="14" t="s">
        <v>89</v>
      </c>
      <c r="D15" s="14"/>
      <c r="E15" s="14"/>
      <c r="F15" s="14"/>
    </row>
    <row r="16" spans="1:6" ht="14.25">
      <c r="A16" s="14"/>
      <c r="B16" s="14"/>
      <c r="C16" s="14"/>
      <c r="D16" s="14"/>
      <c r="E16" s="14"/>
      <c r="F16" s="14"/>
    </row>
    <row r="17" spans="1:6" ht="14.25">
      <c r="A17" s="14"/>
      <c r="B17" s="14"/>
      <c r="C17" s="14"/>
      <c r="D17" s="14"/>
      <c r="E17" s="14"/>
      <c r="F17" s="14"/>
    </row>
    <row r="18" spans="1:6" ht="15">
      <c r="A18" s="30" t="s">
        <v>98</v>
      </c>
      <c r="B18" s="14"/>
      <c r="C18" s="1" t="s">
        <v>197</v>
      </c>
      <c r="D18" s="14"/>
      <c r="E18" s="14"/>
      <c r="F18" s="14"/>
    </row>
    <row r="19" spans="1:6" ht="14.25">
      <c r="A19" s="14"/>
      <c r="B19" s="14"/>
      <c r="C19" s="14"/>
      <c r="D19" s="14"/>
      <c r="E19" s="14"/>
      <c r="F19" s="14"/>
    </row>
    <row r="20" spans="1:6" ht="14.25">
      <c r="A20" s="14"/>
      <c r="B20" s="14"/>
      <c r="C20" s="14" t="s">
        <v>90</v>
      </c>
      <c r="D20" s="14"/>
      <c r="E20" s="14"/>
      <c r="F20" s="14"/>
    </row>
    <row r="21" spans="1:6" ht="14.25">
      <c r="A21" s="14"/>
      <c r="B21" s="14"/>
      <c r="C21" s="14" t="s">
        <v>91</v>
      </c>
      <c r="D21" s="14"/>
      <c r="E21" s="14"/>
      <c r="F21" s="14"/>
    </row>
    <row r="22" spans="1:6" ht="14.25">
      <c r="A22" s="14"/>
      <c r="B22" s="14"/>
      <c r="C22" s="14"/>
      <c r="D22" s="14"/>
      <c r="E22" s="14"/>
      <c r="F22" s="14"/>
    </row>
    <row r="23" spans="1:6" ht="14.25">
      <c r="A23" s="14"/>
      <c r="B23" s="14"/>
      <c r="C23" s="14"/>
      <c r="D23" s="14"/>
      <c r="E23" s="14"/>
      <c r="F23" s="14"/>
    </row>
    <row r="24" spans="1:6" ht="15">
      <c r="A24" s="30" t="s">
        <v>99</v>
      </c>
      <c r="B24" s="14"/>
      <c r="C24" s="1" t="s">
        <v>92</v>
      </c>
      <c r="D24" s="14"/>
      <c r="E24" s="14"/>
      <c r="F24" s="14"/>
    </row>
    <row r="25" spans="1:6" ht="14.25">
      <c r="A25" s="14"/>
      <c r="B25" s="14"/>
      <c r="C25" s="14"/>
      <c r="D25" s="14"/>
      <c r="E25" s="14"/>
      <c r="F25" s="14"/>
    </row>
    <row r="26" spans="1:6" ht="14.25">
      <c r="A26" s="14"/>
      <c r="B26" s="14"/>
      <c r="C26" s="8" t="s">
        <v>199</v>
      </c>
      <c r="D26" s="14"/>
      <c r="E26" s="14"/>
      <c r="F26" s="14"/>
    </row>
    <row r="27" spans="1:6" ht="14.25">
      <c r="A27" s="14"/>
      <c r="B27" s="14"/>
      <c r="C27" s="8" t="s">
        <v>198</v>
      </c>
      <c r="D27" s="14"/>
      <c r="E27" s="14"/>
      <c r="F27" s="14"/>
    </row>
    <row r="28" spans="1:6" ht="14.25">
      <c r="A28" s="14"/>
      <c r="B28" s="14"/>
      <c r="C28" s="14"/>
      <c r="D28" s="14"/>
      <c r="E28" s="14"/>
      <c r="F28" s="14"/>
    </row>
    <row r="29" spans="1:6" ht="15">
      <c r="A29" s="30" t="s">
        <v>100</v>
      </c>
      <c r="B29" s="14"/>
      <c r="C29" s="1" t="s">
        <v>93</v>
      </c>
      <c r="D29" s="14"/>
      <c r="E29" s="14"/>
      <c r="F29" s="14"/>
    </row>
    <row r="30" spans="1:6" ht="14.25">
      <c r="A30" s="14"/>
      <c r="B30" s="14"/>
      <c r="C30" s="14"/>
      <c r="D30" s="14"/>
      <c r="E30" s="14"/>
      <c r="F30" s="14"/>
    </row>
    <row r="31" spans="1:6" ht="14.25">
      <c r="A31" s="14"/>
      <c r="B31" s="14"/>
      <c r="C31" s="14" t="s">
        <v>201</v>
      </c>
      <c r="D31" s="14"/>
      <c r="E31" s="14"/>
      <c r="F31" s="14"/>
    </row>
    <row r="32" spans="1:6" ht="14.25">
      <c r="A32" s="14"/>
      <c r="B32" s="14"/>
      <c r="C32" s="14" t="s">
        <v>200</v>
      </c>
      <c r="D32" s="14"/>
      <c r="E32" s="14"/>
      <c r="F32" s="14"/>
    </row>
    <row r="33" spans="1:6" ht="14.25">
      <c r="A33" s="14"/>
      <c r="B33" s="14"/>
      <c r="C33" s="14"/>
      <c r="D33" s="14"/>
      <c r="E33" s="14"/>
      <c r="F33" s="14"/>
    </row>
    <row r="34" spans="1:6" ht="14.25">
      <c r="A34" s="14"/>
      <c r="B34" s="14"/>
      <c r="C34" s="14"/>
      <c r="D34" s="14"/>
      <c r="E34" s="14"/>
      <c r="F34" s="14"/>
    </row>
    <row r="35" spans="1:6" ht="15">
      <c r="A35" s="30" t="s">
        <v>101</v>
      </c>
      <c r="B35" s="14"/>
      <c r="C35" s="1" t="s">
        <v>94</v>
      </c>
      <c r="D35" s="14"/>
      <c r="E35" s="14"/>
      <c r="F35" s="14"/>
    </row>
    <row r="36" spans="1:6" ht="14.25">
      <c r="A36" s="14"/>
      <c r="B36" s="14"/>
      <c r="C36" s="14"/>
      <c r="D36" s="14"/>
      <c r="E36" s="14"/>
      <c r="F36" s="14"/>
    </row>
    <row r="37" spans="1:6" ht="14.25">
      <c r="A37" s="14"/>
      <c r="B37" s="14"/>
      <c r="C37" s="14" t="s">
        <v>95</v>
      </c>
      <c r="D37" s="14"/>
      <c r="E37" s="14"/>
      <c r="F37" s="14"/>
    </row>
    <row r="38" spans="1:6" ht="14.25">
      <c r="A38" s="14"/>
      <c r="B38" s="14"/>
      <c r="C38" s="14" t="s">
        <v>96</v>
      </c>
      <c r="D38" s="14"/>
      <c r="E38" s="14"/>
      <c r="F38" s="14"/>
    </row>
    <row r="39" spans="1:6" ht="14.25">
      <c r="A39" s="14"/>
      <c r="B39" s="14"/>
      <c r="C39" s="14" t="s">
        <v>97</v>
      </c>
      <c r="D39" s="14"/>
      <c r="E39" s="14"/>
      <c r="F39" s="14"/>
    </row>
    <row r="40" spans="1:6" ht="14.25">
      <c r="A40" s="14"/>
      <c r="B40" s="14"/>
      <c r="C40" s="14"/>
      <c r="D40" s="14"/>
      <c r="E40" s="14"/>
      <c r="F40" s="14"/>
    </row>
    <row r="41" spans="1:6" ht="15">
      <c r="A41" s="30" t="s">
        <v>102</v>
      </c>
      <c r="B41" s="14"/>
      <c r="C41" s="1" t="s">
        <v>103</v>
      </c>
      <c r="D41" s="14"/>
      <c r="E41" s="14"/>
      <c r="F41" s="14"/>
    </row>
    <row r="42" spans="1:6" ht="14.25">
      <c r="A42" s="14"/>
      <c r="B42" s="14"/>
      <c r="C42" s="14"/>
      <c r="D42" s="14"/>
      <c r="E42" s="14"/>
      <c r="F42" s="14"/>
    </row>
    <row r="43" spans="1:6" ht="14.25">
      <c r="A43" s="14"/>
      <c r="B43" s="14"/>
      <c r="C43" s="14" t="s">
        <v>107</v>
      </c>
      <c r="D43" s="14"/>
      <c r="E43" s="14"/>
      <c r="F43" s="14"/>
    </row>
    <row r="44" spans="1:6" ht="14.25">
      <c r="A44" s="14"/>
      <c r="B44" s="14"/>
      <c r="C44" s="14" t="s">
        <v>202</v>
      </c>
      <c r="D44" s="14"/>
      <c r="E44" s="14"/>
      <c r="F44" s="14"/>
    </row>
    <row r="45" spans="1:6" ht="14.25">
      <c r="A45" s="14"/>
      <c r="B45" s="14"/>
      <c r="C45" s="14" t="s">
        <v>203</v>
      </c>
      <c r="D45" s="14"/>
      <c r="E45" s="14"/>
      <c r="F45" s="14"/>
    </row>
    <row r="46" spans="1:6" ht="14.25">
      <c r="A46" s="14"/>
      <c r="B46" s="14"/>
      <c r="C46" s="14"/>
      <c r="D46" s="14"/>
      <c r="E46" s="14"/>
      <c r="F46" s="14"/>
    </row>
    <row r="47" spans="1:6" ht="14.25">
      <c r="A47" s="14"/>
      <c r="B47" s="14"/>
      <c r="C47" s="46" t="s">
        <v>204</v>
      </c>
      <c r="D47" s="14"/>
      <c r="E47" s="14"/>
      <c r="F47" s="14"/>
    </row>
    <row r="48" spans="1:6" ht="14.25">
      <c r="A48" s="14"/>
      <c r="B48" s="14"/>
      <c r="C48" s="8" t="s">
        <v>206</v>
      </c>
      <c r="D48" s="14"/>
      <c r="E48" s="14"/>
      <c r="F48" s="14"/>
    </row>
    <row r="49" spans="1:6" ht="14.25">
      <c r="A49" s="14"/>
      <c r="B49" s="14"/>
      <c r="C49" s="8" t="s">
        <v>208</v>
      </c>
      <c r="D49" s="14"/>
      <c r="E49" s="14"/>
      <c r="F49" s="14"/>
    </row>
    <row r="50" spans="1:6" ht="14.25">
      <c r="A50" s="14"/>
      <c r="B50" s="14"/>
      <c r="C50" s="8" t="s">
        <v>207</v>
      </c>
      <c r="D50" s="14"/>
      <c r="E50" s="14"/>
      <c r="F50" s="14"/>
    </row>
    <row r="51" spans="1:6" ht="14.25">
      <c r="A51" s="14"/>
      <c r="B51" s="14"/>
      <c r="C51" s="8"/>
      <c r="D51" s="14"/>
      <c r="E51" s="14"/>
      <c r="F51" s="14"/>
    </row>
    <row r="52" spans="1:6" ht="14.25">
      <c r="A52" s="14"/>
      <c r="B52" s="14"/>
      <c r="C52" s="46" t="s">
        <v>205</v>
      </c>
      <c r="D52" s="14"/>
      <c r="E52" s="14"/>
      <c r="F52" s="14"/>
    </row>
    <row r="53" spans="1:6" ht="14.25">
      <c r="A53" s="14"/>
      <c r="B53" s="14"/>
      <c r="C53" s="8" t="s">
        <v>209</v>
      </c>
      <c r="D53" s="14"/>
      <c r="E53" s="14"/>
      <c r="F53" s="14"/>
    </row>
    <row r="54" spans="1:6" ht="14.25">
      <c r="A54" s="14"/>
      <c r="B54" s="14"/>
      <c r="C54" s="8" t="s">
        <v>210</v>
      </c>
      <c r="D54" s="14"/>
      <c r="E54" s="14"/>
      <c r="F54" s="14"/>
    </row>
    <row r="55" spans="1:6" ht="14.25">
      <c r="A55" s="14"/>
      <c r="B55" s="14"/>
      <c r="C55" s="8" t="s">
        <v>211</v>
      </c>
      <c r="D55" s="14"/>
      <c r="E55" s="14"/>
      <c r="F55" s="14"/>
    </row>
    <row r="56" spans="1:6" ht="14.25">
      <c r="A56" s="14"/>
      <c r="B56" s="14"/>
      <c r="C56" s="14"/>
      <c r="D56" s="14"/>
      <c r="E56" s="14"/>
      <c r="F56" s="14"/>
    </row>
    <row r="57" spans="1:6" ht="15">
      <c r="A57" s="30" t="s">
        <v>104</v>
      </c>
      <c r="B57" s="14"/>
      <c r="C57" s="1" t="s">
        <v>105</v>
      </c>
      <c r="D57" s="14"/>
      <c r="E57" s="14"/>
      <c r="F57" s="14"/>
    </row>
    <row r="58" spans="1:6" ht="14.25">
      <c r="A58" s="14"/>
      <c r="B58" s="14"/>
      <c r="C58" s="14"/>
      <c r="D58" s="14"/>
      <c r="E58" s="14"/>
      <c r="F58" s="14"/>
    </row>
    <row r="59" spans="1:6" ht="14.25">
      <c r="A59" s="14"/>
      <c r="B59" s="14"/>
      <c r="C59" s="14" t="s">
        <v>212</v>
      </c>
      <c r="D59" s="14"/>
      <c r="E59" s="14"/>
      <c r="F59" s="14"/>
    </row>
    <row r="60" spans="1:6" ht="14.25">
      <c r="A60" s="14"/>
      <c r="B60" s="14"/>
      <c r="C60" s="14" t="s">
        <v>106</v>
      </c>
      <c r="D60" s="14"/>
      <c r="E60" s="14"/>
      <c r="F60" s="14"/>
    </row>
    <row r="61" spans="1:6" ht="14.25">
      <c r="A61" s="14"/>
      <c r="B61" s="14"/>
      <c r="C61" s="14"/>
      <c r="D61" s="14"/>
      <c r="E61" s="14"/>
      <c r="F61" s="14"/>
    </row>
    <row r="62" spans="1:6" ht="15">
      <c r="A62" s="30" t="s">
        <v>114</v>
      </c>
      <c r="B62" s="14"/>
      <c r="C62" s="1" t="s">
        <v>108</v>
      </c>
      <c r="D62" s="14"/>
      <c r="E62" s="14"/>
      <c r="F62" s="14"/>
    </row>
    <row r="63" spans="1:6" ht="14.25">
      <c r="A63" s="14"/>
      <c r="B63" s="14"/>
      <c r="C63" s="14"/>
      <c r="D63" s="14"/>
      <c r="E63" s="14"/>
      <c r="F63" s="14"/>
    </row>
    <row r="64" spans="1:9" ht="14.25">
      <c r="A64" s="47" t="s">
        <v>109</v>
      </c>
      <c r="B64" s="14"/>
      <c r="C64" s="8" t="s">
        <v>220</v>
      </c>
      <c r="D64" s="9"/>
      <c r="E64" s="9"/>
      <c r="F64" s="9"/>
      <c r="G64" s="4"/>
      <c r="H64" s="5"/>
      <c r="I64" s="5"/>
    </row>
    <row r="65" spans="1:9" ht="14.25">
      <c r="A65" s="47"/>
      <c r="B65" s="14"/>
      <c r="C65" s="8" t="s">
        <v>221</v>
      </c>
      <c r="D65" s="9"/>
      <c r="E65" s="9"/>
      <c r="F65" s="9"/>
      <c r="G65" s="4"/>
      <c r="H65" s="5"/>
      <c r="I65" s="5"/>
    </row>
    <row r="66" spans="1:6" ht="14.25">
      <c r="A66" s="47"/>
      <c r="B66" s="14"/>
      <c r="C66" s="8"/>
      <c r="D66" s="9" t="s">
        <v>112</v>
      </c>
      <c r="E66" s="48" t="s">
        <v>213</v>
      </c>
      <c r="F66" s="10"/>
    </row>
    <row r="67" spans="1:6" ht="14.25">
      <c r="A67" s="47"/>
      <c r="B67" s="14"/>
      <c r="C67" s="8"/>
      <c r="D67" s="9"/>
      <c r="E67" s="48" t="s">
        <v>113</v>
      </c>
      <c r="F67" s="10"/>
    </row>
    <row r="68" spans="1:6" ht="14.25">
      <c r="A68" s="47"/>
      <c r="B68" s="14"/>
      <c r="C68" s="8"/>
      <c r="D68" s="9" t="s">
        <v>5</v>
      </c>
      <c r="E68" s="48" t="s">
        <v>5</v>
      </c>
      <c r="F68" s="10"/>
    </row>
    <row r="69" spans="1:6" ht="14.25">
      <c r="A69" s="47"/>
      <c r="B69" s="14"/>
      <c r="C69" s="8"/>
      <c r="D69" s="9"/>
      <c r="E69" s="10"/>
      <c r="F69" s="10"/>
    </row>
    <row r="70" spans="1:6" ht="14.25">
      <c r="A70" s="47"/>
      <c r="B70" s="14"/>
      <c r="C70" s="8" t="s">
        <v>214</v>
      </c>
      <c r="D70" s="11">
        <v>3594</v>
      </c>
      <c r="E70" s="11">
        <v>406</v>
      </c>
      <c r="F70" s="11"/>
    </row>
    <row r="71" spans="1:6" ht="14.25">
      <c r="A71" s="47"/>
      <c r="B71" s="14"/>
      <c r="C71" s="8" t="s">
        <v>215</v>
      </c>
      <c r="D71" s="11"/>
      <c r="E71" s="11"/>
      <c r="F71" s="11"/>
    </row>
    <row r="72" spans="1:6" ht="14.25">
      <c r="A72" s="47"/>
      <c r="B72" s="14"/>
      <c r="C72" s="8" t="s">
        <v>216</v>
      </c>
      <c r="D72" s="11">
        <f>+'p&amp;l'!F13-D70-D73-D74</f>
        <v>41638</v>
      </c>
      <c r="E72" s="11">
        <f>+'p&amp;l'!F24-'notes a'!E70-'notes a'!E73-'notes a'!E74</f>
        <v>1240</v>
      </c>
      <c r="F72" s="11"/>
    </row>
    <row r="73" spans="1:6" ht="14.25">
      <c r="A73" s="47"/>
      <c r="B73" s="14"/>
      <c r="C73" s="8" t="s">
        <v>217</v>
      </c>
      <c r="D73" s="11">
        <f>19629+29052-870+681+435</f>
        <v>48927</v>
      </c>
      <c r="E73" s="11">
        <f>995+5807--595+47-88</f>
        <v>7356</v>
      </c>
      <c r="F73" s="11"/>
    </row>
    <row r="74" spans="1:6" ht="14.25">
      <c r="A74" s="47"/>
      <c r="B74" s="14"/>
      <c r="C74" s="8" t="s">
        <v>218</v>
      </c>
      <c r="D74" s="11">
        <v>0</v>
      </c>
      <c r="E74" s="11">
        <v>0</v>
      </c>
      <c r="F74" s="11"/>
    </row>
    <row r="75" spans="1:6" ht="15" thickBot="1">
      <c r="A75" s="47"/>
      <c r="B75" s="14"/>
      <c r="C75" s="8"/>
      <c r="D75" s="49">
        <f>SUM(D70:D74)</f>
        <v>94159</v>
      </c>
      <c r="E75" s="49">
        <f>SUM(E70:E74)</f>
        <v>9002</v>
      </c>
      <c r="F75" s="18"/>
    </row>
    <row r="76" spans="1:9" ht="15" thickTop="1">
      <c r="A76" s="47"/>
      <c r="B76" s="14"/>
      <c r="C76" s="8"/>
      <c r="D76" s="9"/>
      <c r="E76" s="9"/>
      <c r="F76" s="9"/>
      <c r="G76" s="4"/>
      <c r="H76" s="5"/>
      <c r="I76" s="7"/>
    </row>
    <row r="77" spans="1:9" ht="14.25">
      <c r="A77" s="47" t="s">
        <v>110</v>
      </c>
      <c r="B77" s="14"/>
      <c r="C77" s="8" t="s">
        <v>111</v>
      </c>
      <c r="D77" s="9"/>
      <c r="E77" s="9"/>
      <c r="F77" s="9"/>
      <c r="G77" s="4"/>
      <c r="H77" s="5"/>
      <c r="I77" s="5"/>
    </row>
    <row r="78" spans="1:9" ht="14.25">
      <c r="A78" s="47"/>
      <c r="B78" s="14"/>
      <c r="C78" s="8" t="s">
        <v>219</v>
      </c>
      <c r="D78" s="9"/>
      <c r="E78" s="9"/>
      <c r="F78" s="9"/>
      <c r="G78" s="4"/>
      <c r="H78" s="5"/>
      <c r="I78" s="5"/>
    </row>
    <row r="79" spans="1:8" ht="14.25">
      <c r="A79" s="47"/>
      <c r="B79" s="8"/>
      <c r="C79" s="9"/>
      <c r="D79" s="9"/>
      <c r="E79" s="9"/>
      <c r="F79" s="9"/>
      <c r="G79" s="5"/>
      <c r="H79" s="5"/>
    </row>
    <row r="80" spans="1:6" ht="15">
      <c r="A80" s="30" t="s">
        <v>115</v>
      </c>
      <c r="B80" s="14"/>
      <c r="C80" s="1" t="s">
        <v>19</v>
      </c>
      <c r="D80" s="14"/>
      <c r="E80" s="14"/>
      <c r="F80" s="14"/>
    </row>
    <row r="81" spans="1:6" ht="14.25">
      <c r="A81" s="14"/>
      <c r="B81" s="14"/>
      <c r="C81" s="14"/>
      <c r="D81" s="14"/>
      <c r="E81" s="14"/>
      <c r="F81" s="14"/>
    </row>
    <row r="82" spans="1:6" ht="14.25">
      <c r="A82" s="14"/>
      <c r="B82" s="14"/>
      <c r="C82" s="14" t="s">
        <v>302</v>
      </c>
      <c r="D82" s="14"/>
      <c r="E82" s="14"/>
      <c r="F82" s="14"/>
    </row>
    <row r="83" spans="1:6" ht="14.25">
      <c r="A83" s="14"/>
      <c r="B83" s="14"/>
      <c r="C83" s="14" t="s">
        <v>303</v>
      </c>
      <c r="D83" s="14"/>
      <c r="E83" s="14"/>
      <c r="F83" s="14"/>
    </row>
    <row r="84" spans="1:6" ht="14.25">
      <c r="A84" s="14"/>
      <c r="B84" s="14"/>
      <c r="C84" s="14"/>
      <c r="D84" s="14"/>
      <c r="E84" s="14"/>
      <c r="F84" s="14"/>
    </row>
    <row r="85" spans="1:6" ht="15">
      <c r="A85" s="30" t="s">
        <v>116</v>
      </c>
      <c r="B85" s="14"/>
      <c r="C85" s="1" t="s">
        <v>222</v>
      </c>
      <c r="D85" s="14"/>
      <c r="E85" s="14"/>
      <c r="F85" s="14"/>
    </row>
    <row r="86" spans="1:6" ht="14.25">
      <c r="A86" s="14"/>
      <c r="B86" s="14"/>
      <c r="C86" s="14"/>
      <c r="D86" s="14"/>
      <c r="E86" s="14"/>
      <c r="F86" s="14"/>
    </row>
    <row r="87" spans="1:6" ht="14.25">
      <c r="A87" s="14"/>
      <c r="B87" s="14"/>
      <c r="C87" s="14" t="s">
        <v>117</v>
      </c>
      <c r="D87" s="14"/>
      <c r="E87" s="14"/>
      <c r="F87" s="14"/>
    </row>
    <row r="88" spans="1:6" ht="14.25">
      <c r="A88" s="14"/>
      <c r="B88" s="14"/>
      <c r="C88" s="14" t="s">
        <v>118</v>
      </c>
      <c r="D88" s="14"/>
      <c r="E88" s="14"/>
      <c r="F88" s="14"/>
    </row>
    <row r="89" spans="1:6" ht="14.25">
      <c r="A89" s="14"/>
      <c r="B89" s="14"/>
      <c r="C89" s="14"/>
      <c r="D89" s="14"/>
      <c r="E89" s="14"/>
      <c r="F89" s="14"/>
    </row>
    <row r="90" spans="1:6" ht="15">
      <c r="A90" s="30" t="s">
        <v>120</v>
      </c>
      <c r="B90" s="14"/>
      <c r="C90" s="1" t="s">
        <v>119</v>
      </c>
      <c r="D90" s="14"/>
      <c r="E90" s="14"/>
      <c r="F90" s="14"/>
    </row>
    <row r="91" spans="1:6" ht="15">
      <c r="A91" s="14"/>
      <c r="B91" s="14"/>
      <c r="C91" s="30"/>
      <c r="D91" s="14"/>
      <c r="E91" s="14"/>
      <c r="F91" s="14"/>
    </row>
    <row r="92" spans="1:6" ht="14.25">
      <c r="A92" s="14"/>
      <c r="B92" s="14"/>
      <c r="C92" s="14" t="s">
        <v>223</v>
      </c>
      <c r="D92" s="14"/>
      <c r="E92" s="14"/>
      <c r="F92" s="14"/>
    </row>
    <row r="93" spans="1:6" ht="14.25">
      <c r="A93" s="14"/>
      <c r="B93" s="14"/>
      <c r="C93" s="14" t="s">
        <v>224</v>
      </c>
      <c r="D93" s="14"/>
      <c r="E93" s="14"/>
      <c r="F93" s="14"/>
    </row>
    <row r="94" spans="1:6" ht="14.25">
      <c r="A94" s="14"/>
      <c r="B94" s="14"/>
      <c r="C94" s="14"/>
      <c r="D94" s="14"/>
      <c r="E94" s="14"/>
      <c r="F94" s="14"/>
    </row>
    <row r="95" spans="1:6" ht="14.25">
      <c r="A95" s="14"/>
      <c r="B95" s="14"/>
      <c r="C95" s="14" t="s">
        <v>225</v>
      </c>
      <c r="D95" s="14"/>
      <c r="E95" s="14"/>
      <c r="F95" s="14"/>
    </row>
    <row r="96" spans="1:6" ht="14.25">
      <c r="A96" s="14"/>
      <c r="B96" s="14"/>
      <c r="C96" s="14" t="s">
        <v>226</v>
      </c>
      <c r="D96" s="14"/>
      <c r="E96" s="14"/>
      <c r="F96" s="14"/>
    </row>
    <row r="97" spans="1:6" ht="14.25">
      <c r="A97" s="14"/>
      <c r="B97" s="14"/>
      <c r="C97" s="14" t="s">
        <v>228</v>
      </c>
      <c r="D97" s="14"/>
      <c r="E97" s="14"/>
      <c r="F97" s="14"/>
    </row>
    <row r="98" spans="1:6" ht="14.25">
      <c r="A98" s="14"/>
      <c r="B98" s="14"/>
      <c r="C98" s="14" t="s">
        <v>227</v>
      </c>
      <c r="D98" s="14"/>
      <c r="E98" s="14"/>
      <c r="F98" s="14"/>
    </row>
    <row r="99" spans="1:6" ht="14.25">
      <c r="A99" s="14"/>
      <c r="B99" s="14"/>
      <c r="C99" s="14" t="s">
        <v>229</v>
      </c>
      <c r="D99" s="14"/>
      <c r="E99" s="14"/>
      <c r="F99" s="14"/>
    </row>
    <row r="100" spans="1:6" ht="14.25">
      <c r="A100" s="14"/>
      <c r="B100" s="14"/>
      <c r="C100" s="14"/>
      <c r="D100" s="14"/>
      <c r="E100" s="14"/>
      <c r="F100" s="14"/>
    </row>
    <row r="101" spans="1:6" ht="15">
      <c r="A101" s="30" t="s">
        <v>121</v>
      </c>
      <c r="B101" s="14"/>
      <c r="C101" s="1" t="s">
        <v>122</v>
      </c>
      <c r="D101" s="14"/>
      <c r="E101" s="14"/>
      <c r="F101" s="14"/>
    </row>
    <row r="102" spans="1:6" ht="14.25">
      <c r="A102" s="14"/>
      <c r="B102" s="14"/>
      <c r="C102" s="14"/>
      <c r="D102" s="14"/>
      <c r="E102" s="14"/>
      <c r="F102" s="14"/>
    </row>
    <row r="103" spans="1:6" ht="14.25">
      <c r="A103" s="14"/>
      <c r="B103" s="14"/>
      <c r="C103" s="14" t="s">
        <v>123</v>
      </c>
      <c r="D103" s="14"/>
      <c r="E103" s="14"/>
      <c r="F103" s="14"/>
    </row>
    <row r="104" spans="1:6" ht="14.25">
      <c r="A104" s="14"/>
      <c r="B104" s="14"/>
      <c r="C104" s="14" t="s">
        <v>124</v>
      </c>
      <c r="D104" s="14"/>
      <c r="E104" s="14"/>
      <c r="F104" s="14"/>
    </row>
    <row r="105" spans="1:6" ht="14.25">
      <c r="A105" s="14"/>
      <c r="B105" s="14"/>
      <c r="C105" s="14"/>
      <c r="D105" s="14"/>
      <c r="E105" s="14"/>
      <c r="F105" s="14"/>
    </row>
    <row r="106" spans="1:6" ht="14.25">
      <c r="A106" s="14"/>
      <c r="B106" s="14"/>
      <c r="C106" s="14"/>
      <c r="D106" s="14"/>
      <c r="E106" s="14"/>
      <c r="F106" s="14"/>
    </row>
    <row r="107" spans="1:6" ht="14.25">
      <c r="A107" s="14"/>
      <c r="B107" s="14"/>
      <c r="C107" s="14"/>
      <c r="D107" s="14"/>
      <c r="E107" s="14"/>
      <c r="F107" s="14"/>
    </row>
    <row r="108" spans="1:6" ht="14.25">
      <c r="A108" s="14"/>
      <c r="B108" s="14"/>
      <c r="C108" s="14"/>
      <c r="D108" s="14"/>
      <c r="E108" s="14"/>
      <c r="F108" s="14"/>
    </row>
  </sheetData>
  <printOptions/>
  <pageMargins left="0.75" right="0.75" top="1" bottom="1" header="0.5" footer="0.5"/>
  <pageSetup fitToHeight="0" horizontalDpi="600" verticalDpi="600" orientation="portrait" paperSize="9" scale="80" r:id="rId1"/>
  <rowBreaks count="1" manualBreakCount="1">
    <brk id="6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B150">
      <selection activeCell="E159" sqref="E159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11.421875" style="0" customWidth="1"/>
    <col min="4" max="4" width="12.28125" style="0" customWidth="1"/>
    <col min="5" max="5" width="12.140625" style="0" customWidth="1"/>
    <col min="6" max="6" width="12.7109375" style="0" customWidth="1"/>
    <col min="7" max="7" width="14.00390625" style="0" customWidth="1"/>
    <col min="8" max="8" width="16.421875" style="0" customWidth="1"/>
    <col min="9" max="9" width="14.00390625" style="0" customWidth="1"/>
    <col min="10" max="10" width="12.28125" style="0" customWidth="1"/>
  </cols>
  <sheetData>
    <row r="1" spans="1:10" ht="15">
      <c r="A1" s="1" t="s">
        <v>167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4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30" t="s">
        <v>194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4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">
      <c r="A5" s="30" t="s">
        <v>125</v>
      </c>
      <c r="B5" s="14"/>
      <c r="C5" s="1" t="s">
        <v>126</v>
      </c>
      <c r="D5" s="14"/>
      <c r="E5" s="14"/>
      <c r="F5" s="14"/>
      <c r="G5" s="14"/>
      <c r="H5" s="14"/>
      <c r="I5" s="14"/>
      <c r="J5" s="14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4.25">
      <c r="A7" s="14"/>
      <c r="B7" s="14"/>
      <c r="C7" s="8" t="s">
        <v>306</v>
      </c>
      <c r="D7" s="14"/>
      <c r="E7" s="14"/>
      <c r="F7" s="14"/>
      <c r="G7" s="14"/>
      <c r="H7" s="14"/>
      <c r="I7" s="14"/>
      <c r="J7" s="14"/>
    </row>
    <row r="8" spans="1:10" ht="14.25">
      <c r="A8" s="14"/>
      <c r="B8" s="14"/>
      <c r="C8" s="8" t="s">
        <v>289</v>
      </c>
      <c r="D8" s="14"/>
      <c r="E8" s="14"/>
      <c r="F8" s="14"/>
      <c r="G8" s="14"/>
      <c r="H8" s="14"/>
      <c r="I8" s="14"/>
      <c r="J8" s="14"/>
    </row>
    <row r="9" spans="1:10" ht="14.25">
      <c r="A9" s="14"/>
      <c r="B9" s="14"/>
      <c r="C9" s="8" t="s">
        <v>288</v>
      </c>
      <c r="D9" s="14"/>
      <c r="E9" s="14"/>
      <c r="F9" s="14"/>
      <c r="G9" s="14"/>
      <c r="H9" s="14"/>
      <c r="I9" s="14"/>
      <c r="J9" s="14"/>
    </row>
    <row r="10" spans="1:10" ht="14.25">
      <c r="A10" s="14"/>
      <c r="B10" s="14"/>
      <c r="C10" s="8" t="s">
        <v>309</v>
      </c>
      <c r="D10" s="14"/>
      <c r="E10" s="14"/>
      <c r="F10" s="14"/>
      <c r="G10" s="14"/>
      <c r="H10" s="14"/>
      <c r="I10" s="14"/>
      <c r="J10" s="14"/>
    </row>
    <row r="11" spans="1:10" ht="14.25">
      <c r="A11" s="14"/>
      <c r="B11" s="14"/>
      <c r="C11" s="8" t="s">
        <v>308</v>
      </c>
      <c r="D11" s="14"/>
      <c r="E11" s="14"/>
      <c r="F11" s="14"/>
      <c r="G11" s="14"/>
      <c r="H11" s="14"/>
      <c r="I11" s="14"/>
      <c r="J11" s="14"/>
    </row>
    <row r="12" spans="1:10" ht="14.2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5">
      <c r="A13" s="30" t="s">
        <v>142</v>
      </c>
      <c r="B13" s="14"/>
      <c r="C13" s="1" t="s">
        <v>127</v>
      </c>
      <c r="D13" s="14"/>
      <c r="E13" s="14"/>
      <c r="F13" s="14"/>
      <c r="G13" s="14"/>
      <c r="H13" s="14"/>
      <c r="I13" s="14"/>
      <c r="J13" s="14"/>
    </row>
    <row r="14" spans="1:10" ht="14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4.25">
      <c r="A15" s="14"/>
      <c r="B15" s="14"/>
      <c r="C15" s="8" t="s">
        <v>304</v>
      </c>
      <c r="D15" s="14"/>
      <c r="E15" s="14"/>
      <c r="F15" s="14"/>
      <c r="G15" s="14"/>
      <c r="H15" s="14"/>
      <c r="I15" s="14"/>
      <c r="J15" s="14"/>
    </row>
    <row r="16" spans="1:10" ht="14.25">
      <c r="A16" s="14"/>
      <c r="B16" s="14"/>
      <c r="C16" s="8" t="s">
        <v>291</v>
      </c>
      <c r="D16" s="14"/>
      <c r="E16" s="14"/>
      <c r="F16" s="14"/>
      <c r="G16" s="14"/>
      <c r="H16" s="14"/>
      <c r="I16" s="14"/>
      <c r="J16" s="14"/>
    </row>
    <row r="17" spans="1:10" ht="14.25">
      <c r="A17" s="14"/>
      <c r="B17" s="14"/>
      <c r="C17" s="8" t="s">
        <v>290</v>
      </c>
      <c r="D17" s="14"/>
      <c r="E17" s="14"/>
      <c r="F17" s="14"/>
      <c r="G17" s="14"/>
      <c r="H17" s="14"/>
      <c r="I17" s="14"/>
      <c r="J17" s="14"/>
    </row>
    <row r="18" spans="1:10" ht="14.25">
      <c r="A18" s="14"/>
      <c r="B18" s="14"/>
      <c r="C18" s="8" t="s">
        <v>307</v>
      </c>
      <c r="D18" s="14"/>
      <c r="E18" s="14"/>
      <c r="F18" s="14"/>
      <c r="G18" s="14"/>
      <c r="H18" s="14"/>
      <c r="I18" s="14"/>
      <c r="J18" s="14"/>
    </row>
    <row r="19" spans="1:10" ht="14.25">
      <c r="A19" s="14"/>
      <c r="B19" s="14"/>
      <c r="C19" s="8"/>
      <c r="D19" s="14"/>
      <c r="E19" s="14"/>
      <c r="F19" s="14"/>
      <c r="G19" s="14"/>
      <c r="H19" s="14"/>
      <c r="I19" s="14"/>
      <c r="J19" s="14"/>
    </row>
    <row r="20" spans="1:10" ht="14.25">
      <c r="A20" s="14"/>
      <c r="B20" s="14"/>
      <c r="C20" s="8"/>
      <c r="D20" s="14"/>
      <c r="E20" s="14"/>
      <c r="F20" s="14"/>
      <c r="G20" s="14"/>
      <c r="H20" s="14"/>
      <c r="I20" s="14"/>
      <c r="J20" s="14"/>
    </row>
    <row r="21" spans="1:10" ht="15">
      <c r="A21" s="30" t="s">
        <v>143</v>
      </c>
      <c r="B21" s="14"/>
      <c r="C21" s="1" t="s">
        <v>128</v>
      </c>
      <c r="D21" s="14"/>
      <c r="E21" s="14"/>
      <c r="F21" s="14"/>
      <c r="G21" s="14"/>
      <c r="H21" s="14"/>
      <c r="I21" s="14"/>
      <c r="J21" s="14"/>
    </row>
    <row r="22" spans="1:10" ht="14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4.25">
      <c r="A23" s="14"/>
      <c r="B23" s="14"/>
      <c r="C23" s="8" t="s">
        <v>263</v>
      </c>
      <c r="D23" s="14"/>
      <c r="E23" s="14"/>
      <c r="F23" s="14"/>
      <c r="G23" s="14"/>
      <c r="H23" s="14"/>
      <c r="I23" s="14"/>
      <c r="J23" s="14"/>
    </row>
    <row r="24" spans="1:10" ht="14.25">
      <c r="A24" s="14"/>
      <c r="B24" s="14"/>
      <c r="C24" s="8" t="s">
        <v>262</v>
      </c>
      <c r="D24" s="14"/>
      <c r="E24" s="14"/>
      <c r="F24" s="14"/>
      <c r="G24" s="14"/>
      <c r="H24" s="14"/>
      <c r="I24" s="14"/>
      <c r="J24" s="14"/>
    </row>
    <row r="25" spans="1:10" ht="14.2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30" t="s">
        <v>144</v>
      </c>
      <c r="B26" s="14"/>
      <c r="C26" s="1" t="s">
        <v>129</v>
      </c>
      <c r="D26" s="14"/>
      <c r="E26" s="14"/>
      <c r="F26" s="14"/>
      <c r="G26" s="14"/>
      <c r="H26" s="14"/>
      <c r="I26" s="14"/>
      <c r="J26" s="14"/>
    </row>
    <row r="27" spans="1:10" ht="14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4.25">
      <c r="A28" s="14"/>
      <c r="B28" s="14"/>
      <c r="C28" s="14" t="s">
        <v>230</v>
      </c>
      <c r="D28" s="14"/>
      <c r="E28" s="14"/>
      <c r="F28" s="14"/>
      <c r="G28" s="14"/>
      <c r="H28" s="14"/>
      <c r="I28" s="14"/>
      <c r="J28" s="14"/>
    </row>
    <row r="29" spans="1:10" ht="14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">
      <c r="A30" s="30" t="s">
        <v>145</v>
      </c>
      <c r="B30" s="14"/>
      <c r="C30" s="1" t="s">
        <v>9</v>
      </c>
      <c r="D30" s="14"/>
      <c r="E30" s="14"/>
      <c r="F30" s="14"/>
      <c r="G30" s="14"/>
      <c r="H30" s="14"/>
      <c r="I30" s="14"/>
      <c r="J30" s="14"/>
    </row>
    <row r="31" spans="1:10" ht="14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4.25">
      <c r="A32" s="14"/>
      <c r="B32" s="14"/>
      <c r="C32" s="8" t="s">
        <v>265</v>
      </c>
      <c r="D32" s="9"/>
      <c r="E32" s="9"/>
      <c r="F32" s="9"/>
      <c r="G32" s="9"/>
      <c r="H32" s="10"/>
      <c r="I32" s="10"/>
      <c r="J32" s="14"/>
    </row>
    <row r="33" spans="1:10" ht="14.25">
      <c r="A33" s="14"/>
      <c r="B33" s="14"/>
      <c r="C33" s="8" t="s">
        <v>264</v>
      </c>
      <c r="D33" s="9"/>
      <c r="E33" s="9"/>
      <c r="F33" s="9"/>
      <c r="G33" s="9"/>
      <c r="H33" s="10"/>
      <c r="I33" s="10"/>
      <c r="J33" s="14"/>
    </row>
    <row r="34" spans="1:10" ht="14.25">
      <c r="A34" s="14"/>
      <c r="B34" s="14"/>
      <c r="C34" s="8"/>
      <c r="D34" s="9"/>
      <c r="E34" s="9"/>
      <c r="F34" s="9"/>
      <c r="G34" s="9"/>
      <c r="H34" s="10" t="s">
        <v>231</v>
      </c>
      <c r="I34" s="50" t="s">
        <v>232</v>
      </c>
      <c r="J34" s="14"/>
    </row>
    <row r="35" spans="1:10" ht="14.25">
      <c r="A35" s="14"/>
      <c r="B35" s="14"/>
      <c r="C35" s="8"/>
      <c r="D35" s="9"/>
      <c r="E35" s="9"/>
      <c r="F35" s="9"/>
      <c r="G35" s="9"/>
      <c r="H35" s="10" t="s">
        <v>5</v>
      </c>
      <c r="I35" s="10" t="s">
        <v>5</v>
      </c>
      <c r="J35" s="14"/>
    </row>
    <row r="36" spans="1:10" ht="14.25">
      <c r="A36" s="14"/>
      <c r="B36" s="14"/>
      <c r="C36" s="8" t="s">
        <v>130</v>
      </c>
      <c r="D36" s="9"/>
      <c r="E36" s="9"/>
      <c r="F36" s="9"/>
      <c r="G36" s="9"/>
      <c r="H36" s="10"/>
      <c r="I36" s="10"/>
      <c r="J36" s="14"/>
    </row>
    <row r="37" spans="1:10" ht="14.25">
      <c r="A37" s="14"/>
      <c r="B37" s="14"/>
      <c r="C37" s="8" t="s">
        <v>233</v>
      </c>
      <c r="D37" s="9"/>
      <c r="E37" s="9"/>
      <c r="F37" s="9"/>
      <c r="G37" s="9"/>
      <c r="H37" s="11">
        <f>-'p&amp;l'!C26-H38-H39</f>
        <v>557</v>
      </c>
      <c r="I37" s="11">
        <f>-'p&amp;l'!F26-I38-I39</f>
        <v>2161</v>
      </c>
      <c r="J37" s="14"/>
    </row>
    <row r="38" spans="1:10" ht="14.25">
      <c r="A38" s="14"/>
      <c r="B38" s="14"/>
      <c r="C38" s="8" t="s">
        <v>234</v>
      </c>
      <c r="D38" s="9"/>
      <c r="E38" s="9"/>
      <c r="F38" s="9"/>
      <c r="G38" s="9"/>
      <c r="H38" s="11">
        <v>652</v>
      </c>
      <c r="I38" s="11">
        <v>652</v>
      </c>
      <c r="J38" s="14"/>
    </row>
    <row r="39" spans="1:10" ht="14.25">
      <c r="A39" s="14"/>
      <c r="B39" s="14"/>
      <c r="C39" s="8" t="s">
        <v>131</v>
      </c>
      <c r="D39" s="9"/>
      <c r="E39" s="9"/>
      <c r="F39" s="9"/>
      <c r="G39" s="9"/>
      <c r="H39" s="11">
        <f>-274+52</f>
        <v>-222</v>
      </c>
      <c r="I39" s="11">
        <f>-993+124-1</f>
        <v>-870</v>
      </c>
      <c r="J39" s="14"/>
    </row>
    <row r="40" spans="1:10" ht="15" thickBot="1">
      <c r="A40" s="14"/>
      <c r="B40" s="14"/>
      <c r="C40" s="8"/>
      <c r="D40" s="9"/>
      <c r="E40" s="9"/>
      <c r="F40" s="9"/>
      <c r="G40" s="9"/>
      <c r="H40" s="12">
        <f>SUM(H37:H39)</f>
        <v>987</v>
      </c>
      <c r="I40" s="12">
        <f>SUM(I37:I39)</f>
        <v>1943</v>
      </c>
      <c r="J40" s="14"/>
    </row>
    <row r="41" spans="1:10" ht="15" thickTop="1">
      <c r="A41" s="14"/>
      <c r="B41" s="14"/>
      <c r="C41" s="8"/>
      <c r="D41" s="9"/>
      <c r="E41" s="9"/>
      <c r="F41" s="9"/>
      <c r="G41" s="9"/>
      <c r="H41" s="13"/>
      <c r="I41" s="10"/>
      <c r="J41" s="14"/>
    </row>
    <row r="42" spans="1:10" ht="15">
      <c r="A42" s="30" t="s">
        <v>146</v>
      </c>
      <c r="B42" s="14"/>
      <c r="C42" s="1" t="s">
        <v>250</v>
      </c>
      <c r="D42" s="14"/>
      <c r="E42" s="14"/>
      <c r="F42" s="14"/>
      <c r="G42" s="14"/>
      <c r="H42" s="14"/>
      <c r="I42" s="14"/>
      <c r="J42" s="14"/>
    </row>
    <row r="43" spans="1:10" ht="15">
      <c r="A43" s="14"/>
      <c r="B43" s="14"/>
      <c r="C43" s="30"/>
      <c r="D43" s="14"/>
      <c r="E43" s="14"/>
      <c r="F43" s="14"/>
      <c r="G43" s="14"/>
      <c r="H43" s="14"/>
      <c r="I43" s="14"/>
      <c r="J43" s="14"/>
    </row>
    <row r="44" spans="1:10" ht="14.25">
      <c r="A44" s="14"/>
      <c r="B44" s="14"/>
      <c r="C44" s="8" t="s">
        <v>235</v>
      </c>
      <c r="D44" s="9"/>
      <c r="E44" s="9"/>
      <c r="F44" s="9"/>
      <c r="G44" s="9"/>
      <c r="H44" s="10"/>
      <c r="I44" s="10"/>
      <c r="J44" s="14"/>
    </row>
    <row r="45" spans="1:10" ht="14.25">
      <c r="A45" s="14"/>
      <c r="B45" s="14"/>
      <c r="C45" s="8" t="s">
        <v>236</v>
      </c>
      <c r="D45" s="9"/>
      <c r="E45" s="9"/>
      <c r="F45" s="9"/>
      <c r="G45" s="9"/>
      <c r="H45" s="10"/>
      <c r="I45" s="10"/>
      <c r="J45" s="14"/>
    </row>
    <row r="46" spans="1:10" ht="14.25">
      <c r="A46" s="14"/>
      <c r="B46" s="14"/>
      <c r="C46" s="8"/>
      <c r="D46" s="9"/>
      <c r="E46" s="9"/>
      <c r="F46" s="9"/>
      <c r="G46" s="9"/>
      <c r="H46" s="10"/>
      <c r="I46" s="10"/>
      <c r="J46" s="14"/>
    </row>
    <row r="47" spans="1:10" ht="14.25">
      <c r="A47" s="14"/>
      <c r="B47" s="14"/>
      <c r="C47" s="8"/>
      <c r="D47" s="9"/>
      <c r="E47" s="9"/>
      <c r="F47" s="9"/>
      <c r="G47" s="9"/>
      <c r="H47" s="10" t="s">
        <v>231</v>
      </c>
      <c r="I47" s="50" t="s">
        <v>232</v>
      </c>
      <c r="J47" s="14"/>
    </row>
    <row r="48" spans="1:10" ht="14.25">
      <c r="A48" s="14"/>
      <c r="B48" s="14"/>
      <c r="C48" s="8"/>
      <c r="D48" s="9"/>
      <c r="E48" s="9"/>
      <c r="F48" s="9"/>
      <c r="G48" s="9"/>
      <c r="H48" s="10" t="s">
        <v>5</v>
      </c>
      <c r="I48" s="10" t="s">
        <v>5</v>
      </c>
      <c r="J48" s="14"/>
    </row>
    <row r="49" spans="1:10" ht="14.25">
      <c r="A49" s="14"/>
      <c r="B49" s="14"/>
      <c r="C49" s="8"/>
      <c r="D49" s="9"/>
      <c r="E49" s="9"/>
      <c r="F49" s="9"/>
      <c r="G49" s="9"/>
      <c r="H49" s="10"/>
      <c r="I49" s="10"/>
      <c r="J49" s="14"/>
    </row>
    <row r="50" spans="1:10" ht="14.25">
      <c r="A50" s="14"/>
      <c r="B50" s="14"/>
      <c r="C50" s="14" t="s">
        <v>237</v>
      </c>
      <c r="D50" s="9"/>
      <c r="E50" s="9"/>
      <c r="F50" s="9"/>
      <c r="G50" s="9"/>
      <c r="H50" s="16">
        <v>0</v>
      </c>
      <c r="I50" s="16">
        <v>1980</v>
      </c>
      <c r="J50" s="14"/>
    </row>
    <row r="51" spans="1:10" ht="14.25">
      <c r="A51" s="14"/>
      <c r="B51" s="14"/>
      <c r="C51" s="14" t="s">
        <v>238</v>
      </c>
      <c r="D51" s="9"/>
      <c r="E51" s="9"/>
      <c r="F51" s="9"/>
      <c r="G51" s="9"/>
      <c r="H51" s="16">
        <v>0</v>
      </c>
      <c r="I51" s="16">
        <v>-343</v>
      </c>
      <c r="J51" s="14"/>
    </row>
    <row r="52" spans="1:10" ht="14.25">
      <c r="A52" s="14"/>
      <c r="B52" s="14"/>
      <c r="C52" s="14" t="s">
        <v>239</v>
      </c>
      <c r="D52" s="9"/>
      <c r="E52" s="9"/>
      <c r="F52" s="9"/>
      <c r="G52" s="9"/>
      <c r="H52" s="16">
        <v>0</v>
      </c>
      <c r="I52" s="16">
        <v>-84</v>
      </c>
      <c r="J52" s="14"/>
    </row>
    <row r="53" spans="1:10" ht="15" thickBot="1">
      <c r="A53" s="14"/>
      <c r="B53" s="14"/>
      <c r="C53" s="14" t="s">
        <v>240</v>
      </c>
      <c r="D53" s="9"/>
      <c r="E53" s="9"/>
      <c r="F53" s="9"/>
      <c r="G53" s="9"/>
      <c r="H53" s="51">
        <f>SUM(H50:H52)</f>
        <v>0</v>
      </c>
      <c r="I53" s="12">
        <f>SUM(I50:I52)</f>
        <v>1553</v>
      </c>
      <c r="J53" s="14"/>
    </row>
    <row r="54" spans="1:10" ht="15" thickTop="1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5">
      <c r="A55" s="30" t="s">
        <v>147</v>
      </c>
      <c r="B55" s="14"/>
      <c r="C55" s="1" t="s">
        <v>132</v>
      </c>
      <c r="D55" s="14"/>
      <c r="E55" s="14"/>
      <c r="F55" s="14"/>
      <c r="G55" s="14"/>
      <c r="H55" s="14"/>
      <c r="I55" s="14"/>
      <c r="J55" s="14"/>
    </row>
    <row r="56" spans="1:10" ht="14.2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4.25">
      <c r="A57" s="14" t="s">
        <v>109</v>
      </c>
      <c r="B57" s="14"/>
      <c r="C57" s="15" t="s">
        <v>267</v>
      </c>
      <c r="D57" s="9"/>
      <c r="E57" s="9"/>
      <c r="F57" s="9"/>
      <c r="G57" s="9"/>
      <c r="H57" s="10"/>
      <c r="I57" s="10"/>
      <c r="J57" s="14"/>
    </row>
    <row r="58" spans="1:10" ht="14.25">
      <c r="A58" s="14"/>
      <c r="B58" s="14"/>
      <c r="C58" s="15" t="s">
        <v>266</v>
      </c>
      <c r="D58" s="9"/>
      <c r="E58" s="9"/>
      <c r="F58" s="9"/>
      <c r="G58" s="9"/>
      <c r="H58" s="10"/>
      <c r="I58" s="10"/>
      <c r="J58" s="14"/>
    </row>
    <row r="59" spans="1:10" ht="14.25">
      <c r="A59" s="14"/>
      <c r="B59" s="14"/>
      <c r="C59" s="15"/>
      <c r="D59" s="9"/>
      <c r="E59" s="9"/>
      <c r="F59" s="9"/>
      <c r="G59" s="9"/>
      <c r="H59" s="10" t="s">
        <v>231</v>
      </c>
      <c r="I59" s="50" t="s">
        <v>232</v>
      </c>
      <c r="J59" s="14"/>
    </row>
    <row r="60" spans="1:10" ht="14.25">
      <c r="A60" s="14"/>
      <c r="B60" s="14"/>
      <c r="C60" s="15"/>
      <c r="D60" s="9"/>
      <c r="E60" s="9"/>
      <c r="F60" s="9"/>
      <c r="G60" s="9"/>
      <c r="H60" s="10" t="s">
        <v>5</v>
      </c>
      <c r="I60" s="10" t="s">
        <v>5</v>
      </c>
      <c r="J60" s="14"/>
    </row>
    <row r="61" spans="1:10" ht="14.25">
      <c r="A61" s="14"/>
      <c r="B61" s="14"/>
      <c r="C61" s="15"/>
      <c r="D61" s="9"/>
      <c r="E61" s="9"/>
      <c r="F61" s="9"/>
      <c r="G61" s="9"/>
      <c r="H61" s="10"/>
      <c r="I61" s="10"/>
      <c r="J61" s="14"/>
    </row>
    <row r="62" spans="1:10" ht="14.25">
      <c r="A62" s="14"/>
      <c r="B62" s="14"/>
      <c r="C62" s="14" t="s">
        <v>241</v>
      </c>
      <c r="D62" s="9"/>
      <c r="E62" s="9"/>
      <c r="F62" s="9"/>
      <c r="G62" s="9"/>
      <c r="H62" s="16">
        <v>0</v>
      </c>
      <c r="I62" s="16">
        <v>1</v>
      </c>
      <c r="J62" s="14"/>
    </row>
    <row r="63" spans="1:10" ht="14.25">
      <c r="A63" s="14"/>
      <c r="B63" s="14"/>
      <c r="C63" s="14" t="s">
        <v>242</v>
      </c>
      <c r="D63" s="9"/>
      <c r="E63" s="9"/>
      <c r="F63" s="9"/>
      <c r="G63" s="9"/>
      <c r="H63" s="16">
        <v>0</v>
      </c>
      <c r="I63" s="16">
        <v>-4</v>
      </c>
      <c r="J63" s="14"/>
    </row>
    <row r="64" spans="1:10" ht="15" thickBot="1">
      <c r="A64" s="14"/>
      <c r="B64" s="14"/>
      <c r="C64" s="14" t="s">
        <v>243</v>
      </c>
      <c r="D64" s="9"/>
      <c r="E64" s="9"/>
      <c r="F64" s="9"/>
      <c r="G64" s="9"/>
      <c r="H64" s="12">
        <f>SUM(H62:H63)</f>
        <v>0</v>
      </c>
      <c r="I64" s="12">
        <f>SUM(I62:I63)</f>
        <v>-3</v>
      </c>
      <c r="J64" s="14"/>
    </row>
    <row r="65" spans="1:10" ht="15" thickTop="1">
      <c r="A65" s="14"/>
      <c r="B65" s="14"/>
      <c r="C65" s="8"/>
      <c r="D65" s="9"/>
      <c r="E65" s="9"/>
      <c r="F65" s="9"/>
      <c r="G65" s="9"/>
      <c r="H65" s="10"/>
      <c r="I65" s="10"/>
      <c r="J65" s="14"/>
    </row>
    <row r="66" spans="1:10" ht="14.25">
      <c r="A66" s="14" t="s">
        <v>110</v>
      </c>
      <c r="B66" s="14"/>
      <c r="C66" s="8" t="s">
        <v>244</v>
      </c>
      <c r="D66" s="9"/>
      <c r="E66" s="9"/>
      <c r="F66" s="9"/>
      <c r="G66" s="9"/>
      <c r="H66" s="10"/>
      <c r="I66" s="10"/>
      <c r="J66" s="14"/>
    </row>
    <row r="67" spans="1:10" ht="14.25">
      <c r="A67" s="14"/>
      <c r="B67" s="14"/>
      <c r="C67" s="8" t="s">
        <v>245</v>
      </c>
      <c r="D67" s="9"/>
      <c r="E67" s="9"/>
      <c r="F67" s="9"/>
      <c r="G67" s="9"/>
      <c r="H67" s="10"/>
      <c r="I67" s="10"/>
      <c r="J67" s="14"/>
    </row>
    <row r="68" spans="1:10" ht="14.25">
      <c r="A68" s="14"/>
      <c r="B68" s="14"/>
      <c r="C68" s="8"/>
      <c r="D68" s="9"/>
      <c r="E68" s="9"/>
      <c r="F68" s="9"/>
      <c r="G68" s="9"/>
      <c r="H68" s="10" t="s">
        <v>5</v>
      </c>
      <c r="I68" s="10" t="s">
        <v>246</v>
      </c>
      <c r="J68" s="14"/>
    </row>
    <row r="69" spans="1:10" ht="14.25">
      <c r="A69" s="14"/>
      <c r="B69" s="14"/>
      <c r="C69" s="8"/>
      <c r="D69" s="9"/>
      <c r="E69" s="9"/>
      <c r="F69" s="9"/>
      <c r="G69" s="9"/>
      <c r="H69" s="10"/>
      <c r="I69" s="10"/>
      <c r="J69" s="14"/>
    </row>
    <row r="70" spans="1:10" ht="15" thickBot="1">
      <c r="A70" s="14"/>
      <c r="B70" s="14"/>
      <c r="C70" s="8" t="s">
        <v>247</v>
      </c>
      <c r="D70" s="9"/>
      <c r="E70" s="9"/>
      <c r="F70" s="9"/>
      <c r="G70" s="9"/>
      <c r="H70" s="17">
        <v>180</v>
      </c>
      <c r="I70" s="10"/>
      <c r="J70" s="14"/>
    </row>
    <row r="71" spans="1:10" ht="15" thickTop="1">
      <c r="A71" s="14"/>
      <c r="B71" s="14"/>
      <c r="C71" s="8"/>
      <c r="D71" s="9"/>
      <c r="E71" s="9"/>
      <c r="F71" s="9"/>
      <c r="G71" s="9"/>
      <c r="H71" s="18"/>
      <c r="I71" s="10"/>
      <c r="J71" s="14"/>
    </row>
    <row r="72" spans="1:10" ht="15" thickBot="1">
      <c r="A72" s="14"/>
      <c r="B72" s="14"/>
      <c r="C72" s="8" t="s">
        <v>248</v>
      </c>
      <c r="D72" s="9"/>
      <c r="E72" s="9"/>
      <c r="F72" s="9"/>
      <c r="G72" s="9"/>
      <c r="H72" s="19">
        <f>+H70</f>
        <v>180</v>
      </c>
      <c r="I72" s="10"/>
      <c r="J72" s="14"/>
    </row>
    <row r="73" spans="1:10" ht="15" thickTop="1">
      <c r="A73" s="14"/>
      <c r="B73" s="14"/>
      <c r="C73" s="8"/>
      <c r="D73" s="9"/>
      <c r="E73" s="9"/>
      <c r="F73" s="9"/>
      <c r="G73" s="9"/>
      <c r="H73" s="11"/>
      <c r="I73" s="10"/>
      <c r="J73" s="14"/>
    </row>
    <row r="74" spans="1:10" ht="15" thickBot="1">
      <c r="A74" s="14"/>
      <c r="B74" s="14"/>
      <c r="C74" s="8" t="s">
        <v>249</v>
      </c>
      <c r="D74" s="9"/>
      <c r="E74" s="9"/>
      <c r="F74" s="9"/>
      <c r="G74" s="9"/>
      <c r="H74" s="17">
        <v>52</v>
      </c>
      <c r="I74" s="10"/>
      <c r="J74" s="14"/>
    </row>
    <row r="75" spans="1:10" ht="15" thickTop="1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5">
      <c r="A76" s="30" t="s">
        <v>148</v>
      </c>
      <c r="B76" s="14"/>
      <c r="C76" s="1" t="s">
        <v>133</v>
      </c>
      <c r="D76" s="14"/>
      <c r="E76" s="14"/>
      <c r="F76" s="14"/>
      <c r="G76" s="14"/>
      <c r="H76" s="14"/>
      <c r="I76" s="14"/>
      <c r="J76" s="14"/>
    </row>
    <row r="77" spans="1:10" ht="14.2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4.25">
      <c r="A78" s="14"/>
      <c r="B78" s="14"/>
      <c r="C78" s="8" t="s">
        <v>251</v>
      </c>
      <c r="D78" s="14"/>
      <c r="E78" s="14"/>
      <c r="F78" s="14"/>
      <c r="G78" s="14"/>
      <c r="H78" s="14"/>
      <c r="I78" s="14"/>
      <c r="J78" s="14"/>
    </row>
    <row r="79" spans="1:10" ht="14.25">
      <c r="A79" s="14"/>
      <c r="B79" s="14"/>
      <c r="C79" s="8"/>
      <c r="D79" s="14"/>
      <c r="E79" s="14"/>
      <c r="F79" s="14"/>
      <c r="G79" s="14"/>
      <c r="H79" s="14"/>
      <c r="I79" s="14"/>
      <c r="J79" s="14"/>
    </row>
    <row r="80" spans="1:10" ht="14.25">
      <c r="A80" s="14"/>
      <c r="B80" s="14"/>
      <c r="C80" s="20" t="s">
        <v>269</v>
      </c>
      <c r="D80" s="14"/>
      <c r="E80" s="14"/>
      <c r="F80" s="14"/>
      <c r="G80" s="14"/>
      <c r="H80" s="14"/>
      <c r="I80" s="14"/>
      <c r="J80" s="14"/>
    </row>
    <row r="81" spans="1:10" ht="14.25">
      <c r="A81" s="14"/>
      <c r="B81" s="14"/>
      <c r="C81" s="8" t="s">
        <v>268</v>
      </c>
      <c r="D81" s="14"/>
      <c r="E81" s="14"/>
      <c r="F81" s="14"/>
      <c r="G81" s="14"/>
      <c r="H81" s="14"/>
      <c r="I81" s="14"/>
      <c r="J81" s="14"/>
    </row>
    <row r="82" spans="1:10" ht="14.25">
      <c r="A82" s="14"/>
      <c r="B82" s="14"/>
      <c r="C82" s="8" t="s">
        <v>271</v>
      </c>
      <c r="D82" s="14"/>
      <c r="E82" s="14"/>
      <c r="F82" s="14"/>
      <c r="G82" s="14"/>
      <c r="H82" s="14"/>
      <c r="I82" s="14"/>
      <c r="J82" s="14"/>
    </row>
    <row r="83" spans="1:10" ht="14.25">
      <c r="A83" s="14"/>
      <c r="B83" s="14"/>
      <c r="C83" s="8" t="s">
        <v>270</v>
      </c>
      <c r="D83" s="14"/>
      <c r="E83" s="14"/>
      <c r="F83" s="14"/>
      <c r="G83" s="14"/>
      <c r="H83" s="14"/>
      <c r="I83" s="14"/>
      <c r="J83" s="14"/>
    </row>
    <row r="84" spans="1:10" ht="14.25">
      <c r="A84" s="14"/>
      <c r="B84" s="14"/>
      <c r="C84" s="8"/>
      <c r="D84" s="14"/>
      <c r="E84" s="14"/>
      <c r="F84" s="14"/>
      <c r="G84" s="14"/>
      <c r="H84" s="14"/>
      <c r="I84" s="14"/>
      <c r="J84" s="14"/>
    </row>
    <row r="85" spans="1:10" ht="14.25">
      <c r="A85" s="14"/>
      <c r="B85" s="14"/>
      <c r="C85" s="20" t="s">
        <v>273</v>
      </c>
      <c r="D85" s="14"/>
      <c r="E85" s="14"/>
      <c r="F85" s="14"/>
      <c r="G85" s="14"/>
      <c r="H85" s="14"/>
      <c r="I85" s="14"/>
      <c r="J85" s="14"/>
    </row>
    <row r="86" spans="1:10" ht="14.25">
      <c r="A86" s="14"/>
      <c r="B86" s="14"/>
      <c r="C86" s="8" t="s">
        <v>272</v>
      </c>
      <c r="D86" s="14"/>
      <c r="E86" s="14"/>
      <c r="F86" s="14"/>
      <c r="G86" s="14"/>
      <c r="H86" s="14"/>
      <c r="I86" s="14"/>
      <c r="J86" s="14"/>
    </row>
    <row r="87" spans="1:10" ht="14.25">
      <c r="A87" s="14"/>
      <c r="B87" s="14"/>
      <c r="C87" s="8"/>
      <c r="D87" s="14"/>
      <c r="E87" s="14"/>
      <c r="F87" s="14"/>
      <c r="G87" s="14"/>
      <c r="H87" s="14"/>
      <c r="I87" s="14"/>
      <c r="J87" s="14"/>
    </row>
    <row r="88" spans="1:10" ht="14.25">
      <c r="A88" s="14"/>
      <c r="B88" s="14"/>
      <c r="C88" s="8" t="s">
        <v>275</v>
      </c>
      <c r="D88" s="14"/>
      <c r="E88" s="14"/>
      <c r="F88" s="14"/>
      <c r="G88" s="14"/>
      <c r="H88" s="14"/>
      <c r="I88" s="14"/>
      <c r="J88" s="14"/>
    </row>
    <row r="89" spans="1:10" ht="14.25">
      <c r="A89" s="14"/>
      <c r="B89" s="14"/>
      <c r="C89" s="8" t="s">
        <v>274</v>
      </c>
      <c r="D89" s="14"/>
      <c r="E89" s="14"/>
      <c r="F89" s="14"/>
      <c r="G89" s="14"/>
      <c r="H89" s="14"/>
      <c r="I89" s="14"/>
      <c r="J89" s="14"/>
    </row>
    <row r="90" spans="1:10" ht="14.2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5">
      <c r="A91" s="30" t="s">
        <v>149</v>
      </c>
      <c r="B91" s="14"/>
      <c r="C91" s="1" t="s">
        <v>135</v>
      </c>
      <c r="D91" s="14"/>
      <c r="E91" s="14"/>
      <c r="F91" s="14"/>
      <c r="G91" s="14"/>
      <c r="H91" s="14"/>
      <c r="I91" s="14"/>
      <c r="J91" s="14"/>
    </row>
    <row r="92" spans="1:10" ht="14.2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4.25">
      <c r="A93" s="14"/>
      <c r="B93" s="14"/>
      <c r="C93" s="8"/>
      <c r="D93" s="9"/>
      <c r="E93" s="9"/>
      <c r="F93" s="9"/>
      <c r="G93" s="9"/>
      <c r="H93" s="6" t="s">
        <v>252</v>
      </c>
      <c r="I93" s="21" t="s">
        <v>134</v>
      </c>
      <c r="J93" s="14"/>
    </row>
    <row r="94" spans="1:10" ht="14.25">
      <c r="A94" s="14"/>
      <c r="B94" s="14"/>
      <c r="C94" s="8"/>
      <c r="D94" s="9"/>
      <c r="E94" s="9"/>
      <c r="F94" s="9"/>
      <c r="G94" s="9"/>
      <c r="H94" s="22" t="s">
        <v>5</v>
      </c>
      <c r="I94" s="23" t="s">
        <v>5</v>
      </c>
      <c r="J94" s="14"/>
    </row>
    <row r="95" spans="1:10" ht="14.25">
      <c r="A95" s="14"/>
      <c r="B95" s="14"/>
      <c r="C95" s="8"/>
      <c r="D95" s="9"/>
      <c r="E95" s="9"/>
      <c r="F95" s="9"/>
      <c r="G95" s="9"/>
      <c r="H95" s="22"/>
      <c r="I95" s="23"/>
      <c r="J95" s="14"/>
    </row>
    <row r="96" spans="1:10" ht="14.25">
      <c r="A96" s="14"/>
      <c r="B96" s="14"/>
      <c r="C96" s="8" t="s">
        <v>253</v>
      </c>
      <c r="D96" s="9"/>
      <c r="E96" s="9"/>
      <c r="F96" s="9"/>
      <c r="G96" s="9"/>
      <c r="H96" s="24">
        <v>1455</v>
      </c>
      <c r="I96" s="25">
        <v>1824</v>
      </c>
      <c r="J96" s="14"/>
    </row>
    <row r="97" spans="1:10" ht="14.25">
      <c r="A97" s="14"/>
      <c r="B97" s="14"/>
      <c r="C97" s="8" t="s">
        <v>254</v>
      </c>
      <c r="D97" s="9"/>
      <c r="E97" s="9"/>
      <c r="F97" s="9"/>
      <c r="G97" s="9"/>
      <c r="H97" s="24">
        <v>0</v>
      </c>
      <c r="I97" s="25">
        <f>+'balance sheet'!C66</f>
        <v>288</v>
      </c>
      <c r="J97" s="14"/>
    </row>
    <row r="98" spans="1:10" ht="15" thickBot="1">
      <c r="A98" s="14"/>
      <c r="B98" s="14"/>
      <c r="C98" s="8" t="s">
        <v>255</v>
      </c>
      <c r="D98" s="9"/>
      <c r="E98" s="9"/>
      <c r="F98" s="9"/>
      <c r="G98" s="9"/>
      <c r="H98" s="26">
        <f>SUM(H96:H97)</f>
        <v>1455</v>
      </c>
      <c r="I98" s="27">
        <f>SUM(I96:I97)</f>
        <v>2112</v>
      </c>
      <c r="J98" s="14"/>
    </row>
    <row r="99" spans="1:10" ht="15" thickTop="1">
      <c r="A99" s="14"/>
      <c r="B99" s="14"/>
      <c r="C99" s="8"/>
      <c r="D99" s="9"/>
      <c r="E99" s="9"/>
      <c r="F99" s="9"/>
      <c r="G99" s="9"/>
      <c r="H99" s="10"/>
      <c r="I99" s="10"/>
      <c r="J99" s="14"/>
    </row>
    <row r="100" spans="1:10" ht="14.25">
      <c r="A100" s="14"/>
      <c r="B100" s="14"/>
      <c r="C100" s="8" t="s">
        <v>292</v>
      </c>
      <c r="D100" s="9"/>
      <c r="E100" s="9"/>
      <c r="F100" s="9"/>
      <c r="G100" s="9"/>
      <c r="H100" s="10"/>
      <c r="I100" s="10"/>
      <c r="J100" s="14"/>
    </row>
    <row r="101" spans="1:10" ht="14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5">
      <c r="A102" s="30" t="s">
        <v>150</v>
      </c>
      <c r="B102" s="14"/>
      <c r="C102" s="1" t="s">
        <v>136</v>
      </c>
      <c r="D102" s="14"/>
      <c r="E102" s="14"/>
      <c r="F102" s="14"/>
      <c r="G102" s="14"/>
      <c r="H102" s="14"/>
      <c r="I102" s="14"/>
      <c r="J102" s="14"/>
    </row>
    <row r="103" spans="1:10" ht="14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4.25">
      <c r="A104" s="14"/>
      <c r="B104" s="14"/>
      <c r="C104" s="14" t="s">
        <v>137</v>
      </c>
      <c r="D104" s="14"/>
      <c r="E104" s="14"/>
      <c r="F104" s="14"/>
      <c r="G104" s="14"/>
      <c r="H104" s="14"/>
      <c r="I104" s="14"/>
      <c r="J104" s="14"/>
    </row>
    <row r="105" spans="1:10" ht="14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4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5">
      <c r="A107" s="30" t="s">
        <v>151</v>
      </c>
      <c r="B107" s="14"/>
      <c r="C107" s="1" t="s">
        <v>138</v>
      </c>
      <c r="D107" s="14"/>
      <c r="E107" s="14"/>
      <c r="F107" s="14"/>
      <c r="G107" s="14"/>
      <c r="H107" s="14"/>
      <c r="I107" s="14"/>
      <c r="J107" s="14"/>
    </row>
    <row r="108" spans="1:10" ht="14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4.25">
      <c r="A109" s="28" t="s">
        <v>256</v>
      </c>
      <c r="B109" s="14"/>
      <c r="C109" s="8" t="s">
        <v>276</v>
      </c>
      <c r="D109" s="14"/>
      <c r="E109" s="14"/>
      <c r="F109" s="14"/>
      <c r="G109" s="14"/>
      <c r="H109" s="14"/>
      <c r="I109" s="14"/>
      <c r="J109" s="14"/>
    </row>
    <row r="110" spans="1:10" ht="14.25">
      <c r="A110" s="28"/>
      <c r="B110" s="14"/>
      <c r="C110" s="8" t="s">
        <v>278</v>
      </c>
      <c r="D110" s="14"/>
      <c r="E110" s="14"/>
      <c r="F110" s="14"/>
      <c r="G110" s="14"/>
      <c r="H110" s="14"/>
      <c r="I110" s="14"/>
      <c r="J110" s="14"/>
    </row>
    <row r="111" spans="1:10" ht="14.25">
      <c r="A111" s="28"/>
      <c r="B111" s="14"/>
      <c r="C111" s="8" t="s">
        <v>277</v>
      </c>
      <c r="D111" s="14"/>
      <c r="E111" s="14"/>
      <c r="F111" s="14"/>
      <c r="G111" s="14"/>
      <c r="H111" s="14"/>
      <c r="I111" s="14"/>
      <c r="J111" s="14"/>
    </row>
    <row r="112" spans="1:10" ht="14.25">
      <c r="A112" s="28"/>
      <c r="B112" s="14"/>
      <c r="C112" s="8"/>
      <c r="D112" s="14"/>
      <c r="E112" s="14"/>
      <c r="F112" s="14"/>
      <c r="G112" s="14"/>
      <c r="H112" s="14"/>
      <c r="I112" s="14"/>
      <c r="J112" s="14"/>
    </row>
    <row r="113" spans="1:10" ht="14.25">
      <c r="A113" s="28" t="s">
        <v>246</v>
      </c>
      <c r="B113" s="14"/>
      <c r="C113" s="8" t="s">
        <v>280</v>
      </c>
      <c r="D113" s="14"/>
      <c r="E113" s="14"/>
      <c r="F113" s="14"/>
      <c r="G113" s="14"/>
      <c r="H113" s="14"/>
      <c r="I113" s="14"/>
      <c r="J113" s="14"/>
    </row>
    <row r="114" spans="1:10" ht="14.25">
      <c r="A114" s="28"/>
      <c r="B114" s="14"/>
      <c r="C114" s="8" t="s">
        <v>279</v>
      </c>
      <c r="D114" s="14"/>
      <c r="E114" s="14"/>
      <c r="F114" s="14"/>
      <c r="G114" s="14"/>
      <c r="H114" s="14"/>
      <c r="I114" s="14"/>
      <c r="J114" s="14"/>
    </row>
    <row r="115" spans="1:10" ht="14.25">
      <c r="A115" s="28"/>
      <c r="B115" s="14"/>
      <c r="C115" s="8"/>
      <c r="D115" s="14"/>
      <c r="E115" s="14"/>
      <c r="F115" s="14"/>
      <c r="G115" s="14"/>
      <c r="H115" s="14"/>
      <c r="I115" s="14"/>
      <c r="J115" s="14"/>
    </row>
    <row r="116" spans="1:10" ht="14.25">
      <c r="A116" s="28" t="s">
        <v>257</v>
      </c>
      <c r="B116" s="14"/>
      <c r="C116" s="8" t="s">
        <v>281</v>
      </c>
      <c r="D116" s="14"/>
      <c r="E116" s="14"/>
      <c r="F116" s="14"/>
      <c r="G116" s="14"/>
      <c r="H116" s="14"/>
      <c r="I116" s="14"/>
      <c r="J116" s="14"/>
    </row>
    <row r="117" spans="1:10" ht="14.25">
      <c r="A117" s="14"/>
      <c r="B117" s="14"/>
      <c r="C117" s="8" t="s">
        <v>282</v>
      </c>
      <c r="D117" s="14"/>
      <c r="E117" s="14"/>
      <c r="F117" s="14"/>
      <c r="G117" s="14"/>
      <c r="H117" s="14"/>
      <c r="I117" s="14"/>
      <c r="J117" s="14"/>
    </row>
    <row r="118" spans="1:10" ht="14.25">
      <c r="A118" s="14"/>
      <c r="B118" s="14"/>
      <c r="C118" s="8"/>
      <c r="D118" s="14"/>
      <c r="E118" s="14"/>
      <c r="F118" s="14"/>
      <c r="G118" s="14"/>
      <c r="H118" s="14"/>
      <c r="I118" s="14"/>
      <c r="J118" s="14"/>
    </row>
    <row r="119" spans="1:10" ht="14.25">
      <c r="A119" s="14"/>
      <c r="B119" s="14"/>
      <c r="C119" s="8" t="s">
        <v>283</v>
      </c>
      <c r="D119" s="14"/>
      <c r="E119" s="14"/>
      <c r="F119" s="14"/>
      <c r="G119" s="14"/>
      <c r="H119" s="14"/>
      <c r="I119" s="14"/>
      <c r="J119" s="14"/>
    </row>
    <row r="120" spans="1:10" ht="14.25">
      <c r="A120" s="14"/>
      <c r="B120" s="14"/>
      <c r="C120" s="8" t="s">
        <v>284</v>
      </c>
      <c r="D120" s="14"/>
      <c r="E120" s="14"/>
      <c r="F120" s="14"/>
      <c r="G120" s="14"/>
      <c r="H120" s="14"/>
      <c r="I120" s="14"/>
      <c r="J120" s="14"/>
    </row>
    <row r="121" spans="1:10" ht="14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>
      <c r="A122" s="30" t="s">
        <v>152</v>
      </c>
      <c r="B122" s="14"/>
      <c r="C122" s="1" t="s">
        <v>139</v>
      </c>
      <c r="D122" s="14"/>
      <c r="E122" s="14"/>
      <c r="F122" s="14"/>
      <c r="G122" s="14"/>
      <c r="H122" s="14"/>
      <c r="I122" s="14"/>
      <c r="J122" s="14"/>
    </row>
    <row r="123" spans="1:10" ht="14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4.25">
      <c r="A124" s="14"/>
      <c r="B124" s="14"/>
      <c r="C124" s="14" t="s">
        <v>140</v>
      </c>
      <c r="D124" s="14"/>
      <c r="E124" s="14"/>
      <c r="F124" s="14"/>
      <c r="G124" s="14"/>
      <c r="H124" s="14"/>
      <c r="I124" s="14"/>
      <c r="J124" s="14"/>
    </row>
    <row r="125" spans="1:10" ht="14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5">
      <c r="A126" s="30" t="s">
        <v>153</v>
      </c>
      <c r="B126" s="14"/>
      <c r="C126" s="1" t="s">
        <v>155</v>
      </c>
      <c r="D126" s="14"/>
      <c r="E126" s="14"/>
      <c r="F126" s="14"/>
      <c r="G126" s="14"/>
      <c r="H126" s="14"/>
      <c r="I126" s="14"/>
      <c r="J126" s="14"/>
    </row>
    <row r="127" spans="1:10" ht="14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4.25">
      <c r="A128" s="14"/>
      <c r="B128" s="14"/>
      <c r="C128" s="14" t="s">
        <v>156</v>
      </c>
      <c r="D128" s="14"/>
      <c r="E128" s="14"/>
      <c r="F128" s="14"/>
      <c r="G128" s="14"/>
      <c r="H128" s="14"/>
      <c r="I128" s="14"/>
      <c r="J128" s="14"/>
    </row>
    <row r="129" spans="1:10" ht="14.25">
      <c r="A129" s="14"/>
      <c r="B129" s="14"/>
      <c r="C129" s="14" t="s">
        <v>157</v>
      </c>
      <c r="D129" s="14"/>
      <c r="E129" s="14"/>
      <c r="F129" s="14"/>
      <c r="G129" s="14"/>
      <c r="H129" s="14"/>
      <c r="I129" s="14"/>
      <c r="J129" s="14"/>
    </row>
    <row r="130" spans="1:10" ht="14.25">
      <c r="A130" s="14"/>
      <c r="B130" s="14"/>
      <c r="C130" s="14" t="s">
        <v>158</v>
      </c>
      <c r="D130" s="14"/>
      <c r="E130" s="14"/>
      <c r="F130" s="14"/>
      <c r="G130" s="14"/>
      <c r="H130" s="14"/>
      <c r="I130" s="14"/>
      <c r="J130" s="14"/>
    </row>
    <row r="131" spans="1:10" ht="14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4.25">
      <c r="A132" s="14"/>
      <c r="B132" s="14"/>
      <c r="C132" s="14"/>
      <c r="D132" s="14"/>
      <c r="E132" s="14"/>
      <c r="F132" s="57" t="s">
        <v>1</v>
      </c>
      <c r="G132" s="57"/>
      <c r="H132" s="57" t="s">
        <v>2</v>
      </c>
      <c r="I132" s="57"/>
      <c r="J132" s="14"/>
    </row>
    <row r="133" spans="1:10" ht="14.25">
      <c r="A133" s="14"/>
      <c r="B133" s="14"/>
      <c r="C133" s="14"/>
      <c r="D133" s="14"/>
      <c r="E133" s="14"/>
      <c r="F133" s="29" t="s">
        <v>4</v>
      </c>
      <c r="G133" s="29" t="s">
        <v>3</v>
      </c>
      <c r="H133" s="29" t="s">
        <v>4</v>
      </c>
      <c r="I133" s="29" t="s">
        <v>3</v>
      </c>
      <c r="J133" s="14"/>
    </row>
    <row r="134" spans="1:10" ht="14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4.25">
      <c r="A135" s="14"/>
      <c r="B135" s="14"/>
      <c r="C135" s="14" t="s">
        <v>159</v>
      </c>
      <c r="D135" s="14"/>
      <c r="E135" s="14"/>
      <c r="F135" s="16">
        <f>+'p&amp;l'!C36</f>
        <v>1003</v>
      </c>
      <c r="G135" s="16">
        <f>+'p&amp;l'!D36</f>
        <v>2267</v>
      </c>
      <c r="H135" s="16">
        <f>+'p&amp;l'!F36</f>
        <v>3988</v>
      </c>
      <c r="I135" s="16">
        <f>+'p&amp;l'!G36</f>
        <v>5041</v>
      </c>
      <c r="J135" s="14"/>
    </row>
    <row r="136" spans="1:10" ht="14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4.25">
      <c r="A137" s="14"/>
      <c r="B137" s="14"/>
      <c r="C137" s="14" t="s">
        <v>160</v>
      </c>
      <c r="D137" s="14"/>
      <c r="E137" s="14"/>
      <c r="F137" s="14"/>
      <c r="G137" s="14"/>
      <c r="H137" s="14"/>
      <c r="I137" s="14"/>
      <c r="J137" s="14"/>
    </row>
    <row r="138" spans="1:10" ht="14.25">
      <c r="A138" s="14"/>
      <c r="B138" s="14"/>
      <c r="C138" s="14" t="s">
        <v>162</v>
      </c>
      <c r="D138" s="14"/>
      <c r="E138" s="14"/>
      <c r="F138" s="16">
        <f>+'balance sheet'!C55</f>
        <v>181118</v>
      </c>
      <c r="G138" s="54">
        <f>+F138</f>
        <v>181118</v>
      </c>
      <c r="H138" s="54">
        <f>+G138</f>
        <v>181118</v>
      </c>
      <c r="I138" s="54">
        <f>+H138</f>
        <v>181118</v>
      </c>
      <c r="J138" s="14"/>
    </row>
    <row r="139" spans="1:10" ht="14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4.25">
      <c r="A140" s="14"/>
      <c r="B140" s="14"/>
      <c r="C140" s="14" t="s">
        <v>293</v>
      </c>
      <c r="D140" s="14"/>
      <c r="E140" s="14"/>
      <c r="F140" s="55">
        <f>+F135/F138*100</f>
        <v>0.5537826168575183</v>
      </c>
      <c r="G140" s="55">
        <f>+G135/G138*100</f>
        <v>1.2516701818703828</v>
      </c>
      <c r="H140" s="55">
        <f>+H135/H138*100</f>
        <v>2.201879437714639</v>
      </c>
      <c r="I140" s="55">
        <f>+I135/I138*100</f>
        <v>2.783268366479312</v>
      </c>
      <c r="J140" s="14"/>
    </row>
    <row r="141" spans="1:10" ht="14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4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5">
      <c r="A143" s="14"/>
      <c r="B143" s="14"/>
      <c r="C143" s="1" t="s">
        <v>161</v>
      </c>
      <c r="D143" s="14"/>
      <c r="E143" s="14"/>
      <c r="F143" s="14"/>
      <c r="G143" s="14"/>
      <c r="H143" s="14"/>
      <c r="I143" s="14"/>
      <c r="J143" s="14"/>
    </row>
    <row r="144" spans="1:10" ht="14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4.25">
      <c r="A145" s="14"/>
      <c r="B145" s="14"/>
      <c r="C145" s="14" t="s">
        <v>305</v>
      </c>
      <c r="D145" s="14"/>
      <c r="E145" s="14"/>
      <c r="F145" s="14"/>
      <c r="G145" s="14"/>
      <c r="H145" s="14"/>
      <c r="I145" s="14"/>
      <c r="J145" s="14"/>
    </row>
    <row r="146" spans="1:10" ht="14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4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4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5">
      <c r="A149" s="30" t="s">
        <v>154</v>
      </c>
      <c r="B149" s="14"/>
      <c r="C149" s="1" t="s">
        <v>141</v>
      </c>
      <c r="D149" s="14"/>
      <c r="E149" s="14"/>
      <c r="F149" s="14"/>
      <c r="G149" s="14"/>
      <c r="H149" s="14"/>
      <c r="I149" s="14"/>
      <c r="J149" s="14"/>
    </row>
    <row r="150" spans="1:10" ht="14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4.25">
      <c r="A151" s="14"/>
      <c r="B151" s="14"/>
      <c r="C151" s="8" t="s">
        <v>261</v>
      </c>
      <c r="D151" s="14"/>
      <c r="E151" s="14"/>
      <c r="F151" s="14"/>
      <c r="G151" s="14"/>
      <c r="H151" s="14"/>
      <c r="I151" s="14"/>
      <c r="J151" s="14"/>
    </row>
    <row r="152" spans="1:10" ht="14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4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4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4.25">
      <c r="A155" s="14"/>
      <c r="B155" s="14"/>
      <c r="C155" s="14" t="s">
        <v>163</v>
      </c>
      <c r="D155" s="14"/>
      <c r="E155" s="14"/>
      <c r="F155" s="14"/>
      <c r="G155" s="14"/>
      <c r="H155" s="14"/>
      <c r="I155" s="14"/>
      <c r="J155" s="14"/>
    </row>
    <row r="156" spans="1:10" ht="14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4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4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4.25">
      <c r="A159" s="14"/>
      <c r="B159" s="14"/>
      <c r="C159" s="14" t="s">
        <v>164</v>
      </c>
      <c r="D159" s="14"/>
      <c r="E159" s="14"/>
      <c r="F159" s="14"/>
      <c r="G159" s="14"/>
      <c r="H159" s="14"/>
      <c r="I159" s="14"/>
      <c r="J159" s="14"/>
    </row>
    <row r="160" spans="1:10" ht="14.25">
      <c r="A160" s="14"/>
      <c r="B160" s="14"/>
      <c r="C160" s="14" t="s">
        <v>259</v>
      </c>
      <c r="D160" s="14"/>
      <c r="E160" s="14"/>
      <c r="F160" s="14"/>
      <c r="G160" s="14"/>
      <c r="H160" s="14"/>
      <c r="I160" s="14"/>
      <c r="J160" s="14"/>
    </row>
    <row r="161" spans="1:10" ht="14.25">
      <c r="A161" s="14"/>
      <c r="B161" s="14"/>
      <c r="C161" s="14" t="s">
        <v>260</v>
      </c>
      <c r="D161" s="14"/>
      <c r="E161" s="14"/>
      <c r="F161" s="14"/>
      <c r="G161" s="14"/>
      <c r="H161" s="14"/>
      <c r="I161" s="14"/>
      <c r="J161" s="14"/>
    </row>
    <row r="162" spans="1:10" ht="14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4.25">
      <c r="A163" s="14"/>
      <c r="B163" s="14"/>
      <c r="C163" s="14" t="s">
        <v>258</v>
      </c>
      <c r="D163" s="14"/>
      <c r="E163" s="14"/>
      <c r="F163" s="14"/>
      <c r="G163" s="14"/>
      <c r="H163" s="14"/>
      <c r="I163" s="14"/>
      <c r="J163" s="14"/>
    </row>
    <row r="164" spans="1:10" ht="14.25">
      <c r="A164" s="14"/>
      <c r="B164" s="14"/>
      <c r="C164" s="52" t="s">
        <v>300</v>
      </c>
      <c r="D164" s="14"/>
      <c r="E164" s="14"/>
      <c r="F164" s="14"/>
      <c r="G164" s="14"/>
      <c r="H164" s="14"/>
      <c r="I164" s="14"/>
      <c r="J164" s="14"/>
    </row>
    <row r="165" spans="1:10" ht="14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4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4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4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4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4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</sheetData>
  <mergeCells count="2">
    <mergeCell ref="F132:G132"/>
    <mergeCell ref="H132:I132"/>
  </mergeCells>
  <printOptions/>
  <pageMargins left="0.75" right="0.75" top="1" bottom="1" header="0.5" footer="0.5"/>
  <pageSetup fitToHeight="0" horizontalDpi="600" verticalDpi="600" orientation="portrait" paperSize="9" scale="66" r:id="rId1"/>
  <rowBreaks count="2" manualBreakCount="2">
    <brk id="75" max="9" man="1"/>
    <brk id="1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&amp; M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&amp; M Realty</dc:creator>
  <cp:keywords/>
  <dc:description/>
  <cp:lastModifiedBy>A &amp; M User</cp:lastModifiedBy>
  <cp:lastPrinted>2002-11-23T05:16:43Z</cp:lastPrinted>
  <dcterms:created xsi:type="dcterms:W3CDTF">2002-11-13T01:31:38Z</dcterms:created>
  <dcterms:modified xsi:type="dcterms:W3CDTF">2002-11-25T08:57:59Z</dcterms:modified>
  <cp:category/>
  <cp:version/>
  <cp:contentType/>
  <cp:contentStatus/>
</cp:coreProperties>
</file>