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2"/>
  </bookViews>
  <sheets>
    <sheet name="INCOME STATEMEN" sheetId="1" r:id="rId1"/>
    <sheet name="BALANCE SHEET" sheetId="2" r:id="rId2"/>
    <sheet name="NOTES" sheetId="3" r:id="rId3"/>
  </sheets>
  <definedNames>
    <definedName name="_xlnm.Print_Area" localSheetId="1">'BALANCE SHEET'!$A$1:$E$61</definedName>
    <definedName name="_xlnm.Print_Area" localSheetId="2">'NOTES'!$A$1:$K$218</definedName>
    <definedName name="_xlnm.Print_Area">'NOTES'!$A$6:$I$218</definedName>
    <definedName name="_xlnm.Print_Titles">'NOTES'!$A$1:$I$4</definedName>
  </definedNames>
  <calcPr fullCalcOnLoad="1"/>
</workbook>
</file>

<file path=xl/sharedStrings.xml><?xml version="1.0" encoding="utf-8"?>
<sst xmlns="http://schemas.openxmlformats.org/spreadsheetml/2006/main" count="296" uniqueCount="241">
  <si>
    <t>A &amp; M REALTY BERHAD (177214-H)</t>
  </si>
  <si>
    <t>These figures have not been audited</t>
  </si>
  <si>
    <t>CONSOLIDATED INCOME STATEMENT</t>
  </si>
  <si>
    <t>INDIVIDUAL QUARTER</t>
  </si>
  <si>
    <t>CUMULATIVE PERIOD</t>
  </si>
  <si>
    <t>CURRENT YEAR</t>
  </si>
  <si>
    <t>PRECEDING</t>
  </si>
  <si>
    <t>QUARTER</t>
  </si>
  <si>
    <t>YEAR</t>
  </si>
  <si>
    <t>TO DATE</t>
  </si>
  <si>
    <t>PERIOD</t>
  </si>
  <si>
    <t>CORRESPONDING</t>
  </si>
  <si>
    <t>PERIOD ENDED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</si>
  <si>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</si>
  <si>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</si>
  <si>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</si>
  <si>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</si>
  <si>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</si>
  <si>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</si>
  <si>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</si>
  <si>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Operating profit/(loss) before interest on borrowings, depreciation </t>
  </si>
  <si>
    <t>and 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</si>
  <si>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</si>
  <si>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</si>
  <si>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</si>
  <si>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</si>
  <si>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</si>
  <si>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</si>
  <si>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interest on borrowings, depreciation </t>
  </si>
  <si>
    <t xml:space="preserve">and amortisation and exceptional items but before </t>
  </si>
  <si>
    <t>income tax, minority interests and extraordinary items</t>
  </si>
  <si>
    <t>(f)</t>
  </si>
  <si>
    <t>Share in the results of associated companies</t>
  </si>
  <si>
    <t>(g)</t>
  </si>
  <si>
    <t>Profit/(loss) before taxation, minority interests and</t>
  </si>
  <si>
    <t>extraordinary items</t>
  </si>
  <si>
    <t>(h)</t>
  </si>
  <si>
    <t>Taxation</t>
  </si>
  <si>
    <t>(i)</t>
  </si>
  <si>
    <t xml:space="preserve">Profit/(loss) after taxation before deducting </t>
  </si>
  <si>
    <t>minority interests</t>
  </si>
  <si>
    <t>(ii)</t>
  </si>
  <si>
    <t>(j)</t>
  </si>
  <si>
    <t>Profit/(loss) after taxation attributable to members of the</t>
  </si>
  <si>
    <t>company</t>
  </si>
  <si>
    <t>(k)</t>
  </si>
  <si>
    <t>Extraordinary items</t>
  </si>
  <si>
    <t>(iii)</t>
  </si>
  <si>
    <t>Extraordinary items attributable to members of the</t>
  </si>
  <si>
    <t>(l)</t>
  </si>
  <si>
    <t>Profit/(loss) after taxation and extraordinary items</t>
  </si>
  <si>
    <t>attributable to members of the company</t>
  </si>
  <si>
    <t>Earnings/(Loss) per share based on 2(j) above after</t>
  </si>
  <si>
    <t>deducting any provision for preference dividends, if any :-</t>
  </si>
  <si>
    <t>CONSOLIDATED BALANCE SHEET</t>
  </si>
  <si>
    <t>AS AT END OF</t>
  </si>
  <si>
    <t>AS AT PRECEDING</t>
  </si>
  <si>
    <t>CURRENT QUARTER</t>
  </si>
  <si>
    <t>FINANCIAL PERIOD ENDED</t>
  </si>
  <si>
    <t>31/12/1999</t>
  </si>
  <si>
    <t>Fixed Assets</t>
  </si>
  <si>
    <t>Investment Property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</si>
  <si>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</si>
  <si>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</si>
  <si>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</si>
  <si>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</si>
  <si>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</si>
  <si>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</si>
  <si>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</si>
  <si>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Short Term Investments</t>
  </si>
  <si>
    <t>Cash &amp; Bank Balances</t>
  </si>
  <si>
    <t>Property Development Projects</t>
  </si>
  <si>
    <t>Fixed Deposits</t>
  </si>
  <si>
    <t>TOTAL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</si>
  <si>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</si>
  <si>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</si>
  <si>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</si>
  <si>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</si>
  <si>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</si>
  <si>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</si>
  <si>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</si>
  <si>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</si>
  <si>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</si>
  <si>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</si>
  <si>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</si>
  <si>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</si>
  <si>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</si>
  <si>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</si>
  <si>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</si>
  <si>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 - Reserve on consolidation</t>
  </si>
  <si>
    <t>Minority Interest</t>
  </si>
  <si>
    <t>Long Term Borrowings</t>
  </si>
  <si>
    <t>Deferred Taxation</t>
  </si>
  <si>
    <t xml:space="preserve">Other Long Term Liabilities </t>
  </si>
  <si>
    <t>NOTES</t>
  </si>
  <si>
    <t>Accounting Policies</t>
  </si>
  <si>
    <t>The accounting policies and methods of computation used in the preparation of the quarterly financial</t>
  </si>
  <si>
    <t>statements are consistent with that of the annual financial statements for the financial year ended 31 December 1999.</t>
  </si>
  <si>
    <t>Pre-acquisition Profits</t>
  </si>
  <si>
    <t>Sales of Investment and Properties</t>
  </si>
  <si>
    <t>Particulars of Purchase or Disposal of Quoted Securities</t>
  </si>
  <si>
    <t>The investments in quoted shares as at end of the reporting period :-</t>
  </si>
  <si>
    <t xml:space="preserve"> </t>
  </si>
  <si>
    <t>Quoted shares - at cost</t>
  </si>
  <si>
    <t>Quoted shares - at market value</t>
  </si>
  <si>
    <t>Quoted warrants - at market value</t>
  </si>
  <si>
    <t>Changes in Group/Capital Structure</t>
  </si>
  <si>
    <t>Status of Corporate Proposals</t>
  </si>
  <si>
    <t>(i)   the remaining 41,100,000 existing ordinary shares of RM1.00 each representing approximately 70.74% equity interest</t>
  </si>
  <si>
    <t>Seasonal or Cyclical Factors</t>
  </si>
  <si>
    <t>Except for the prevailing slowdown in the property market, the operations of the Group were not significantly affected by</t>
  </si>
  <si>
    <t>Issuance and Repayment of Debt &amp; Equity Securities</t>
  </si>
  <si>
    <t xml:space="preserve">Unsecured </t>
  </si>
  <si>
    <t>Secured</t>
  </si>
  <si>
    <t xml:space="preserve">Short Term Borrowings </t>
  </si>
  <si>
    <t xml:space="preserve">Long Term Borrowings </t>
  </si>
  <si>
    <t xml:space="preserve">Total </t>
  </si>
  <si>
    <t xml:space="preserve">Contingent Liabilities </t>
  </si>
  <si>
    <t>In respect of corporate guarantee for loans granted by local financial institutions to subsidiary companies:-</t>
  </si>
  <si>
    <t xml:space="preserve">Total amount guaranteed </t>
  </si>
  <si>
    <t xml:space="preserve">Total amount utilised </t>
  </si>
  <si>
    <t xml:space="preserve">Off Balance Sheet Financial Instruments </t>
  </si>
  <si>
    <t xml:space="preserve">Material Litigation </t>
  </si>
  <si>
    <t xml:space="preserve">Segment Information </t>
  </si>
  <si>
    <t xml:space="preserve">Profit/(Loss)  </t>
  </si>
  <si>
    <t xml:space="preserve">Assets </t>
  </si>
  <si>
    <t>Before Taxation</t>
  </si>
  <si>
    <t>Employed</t>
  </si>
  <si>
    <t xml:space="preserve">Hotel </t>
  </si>
  <si>
    <t xml:space="preserve">Property development, construction and </t>
  </si>
  <si>
    <t xml:space="preserve">management services </t>
  </si>
  <si>
    <t xml:space="preserve">Manufacturing and trading </t>
  </si>
  <si>
    <t>Associated Company</t>
  </si>
  <si>
    <t>-</t>
  </si>
  <si>
    <t>Analysis by geographical location is not applicable as the group operates in a single geographical</t>
  </si>
  <si>
    <t>segment.</t>
  </si>
  <si>
    <t xml:space="preserve">Material Changes in the Quarterly Results Compared to the Results of the Preceding Quarter </t>
  </si>
  <si>
    <t xml:space="preserve">Review of Performance </t>
  </si>
  <si>
    <t xml:space="preserve">Current Year Prospects </t>
  </si>
  <si>
    <t xml:space="preserve">Variances from Profit Forecasts and Shortfall in the Profit Guarantee </t>
  </si>
  <si>
    <t>Not applicable for this reporting period.</t>
  </si>
  <si>
    <t xml:space="preserve">Dividend </t>
  </si>
  <si>
    <t>No interim dividend has been recommended by the Board of Directors.</t>
  </si>
  <si>
    <t>By Order of the Board</t>
  </si>
  <si>
    <t>BERNARD LIM BOON SIANG</t>
  </si>
  <si>
    <t>Secretary</t>
  </si>
  <si>
    <t>Klang</t>
  </si>
  <si>
    <t>There was no pre-acquisition profit for the current financial period.</t>
  </si>
  <si>
    <t>ordinary shares</t>
  </si>
  <si>
    <t>Minority interests</t>
  </si>
  <si>
    <t>ordinary shares - sen)</t>
  </si>
  <si>
    <t>The exeptional item amounting to RM737,023 represents the gain on deemed disposal arising from the dilution in interest</t>
  </si>
  <si>
    <t xml:space="preserve">for 5,098 shares in HASB, representing an equity interest of 51% in HASB. The principal activity of HASB is investment </t>
  </si>
  <si>
    <t>holding.</t>
  </si>
  <si>
    <t>On 3 October 2000, it was announced that HASB will subscribe for 274,998 shares in Hil Technology Sdn Bhd ("HTSB")</t>
  </si>
  <si>
    <t>(formerly known as Winning Equation Sdn Bhd), representing an equity interest of 55% in HTSB.  The intended activities</t>
  </si>
  <si>
    <t>of HTSB are design, manufacturing and assembly of industrial machinery/equipment for the purpose of factory automation.</t>
  </si>
  <si>
    <t>Experex Technology Sdn Bhd) has on 9 October 2000 acquired 2 ordinary shares of RM1.00 each representing 100% of the</t>
  </si>
  <si>
    <t>issued and paid-up capital of Funa Susi Sdn Bhd (formerly known as Delipick Sdn Bhd).  The said company is dormant as</t>
  </si>
  <si>
    <t>at the date of acquisition.</t>
  </si>
  <si>
    <t>On 3 November 2000, A&amp;M announced that A &amp; M Lifestyle Connections Sdn Bhd (formerly known as Experex Technology</t>
  </si>
  <si>
    <t>Sdn Bhd) has on 1 November 2000 acquired 2 ordinary shares of RM1.00 each representing 100% of the issued and</t>
  </si>
  <si>
    <t>paid-up capital of Vertipro Management Sdn Bhd.  The said company is dormant as at date of acquisition.</t>
  </si>
  <si>
    <t>Apart from the abovementioned issuances, there was no other issuance and repayment of debt and equity securities,</t>
  </si>
  <si>
    <t>Each warrant is exercisable into one A&amp;M ordinary share at an exercise price of RM1.45.</t>
  </si>
  <si>
    <t>There were no profits or losses on sale of investments and properties ( other than in the ordinary course of business)</t>
  </si>
  <si>
    <t>A &amp; M REALTY BERHAD (177214-H) ("A&amp;M")</t>
  </si>
  <si>
    <t>On 30 June 2000, Hil, a subsidiary of A&amp;M announced that it has acquired 2 ordinary shares in Hil Automation Sdn Bhd</t>
  </si>
  <si>
    <t>("HASB") (formerly known as Stellar Return Sdn Bhd).  Subsequently on 3 October 2000, HIL announced that it will subscribe</t>
  </si>
  <si>
    <t>61.96% of HIL.  Further details are set out in Note 9 below.</t>
  </si>
  <si>
    <t>In September 2000, A &amp; M completed its general offer on HIL shares and warrants resulting in A&amp;M holding</t>
  </si>
  <si>
    <t xml:space="preserve">The 27,118,000  new A&amp;M shares and 15,190,060 new A&amp;M warrants issued pursuant to the conditional voluntary offer were listed </t>
  </si>
  <si>
    <t>On 25 April 2000, on behalf of A&amp;M, Perwira Affin Merchant Bank Berhad ("PAMB") served a notice of</t>
  </si>
  <si>
    <t>listed on the Main Board of the KLSE on 27 September 2000.</t>
  </si>
  <si>
    <t xml:space="preserve">        pursuant to the private placement  were listed on the Kuala Lumpur Stock Exchange ("KLSE") on 15 May 2000.</t>
  </si>
  <si>
    <t>on the Main Board of the KLSE on 27 September 2000.</t>
  </si>
  <si>
    <t>On 10 October 2000, A&amp;M announced that A &amp; M Lifestyle Connections Sdn Bhd (formerly known as</t>
  </si>
  <si>
    <t>Net tangible assets per share (RM) based on 181,118,000</t>
  </si>
  <si>
    <t>The company issued 15,190,060 warrants on 11 September 2000 with an expiry date of 10 September 2010.</t>
  </si>
  <si>
    <t>Not applicable</t>
  </si>
  <si>
    <t>ordinary shares (1999: 154,000,000)</t>
  </si>
  <si>
    <t>Dividend per share (sen)</t>
  </si>
  <si>
    <t>Dividend Description</t>
  </si>
  <si>
    <t>Quarterly report on consolidated results for the financial year ended 31/12/2000</t>
  </si>
  <si>
    <t>31/12/2000</t>
  </si>
  <si>
    <t>Save as disclosed herein, there was no purchase or disposal of quoted securities for the financial year ended 31 December  2000.</t>
  </si>
  <si>
    <t>The changes in the composition of the Group for the financial year ended 31 December  2000 are as follows:-</t>
  </si>
  <si>
    <t>Group Borrowings and Debt Securities as at 31 December  2000</t>
  </si>
  <si>
    <t>There were no foreign denominated loans as at 31December  2000.</t>
  </si>
  <si>
    <t>As at 24.02.2001</t>
  </si>
  <si>
    <t>There is no pending material litigation as at 24.02.2001.</t>
  </si>
  <si>
    <t>quarter ended 31 December  2000 and year ended 31 December  2000 respectively.  This is mainly due to contributions</t>
  </si>
  <si>
    <t xml:space="preserve"> 28 February 2001</t>
  </si>
  <si>
    <t>seasonality and cyclicality factors for the financial year ended 31 December  2000.</t>
  </si>
  <si>
    <t>During the current financial year ended 31 December 2000 the Company issued</t>
  </si>
  <si>
    <t>Analysis of the Group's results by the various activities for the financial year ended 31 December  2000 are as follows:-</t>
  </si>
  <si>
    <t>Fully diluted (sen)</t>
  </si>
  <si>
    <t>in Hil Industries Berhad ("Hil") due to a private placement carried out by Hil.</t>
  </si>
  <si>
    <t xml:space="preserve"> for the financial year ended 31 December  2000 save for the following:-</t>
  </si>
  <si>
    <t xml:space="preserve">The A&amp;M Group registered a loss of RM0.755 million for the quarter ended 31 December  2000 </t>
  </si>
  <si>
    <t>compared to profit after taxation and minority interests of  RM1.605 million for the preceding quarter ended 30 September  2000.</t>
  </si>
  <si>
    <t>Quoted shares - at book value</t>
  </si>
  <si>
    <t>Subsequently on 20 December 2000, it was announced that owing to one of the individuals deciding not to subscribe for a 25%</t>
  </si>
  <si>
    <t xml:space="preserve"> interest in HTSB, the portion offered to and accepted by the remaining shareholders will result in HASB subscribing for 366,663</t>
  </si>
  <si>
    <t>shares in HTSB representing 73.33% equity interest in HTSB.</t>
  </si>
  <si>
    <t>The amount is in respect of current year tax provision.</t>
  </si>
  <si>
    <t>There was no extraordinary item for the current financial year ended 31 December 2000.</t>
  </si>
  <si>
    <t>Engineering Sdn. Bhd. ("ÄESB") for RM90,000 resulting in 80% shareholding in AESB.</t>
  </si>
  <si>
    <t>On 25 October 2000, Hil Assembly Services Sdn. Bhd.,a subsidiary of Hil acquired an additional 10% interest in Antaforce</t>
  </si>
  <si>
    <t>in a gain on disposal of RM227,242.</t>
  </si>
  <si>
    <t xml:space="preserve">         in Hil not already owned by A&amp;M;</t>
  </si>
  <si>
    <t>conditional voluntary offer on the Board of Directors of Hil to acquire the following:-</t>
  </si>
  <si>
    <t>(ii)   the 5,810,000 ordinary shares of RM1.00 each in Hil to be issued pursuant to a private placement exercise that is</t>
  </si>
  <si>
    <t xml:space="preserve">        currently being implemented by Hil; The private placement exercise has since been completed and the Hil shares issued</t>
  </si>
  <si>
    <t>(iii) up to 18,440,000 new ordinary shares of RM1.00 each in Hil, that may be issued pursuant to the exercise of the</t>
  </si>
  <si>
    <t xml:space="preserve">        18,440,000 Hil warrants that are not already owned by A&amp;M;</t>
  </si>
  <si>
    <t>Offer"); and the 18,440,000 outstanding Hil warrants not already owned by A&amp;M via the issue of new A&amp;M warrants on the basis of  six</t>
  </si>
  <si>
    <t xml:space="preserve">via the issue of new A&amp;M shares on the basis of six (6) new A&amp;M ordinary shares for every five (5) Hil ordinary shares ("Hil Share </t>
  </si>
  <si>
    <t>(6) new A&amp;M warrants for every five (5) Hil warrants ("Hil Warrant Offer").</t>
  </si>
  <si>
    <t>27,118,000 new ordinary shares of RM1.00 each pursuant to the Hil Share Offer and 15,190,060 new</t>
  </si>
  <si>
    <t xml:space="preserve">warrants pursuant to the Hil Warrant Offer. The said shares and warrants were allotted on 11 September 2000 and  </t>
  </si>
  <si>
    <t>financial year ended 31December 2000.</t>
  </si>
  <si>
    <t xml:space="preserve">share buy-backs, share cancellation, shares held as treasury shares and resale of treasury shares by the Company for the </t>
  </si>
  <si>
    <t>The Group incurred RM0.755 million loss and RM7.423 million profit after taxation and minority interests for the fourth</t>
  </si>
  <si>
    <t>from its core property and manufacturing divisions.</t>
  </si>
  <si>
    <t>ending 31 December 2001</t>
  </si>
  <si>
    <t>Barring unforeseen circumstances, the Directors expect that the Group will achieve satisfactory results for the financial year</t>
  </si>
  <si>
    <t>Basic (based on 163,039,333 (1999 : 149,000,000)</t>
  </si>
  <si>
    <t>(Audited)</t>
  </si>
  <si>
    <t xml:space="preserve">Profit on sale of 49% in Hil Assembly Services Sdn. Bhd., a subsidiary of Hil which in turn is a subsidiary of  the Company of RM227,242 </t>
  </si>
  <si>
    <t>is included in the profit before taxation for the current quarter ended 31 December 2000.</t>
  </si>
  <si>
    <t>On 18 December 2000, Hil disposed off 49% of Hil Assembly Services Sdn Bhd for RM400,000 resulting</t>
  </si>
  <si>
    <t>new ordinary share with one (1) free new warrant attached thereof for every two(2) existing ordinary shares held in the Company</t>
  </si>
  <si>
    <t>on a date to be determined and announced later; and</t>
  </si>
  <si>
    <t xml:space="preserve">On 18 December 2000, the Company announced the following:-  </t>
  </si>
  <si>
    <t xml:space="preserve"> free detachable new warrants at an issue price to be determined later on the basis of  one(1)</t>
  </si>
  <si>
    <t xml:space="preserve">   Sdn. Bhd. from Dalta Industries Sdn Bhd for a total cash consideration of RM37 million.</t>
  </si>
  <si>
    <t>(ii)  the proposed acquisition of 30,000 ordinary shares of RM1.00 each representing 30% equity interest in Unik Perdana</t>
  </si>
  <si>
    <t>The abovementioned proposals are still pending todate.</t>
  </si>
  <si>
    <t>(i)  a proposed rights issue of up to 98,154,030 new ordinary shares of RM1.00 each together with up to 98,154,030</t>
  </si>
  <si>
    <t>The loss for the quarter  is mainly due to the commencement of new projects towards end of the financial year.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</si>
</sst>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dd\-mmm\-yy_)"/>
    <numFmt numFmtId="167" formatCode="_(* #,##0.0_);_(* \(#,##0.0\);_(* &quot;-&quot;??_);_(@_)"/>
    <numFmt numFmtId="168" formatCode="_(* #,##0_);_(* \(#,##0\);_(* &quot;-&quot;??_);_(@_)"/>
    <numFmt numFmtId="169" formatCode="#,##0.0_);\(#,##0.0\)"/>
    <numFmt numFmtId="170" formatCode="0.0_)"/>
    <numFmt numFmtId="171" formatCode="0.00_)"/>
    <numFmt numFmtId="172" formatCode="0.000_)"/>
    <numFmt numFmtId="173" formatCode="0.0000_)"/>
    <numFmt numFmtId="174" formatCode="0.00000_)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165" fontId="0" fillId="0" borderId="0" xfId="0" applyAlignment="1">
      <alignment/>
    </xf>
    <xf numFmtId="165" fontId="1" fillId="0" borderId="0" xfId="0" applyFont="1" applyAlignment="1" applyProtection="1">
      <alignment/>
      <protection/>
    </xf>
    <xf numFmtId="165" fontId="2" fillId="0" borderId="0" xfId="0" applyFont="1" applyAlignment="1" applyProtection="1">
      <alignment/>
      <protection/>
    </xf>
    <xf numFmtId="165" fontId="3" fillId="0" borderId="0" xfId="0" applyFont="1" applyAlignment="1" applyProtection="1">
      <alignment/>
      <protection/>
    </xf>
    <xf numFmtId="165" fontId="0" fillId="0" borderId="0" xfId="0" applyFont="1" applyAlignment="1" applyProtection="1">
      <alignment/>
      <protection/>
    </xf>
    <xf numFmtId="165" fontId="3" fillId="0" borderId="0" xfId="0" applyFont="1" applyAlignment="1" applyProtection="1">
      <alignment horizontal="left"/>
      <protection/>
    </xf>
    <xf numFmtId="165" fontId="2" fillId="0" borderId="1" xfId="0" applyFont="1" applyBorder="1" applyAlignment="1" applyProtection="1">
      <alignment/>
      <protection/>
    </xf>
    <xf numFmtId="165" fontId="2" fillId="0" borderId="2" xfId="0" applyFont="1" applyBorder="1" applyAlignment="1" applyProtection="1">
      <alignment/>
      <protection/>
    </xf>
    <xf numFmtId="165" fontId="4" fillId="0" borderId="3" xfId="0" applyFont="1" applyBorder="1" applyAlignment="1" applyProtection="1">
      <alignment horizontal="centerContinuous"/>
      <protection/>
    </xf>
    <xf numFmtId="165" fontId="4" fillId="0" borderId="4" xfId="0" applyFont="1" applyBorder="1" applyAlignment="1" applyProtection="1">
      <alignment horizontal="centerContinuous"/>
      <protection/>
    </xf>
    <xf numFmtId="165" fontId="2" fillId="0" borderId="5" xfId="0" applyFont="1" applyBorder="1" applyAlignment="1" applyProtection="1">
      <alignment/>
      <protection/>
    </xf>
    <xf numFmtId="165" fontId="4" fillId="0" borderId="6" xfId="0" applyFont="1" applyBorder="1" applyAlignment="1" applyProtection="1">
      <alignment horizontal="center"/>
      <protection/>
    </xf>
    <xf numFmtId="165" fontId="4" fillId="0" borderId="7" xfId="0" applyFont="1" applyBorder="1" applyAlignment="1" applyProtection="1">
      <alignment horizontal="center"/>
      <protection/>
    </xf>
    <xf numFmtId="165" fontId="4" fillId="0" borderId="8" xfId="0" applyFont="1" applyBorder="1" applyAlignment="1" applyProtection="1">
      <alignment horizontal="center"/>
      <protection/>
    </xf>
    <xf numFmtId="165" fontId="4" fillId="0" borderId="9" xfId="0" applyFont="1" applyBorder="1" applyAlignment="1" applyProtection="1">
      <alignment horizontal="center"/>
      <protection/>
    </xf>
    <xf numFmtId="165" fontId="4" fillId="0" borderId="8" xfId="0" applyFont="1" applyBorder="1" applyAlignment="1" applyProtection="1">
      <alignment/>
      <protection/>
    </xf>
    <xf numFmtId="165" fontId="4" fillId="0" borderId="9" xfId="0" applyFont="1" applyBorder="1" applyAlignment="1" applyProtection="1">
      <alignment/>
      <protection/>
    </xf>
    <xf numFmtId="165" fontId="2" fillId="0" borderId="10" xfId="0" applyFont="1" applyBorder="1" applyAlignment="1" applyProtection="1">
      <alignment/>
      <protection/>
    </xf>
    <xf numFmtId="165" fontId="2" fillId="0" borderId="11" xfId="0" applyFont="1" applyBorder="1" applyAlignment="1" applyProtection="1">
      <alignment/>
      <protection/>
    </xf>
    <xf numFmtId="165" fontId="2" fillId="0" borderId="12" xfId="0" applyFont="1" applyBorder="1" applyAlignment="1" applyProtection="1">
      <alignment/>
      <protection/>
    </xf>
    <xf numFmtId="165" fontId="4" fillId="0" borderId="13" xfId="0" applyFont="1" applyBorder="1" applyAlignment="1" applyProtection="1">
      <alignment horizontal="center"/>
      <protection/>
    </xf>
    <xf numFmtId="165" fontId="4" fillId="0" borderId="12" xfId="0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165" fontId="2" fillId="0" borderId="3" xfId="0" applyFont="1" applyBorder="1" applyAlignment="1" applyProtection="1">
      <alignment/>
      <protection/>
    </xf>
    <xf numFmtId="165" fontId="2" fillId="0" borderId="4" xfId="0" applyFont="1" applyBorder="1" applyAlignment="1" applyProtection="1">
      <alignment/>
      <protection/>
    </xf>
    <xf numFmtId="165" fontId="2" fillId="0" borderId="14" xfId="0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2" fillId="2" borderId="13" xfId="0" applyNumberFormat="1" applyFont="1" applyFill="1" applyBorder="1" applyAlignment="1" applyProtection="1">
      <alignment/>
      <protection/>
    </xf>
    <xf numFmtId="165" fontId="2" fillId="0" borderId="9" xfId="0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37" fontId="2" fillId="2" borderId="8" xfId="0" applyNumberFormat="1" applyFont="1" applyFill="1" applyBorder="1" applyAlignment="1" applyProtection="1">
      <alignment/>
      <protection/>
    </xf>
    <xf numFmtId="37" fontId="2" fillId="2" borderId="15" xfId="0" applyNumberFormat="1" applyFont="1" applyFill="1" applyBorder="1" applyAlignment="1" applyProtection="1">
      <alignment/>
      <protection/>
    </xf>
    <xf numFmtId="165" fontId="2" fillId="0" borderId="13" xfId="0" applyFont="1" applyBorder="1" applyAlignment="1" applyProtection="1">
      <alignment/>
      <protection/>
    </xf>
    <xf numFmtId="165" fontId="2" fillId="0" borderId="8" xfId="0" applyFont="1" applyBorder="1" applyAlignment="1" applyProtection="1">
      <alignment/>
      <protection/>
    </xf>
    <xf numFmtId="39" fontId="2" fillId="0" borderId="8" xfId="0" applyNumberFormat="1" applyFont="1" applyBorder="1" applyAlignment="1" applyProtection="1">
      <alignment/>
      <protection/>
    </xf>
    <xf numFmtId="39" fontId="2" fillId="0" borderId="9" xfId="0" applyNumberFormat="1" applyFont="1" applyBorder="1" applyAlignment="1" applyProtection="1">
      <alignment/>
      <protection/>
    </xf>
    <xf numFmtId="165" fontId="2" fillId="0" borderId="15" xfId="0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6" xfId="0" applyFont="1" applyBorder="1" applyAlignment="1" applyProtection="1">
      <alignment horizontal="center"/>
      <protection/>
    </xf>
    <xf numFmtId="165" fontId="2" fillId="0" borderId="2" xfId="0" applyFont="1" applyBorder="1" applyAlignment="1" applyProtection="1">
      <alignment horizontal="center"/>
      <protection/>
    </xf>
    <xf numFmtId="165" fontId="2" fillId="0" borderId="8" xfId="0" applyFont="1" applyBorder="1" applyAlignment="1" applyProtection="1">
      <alignment horizontal="center"/>
      <protection/>
    </xf>
    <xf numFmtId="165" fontId="2" fillId="0" borderId="0" xfId="0" applyFont="1" applyAlignment="1" applyProtection="1">
      <alignment horizontal="center"/>
      <protection/>
    </xf>
    <xf numFmtId="165" fontId="2" fillId="0" borderId="13" xfId="0" applyFont="1" applyBorder="1" applyAlignment="1" applyProtection="1">
      <alignment horizontal="center"/>
      <protection/>
    </xf>
    <xf numFmtId="165" fontId="2" fillId="0" borderId="11" xfId="0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 horizontal="right"/>
      <protection/>
    </xf>
    <xf numFmtId="37" fontId="2" fillId="0" borderId="11" xfId="0" applyNumberFormat="1" applyFont="1" applyBorder="1" applyAlignment="1" applyProtection="1">
      <alignment horizontal="right"/>
      <protection/>
    </xf>
    <xf numFmtId="37" fontId="2" fillId="0" borderId="8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15" xfId="0" applyNumberFormat="1" applyFont="1" applyBorder="1" applyAlignment="1" applyProtection="1">
      <alignment horizontal="right"/>
      <protection/>
    </xf>
    <xf numFmtId="37" fontId="2" fillId="0" borderId="14" xfId="0" applyNumberFormat="1" applyFont="1" applyBorder="1" applyAlignment="1" applyProtection="1">
      <alignment horizontal="right"/>
      <protection/>
    </xf>
    <xf numFmtId="37" fontId="2" fillId="2" borderId="15" xfId="0" applyNumberFormat="1" applyFont="1" applyFill="1" applyBorder="1" applyAlignment="1" applyProtection="1">
      <alignment horizontal="right"/>
      <protection/>
    </xf>
    <xf numFmtId="37" fontId="2" fillId="2" borderId="8" xfId="0" applyNumberFormat="1" applyFont="1" applyFill="1" applyBorder="1" applyAlignment="1" applyProtection="1">
      <alignment horizontal="right"/>
      <protection/>
    </xf>
    <xf numFmtId="37" fontId="2" fillId="0" borderId="16" xfId="0" applyNumberFormat="1" applyFont="1" applyBorder="1" applyAlignment="1" applyProtection="1">
      <alignment horizontal="right"/>
      <protection/>
    </xf>
    <xf numFmtId="37" fontId="2" fillId="0" borderId="17" xfId="0" applyNumberFormat="1" applyFont="1" applyBorder="1" applyAlignment="1" applyProtection="1">
      <alignment horizontal="right"/>
      <protection/>
    </xf>
    <xf numFmtId="37" fontId="2" fillId="0" borderId="18" xfId="0" applyNumberFormat="1" applyFont="1" applyBorder="1" applyAlignment="1" applyProtection="1">
      <alignment horizontal="right"/>
      <protection/>
    </xf>
    <xf numFmtId="37" fontId="2" fillId="0" borderId="19" xfId="0" applyNumberFormat="1" applyFont="1" applyBorder="1" applyAlignment="1" applyProtection="1">
      <alignment horizontal="right"/>
      <protection/>
    </xf>
    <xf numFmtId="165" fontId="2" fillId="0" borderId="7" xfId="0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 horizontal="right"/>
      <protection/>
    </xf>
    <xf numFmtId="37" fontId="2" fillId="0" borderId="2" xfId="0" applyNumberFormat="1" applyFont="1" applyBorder="1" applyAlignment="1" applyProtection="1">
      <alignment horizontal="right"/>
      <protection/>
    </xf>
    <xf numFmtId="37" fontId="2" fillId="2" borderId="13" xfId="0" applyNumberFormat="1" applyFont="1" applyFill="1" applyBorder="1" applyAlignment="1" applyProtection="1">
      <alignment horizontal="right"/>
      <protection/>
    </xf>
    <xf numFmtId="37" fontId="2" fillId="0" borderId="20" xfId="0" applyNumberFormat="1" applyFont="1" applyBorder="1" applyAlignment="1" applyProtection="1">
      <alignment horizontal="right"/>
      <protection/>
    </xf>
    <xf numFmtId="37" fontId="2" fillId="0" borderId="21" xfId="0" applyNumberFormat="1" applyFont="1" applyBorder="1" applyAlignment="1" applyProtection="1">
      <alignment horizontal="right"/>
      <protection/>
    </xf>
    <xf numFmtId="165" fontId="2" fillId="0" borderId="6" xfId="0" applyFont="1" applyBorder="1" applyAlignment="1" applyProtection="1">
      <alignment/>
      <protection/>
    </xf>
    <xf numFmtId="39" fontId="2" fillId="0" borderId="8" xfId="0" applyNumberFormat="1" applyFont="1" applyBorder="1" applyAlignment="1" applyProtection="1">
      <alignment horizontal="right"/>
      <protection/>
    </xf>
    <xf numFmtId="39" fontId="2" fillId="0" borderId="0" xfId="0" applyNumberFormat="1" applyFont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65" fontId="5" fillId="0" borderId="0" xfId="0" applyFont="1" applyAlignment="1" applyProtection="1">
      <alignment/>
      <protection/>
    </xf>
    <xf numFmtId="165" fontId="3" fillId="0" borderId="0" xfId="0" applyFont="1" applyAlignment="1" applyProtection="1">
      <alignment horizontal="centerContinuous"/>
      <protection/>
    </xf>
    <xf numFmtId="37" fontId="3" fillId="0" borderId="0" xfId="0" applyNumberFormat="1" applyFont="1" applyAlignment="1" applyProtection="1">
      <alignment horizontal="centerContinuous"/>
      <protection/>
    </xf>
    <xf numFmtId="165" fontId="5" fillId="2" borderId="0" xfId="0" applyFont="1" applyFill="1" applyAlignment="1" applyProtection="1">
      <alignment/>
      <protection/>
    </xf>
    <xf numFmtId="37" fontId="3" fillId="0" borderId="6" xfId="0" applyNumberFormat="1" applyFont="1" applyBorder="1" applyAlignment="1" applyProtection="1">
      <alignment horizontal="centerContinuous"/>
      <protection/>
    </xf>
    <xf numFmtId="37" fontId="3" fillId="0" borderId="7" xfId="0" applyNumberFormat="1" applyFont="1" applyBorder="1" applyAlignment="1" applyProtection="1">
      <alignment horizontal="centerContinuous"/>
      <protection/>
    </xf>
    <xf numFmtId="37" fontId="3" fillId="0" borderId="8" xfId="0" applyNumberFormat="1" applyFont="1" applyBorder="1" applyAlignment="1" applyProtection="1">
      <alignment horizontal="centerContinuous"/>
      <protection/>
    </xf>
    <xf numFmtId="37" fontId="3" fillId="0" borderId="9" xfId="0" applyNumberFormat="1" applyFont="1" applyBorder="1" applyAlignment="1" applyProtection="1">
      <alignment horizontal="centerContinuous"/>
      <protection/>
    </xf>
    <xf numFmtId="166" fontId="3" fillId="0" borderId="0" xfId="0" applyNumberFormat="1" applyFont="1" applyAlignment="1" applyProtection="1">
      <alignment/>
      <protection/>
    </xf>
    <xf numFmtId="168" fontId="2" fillId="2" borderId="8" xfId="15" applyNumberFormat="1" applyFont="1" applyFill="1" applyBorder="1" applyAlignment="1" applyProtection="1">
      <alignment/>
      <protection/>
    </xf>
    <xf numFmtId="165" fontId="5" fillId="0" borderId="0" xfId="0" applyFont="1" applyAlignment="1" applyProtection="1">
      <alignment horizontal="left"/>
      <protection/>
    </xf>
    <xf numFmtId="165" fontId="5" fillId="2" borderId="0" xfId="0" applyFont="1" applyFill="1" applyAlignment="1" applyProtection="1">
      <alignment horizontal="left"/>
      <protection/>
    </xf>
    <xf numFmtId="165" fontId="3" fillId="2" borderId="0" xfId="0" applyFont="1" applyFill="1" applyAlignment="1" applyProtection="1">
      <alignment horizontal="left"/>
      <protection/>
    </xf>
    <xf numFmtId="165" fontId="0" fillId="0" borderId="0" xfId="0" applyFont="1" applyAlignment="1" applyProtection="1">
      <alignment horizontal="left"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37" fontId="3" fillId="0" borderId="8" xfId="0" applyNumberFormat="1" applyFont="1" applyBorder="1" applyAlignment="1" applyProtection="1">
      <alignment horizontal="right"/>
      <protection/>
    </xf>
    <xf numFmtId="37" fontId="3" fillId="2" borderId="9" xfId="0" applyNumberFormat="1" applyFont="1" applyFill="1" applyBorder="1" applyAlignment="1" applyProtection="1">
      <alignment horizontal="right"/>
      <protection/>
    </xf>
    <xf numFmtId="37" fontId="3" fillId="0" borderId="22" xfId="0" applyNumberFormat="1" applyFont="1" applyBorder="1" applyAlignment="1" applyProtection="1">
      <alignment horizontal="right"/>
      <protection/>
    </xf>
    <xf numFmtId="37" fontId="3" fillId="2" borderId="23" xfId="0" applyNumberFormat="1" applyFont="1" applyFill="1" applyBorder="1" applyAlignment="1" applyProtection="1">
      <alignment horizontal="right"/>
      <protection/>
    </xf>
    <xf numFmtId="37" fontId="3" fillId="0" borderId="24" xfId="0" applyNumberFormat="1" applyFont="1" applyBorder="1" applyAlignment="1" applyProtection="1">
      <alignment horizontal="right"/>
      <protection/>
    </xf>
    <xf numFmtId="165" fontId="4" fillId="0" borderId="3" xfId="0" applyFont="1" applyBorder="1" applyAlignment="1" applyProtection="1">
      <alignment horizontal="left"/>
      <protection/>
    </xf>
    <xf numFmtId="165" fontId="4" fillId="0" borderId="4" xfId="0" applyFont="1" applyBorder="1" applyAlignment="1" applyProtection="1">
      <alignment horizontal="left"/>
      <protection/>
    </xf>
    <xf numFmtId="165" fontId="3" fillId="0" borderId="0" xfId="0" applyFont="1" applyAlignment="1" applyProtection="1" quotePrefix="1">
      <alignment/>
      <protection/>
    </xf>
    <xf numFmtId="168" fontId="0" fillId="0" borderId="0" xfId="15" applyNumberFormat="1" applyAlignment="1">
      <alignment/>
    </xf>
    <xf numFmtId="171" fontId="2" fillId="0" borderId="13" xfId="0" applyNumberFormat="1" applyFont="1" applyBorder="1" applyAlignment="1" applyProtection="1">
      <alignment/>
      <protection/>
    </xf>
    <xf numFmtId="171" fontId="2" fillId="0" borderId="12" xfId="0" applyNumberFormat="1" applyFont="1" applyBorder="1" applyAlignment="1" applyProtection="1">
      <alignment/>
      <protection/>
    </xf>
    <xf numFmtId="165" fontId="2" fillId="0" borderId="11" xfId="0" applyFont="1" applyBorder="1" applyAlignment="1" applyProtection="1" quotePrefix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3" fillId="0" borderId="25" xfId="0" applyNumberFormat="1" applyFont="1" applyBorder="1" applyAlignment="1" applyProtection="1">
      <alignment horizontal="right"/>
      <protection/>
    </xf>
    <xf numFmtId="165" fontId="3" fillId="0" borderId="0" xfId="0" applyFont="1" applyAlignment="1" applyProtection="1" quotePrefix="1">
      <alignment horizontal="left"/>
      <protection/>
    </xf>
    <xf numFmtId="165" fontId="4" fillId="0" borderId="9" xfId="0" applyFont="1" applyBorder="1" applyAlignment="1" applyProtection="1" quotePrefix="1">
      <alignment horizontal="center"/>
      <protection/>
    </xf>
    <xf numFmtId="165" fontId="2" fillId="0" borderId="0" xfId="0" applyFont="1" applyAlignment="1" applyProtection="1" quotePrefix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52"/>
  <sheetViews>
    <sheetView defaultGridColor="0" colorId="22" workbookViewId="0" topLeftCell="E35">
      <selection activeCell="E54" sqref="E54"/>
    </sheetView>
  </sheetViews>
  <sheetFormatPr defaultColWidth="8.7109375" defaultRowHeight="12.75"/>
  <cols>
    <col min="1" max="1" width="2.7109375" style="0" customWidth="1"/>
    <col min="2" max="2" width="3.7109375" style="0" customWidth="1"/>
    <col min="3" max="3" width="2.7109375" style="0" customWidth="1"/>
    <col min="4" max="4" width="51.8515625" style="0" customWidth="1"/>
    <col min="5" max="5" width="14.7109375" style="0" customWidth="1"/>
    <col min="6" max="6" width="15.28125" style="0" customWidth="1"/>
    <col min="7" max="7" width="14.57421875" style="0" customWidth="1"/>
    <col min="8" max="8" width="18.8515625" style="0" customWidth="1"/>
  </cols>
  <sheetData>
    <row r="1" spans="1:8" ht="15.75">
      <c r="A1" s="1" t="s">
        <v>0</v>
      </c>
      <c r="B1" s="1"/>
      <c r="C1" s="2"/>
      <c r="D1" s="2"/>
      <c r="E1" s="2"/>
      <c r="F1" s="2"/>
      <c r="G1" s="2"/>
      <c r="H1" s="2"/>
    </row>
    <row r="2" spans="1:8" ht="14.25">
      <c r="A2" s="3" t="s">
        <v>183</v>
      </c>
      <c r="B2" s="3"/>
      <c r="C2" s="2"/>
      <c r="D2" s="2"/>
      <c r="E2" s="2"/>
      <c r="F2" s="2"/>
      <c r="G2" s="2"/>
      <c r="H2" s="2"/>
    </row>
    <row r="3" spans="1:8" ht="14.25">
      <c r="A3" s="3" t="s">
        <v>1</v>
      </c>
      <c r="B3" s="3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4.25">
      <c r="A5" s="5" t="s">
        <v>2</v>
      </c>
      <c r="B5" s="3"/>
      <c r="C5" s="2"/>
      <c r="D5" s="2"/>
      <c r="E5" s="2"/>
      <c r="F5" s="2"/>
      <c r="G5" s="2"/>
      <c r="H5" s="2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6"/>
      <c r="B7" s="7"/>
      <c r="C7" s="7"/>
      <c r="D7" s="7"/>
      <c r="E7" s="8" t="s">
        <v>3</v>
      </c>
      <c r="F7" s="9"/>
      <c r="G7" s="91" t="s">
        <v>4</v>
      </c>
      <c r="H7" s="92"/>
    </row>
    <row r="8" spans="1:8" ht="12.75">
      <c r="A8" s="10"/>
      <c r="B8" s="2"/>
      <c r="C8" s="2"/>
      <c r="D8" s="2"/>
      <c r="E8" s="11" t="s">
        <v>5</v>
      </c>
      <c r="F8" s="12" t="s">
        <v>6</v>
      </c>
      <c r="G8" s="12" t="s">
        <v>5</v>
      </c>
      <c r="H8" s="12" t="s">
        <v>6</v>
      </c>
    </row>
    <row r="9" spans="1:8" ht="12.75">
      <c r="A9" s="10"/>
      <c r="B9" s="2"/>
      <c r="C9" s="2"/>
      <c r="D9" s="2"/>
      <c r="E9" s="13" t="s">
        <v>7</v>
      </c>
      <c r="F9" s="14" t="s">
        <v>8</v>
      </c>
      <c r="G9" s="14" t="s">
        <v>9</v>
      </c>
      <c r="H9" s="14" t="s">
        <v>8</v>
      </c>
    </row>
    <row r="10" spans="1:8" ht="12.75">
      <c r="A10" s="10"/>
      <c r="B10" s="2"/>
      <c r="C10" s="2"/>
      <c r="D10" s="2"/>
      <c r="E10" s="13"/>
      <c r="F10" s="14" t="s">
        <v>11</v>
      </c>
      <c r="G10" s="14" t="s">
        <v>12</v>
      </c>
      <c r="H10" s="14" t="s">
        <v>11</v>
      </c>
    </row>
    <row r="11" spans="1:8" ht="12.75">
      <c r="A11" s="10"/>
      <c r="B11" s="2"/>
      <c r="C11" s="2"/>
      <c r="D11" s="2"/>
      <c r="E11" s="13" t="s">
        <v>184</v>
      </c>
      <c r="F11" s="14" t="s">
        <v>7</v>
      </c>
      <c r="G11" s="14" t="str">
        <f>+E11</f>
        <v>31/12/2000</v>
      </c>
      <c r="H11" s="14" t="s">
        <v>10</v>
      </c>
    </row>
    <row r="12" spans="1:8" ht="12.75">
      <c r="A12" s="10"/>
      <c r="B12" s="2"/>
      <c r="C12" s="2"/>
      <c r="D12" s="2"/>
      <c r="E12" s="13"/>
      <c r="F12" s="101"/>
      <c r="G12" s="14"/>
      <c r="H12" s="14" t="s">
        <v>228</v>
      </c>
    </row>
    <row r="13" spans="1:8" ht="12.75">
      <c r="A13" s="10"/>
      <c r="B13" s="2"/>
      <c r="C13" s="2"/>
      <c r="D13" s="2"/>
      <c r="E13" s="15"/>
      <c r="F13" s="16"/>
      <c r="G13" s="16"/>
      <c r="H13" s="16"/>
    </row>
    <row r="14" spans="1:8" ht="12.75">
      <c r="A14" s="17"/>
      <c r="B14" s="18"/>
      <c r="C14" s="18"/>
      <c r="D14" s="19"/>
      <c r="E14" s="20" t="s">
        <v>13</v>
      </c>
      <c r="F14" s="21" t="s">
        <v>13</v>
      </c>
      <c r="G14" s="21" t="s">
        <v>13</v>
      </c>
      <c r="H14" s="21" t="s">
        <v>13</v>
      </c>
    </row>
    <row r="15" spans="1:8" ht="15" customHeight="1">
      <c r="A15" s="17">
        <v>1</v>
      </c>
      <c r="B15" s="19" t="s">
        <v>14</v>
      </c>
      <c r="C15" s="18" t="s">
        <v>15</v>
      </c>
      <c r="D15" s="19"/>
      <c r="E15" s="22">
        <v>19064</v>
      </c>
      <c r="F15" s="23">
        <v>24022</v>
      </c>
      <c r="G15" s="22">
        <v>64721</v>
      </c>
      <c r="H15" s="23">
        <v>178085</v>
      </c>
    </row>
    <row r="16" spans="1:8" ht="15" customHeight="1">
      <c r="A16" s="24"/>
      <c r="B16" s="25" t="s">
        <v>16</v>
      </c>
      <c r="C16" s="26" t="s">
        <v>17</v>
      </c>
      <c r="D16" s="25"/>
      <c r="E16" s="27">
        <v>0</v>
      </c>
      <c r="F16" s="28">
        <v>3</v>
      </c>
      <c r="G16" s="27">
        <v>8</v>
      </c>
      <c r="H16" s="28">
        <v>14</v>
      </c>
    </row>
    <row r="17" spans="1:8" ht="15" customHeight="1">
      <c r="A17" s="17"/>
      <c r="B17" s="19" t="s">
        <v>18</v>
      </c>
      <c r="C17" s="18" t="s">
        <v>19</v>
      </c>
      <c r="D17" s="19"/>
      <c r="E17" s="29">
        <v>1315</v>
      </c>
      <c r="F17" s="23">
        <v>963</v>
      </c>
      <c r="G17" s="29">
        <v>3735</v>
      </c>
      <c r="H17" s="23">
        <v>3935</v>
      </c>
    </row>
    <row r="18" spans="1:8" ht="15" customHeight="1">
      <c r="A18" s="10">
        <v>2</v>
      </c>
      <c r="B18" s="30" t="s">
        <v>14</v>
      </c>
      <c r="C18" s="2" t="s">
        <v>20</v>
      </c>
      <c r="D18" s="30"/>
      <c r="E18" s="31">
        <f>-818-E21-E22</f>
        <v>1983</v>
      </c>
      <c r="F18" s="31">
        <v>11309</v>
      </c>
      <c r="G18" s="31">
        <f>9097-G21-G22</f>
        <v>13783</v>
      </c>
      <c r="H18" s="31">
        <f>65215-H21-H22</f>
        <v>68677</v>
      </c>
    </row>
    <row r="19" spans="1:8" ht="15" customHeight="1">
      <c r="A19" s="10"/>
      <c r="B19" s="30"/>
      <c r="C19" s="2" t="s">
        <v>21</v>
      </c>
      <c r="D19" s="30"/>
      <c r="E19" s="32"/>
      <c r="F19" s="31"/>
      <c r="G19" s="32"/>
      <c r="H19" s="31"/>
    </row>
    <row r="20" spans="1:8" ht="15" customHeight="1">
      <c r="A20" s="17"/>
      <c r="B20" s="19"/>
      <c r="C20" s="18" t="s">
        <v>22</v>
      </c>
      <c r="D20" s="19"/>
      <c r="E20" s="22"/>
      <c r="F20" s="23"/>
      <c r="G20" s="22"/>
      <c r="H20" s="23"/>
    </row>
    <row r="21" spans="1:8" ht="15" customHeight="1">
      <c r="A21" s="24"/>
      <c r="B21" s="25" t="s">
        <v>16</v>
      </c>
      <c r="C21" s="26" t="s">
        <v>23</v>
      </c>
      <c r="D21" s="25"/>
      <c r="E21" s="27">
        <v>-526</v>
      </c>
      <c r="F21" s="28">
        <v>-192</v>
      </c>
      <c r="G21" s="27">
        <f>-1153</f>
        <v>-1153</v>
      </c>
      <c r="H21" s="28">
        <v>-2000</v>
      </c>
    </row>
    <row r="22" spans="1:8" ht="15" customHeight="1">
      <c r="A22" s="17"/>
      <c r="B22" s="19" t="s">
        <v>18</v>
      </c>
      <c r="C22" s="18" t="s">
        <v>24</v>
      </c>
      <c r="D22" s="19"/>
      <c r="E22" s="29">
        <f>-1587-688</f>
        <v>-2275</v>
      </c>
      <c r="F22" s="23">
        <v>-371</v>
      </c>
      <c r="G22" s="29">
        <f>-1793-1052-688</f>
        <v>-3533</v>
      </c>
      <c r="H22" s="23">
        <v>-1462</v>
      </c>
    </row>
    <row r="23" spans="1:8" ht="15" customHeight="1">
      <c r="A23" s="17"/>
      <c r="B23" s="19" t="s">
        <v>25</v>
      </c>
      <c r="C23" s="18" t="s">
        <v>26</v>
      </c>
      <c r="D23" s="19"/>
      <c r="E23" s="22">
        <v>0</v>
      </c>
      <c r="F23" s="23">
        <v>-1099</v>
      </c>
      <c r="G23" s="22">
        <v>737</v>
      </c>
      <c r="H23" s="23">
        <v>-976</v>
      </c>
    </row>
    <row r="24" spans="1:8" ht="15" customHeight="1">
      <c r="A24" s="10"/>
      <c r="B24" s="30" t="s">
        <v>27</v>
      </c>
      <c r="C24" s="2" t="s">
        <v>28</v>
      </c>
      <c r="D24" s="30"/>
      <c r="E24" s="33">
        <f>SUM(E18:E23)</f>
        <v>-818</v>
      </c>
      <c r="F24" s="33">
        <f>SUM(F18:F23)</f>
        <v>9647</v>
      </c>
      <c r="G24" s="33">
        <f>SUM(G18:G23)</f>
        <v>9834</v>
      </c>
      <c r="H24" s="33">
        <f>SUM(H18:H23)</f>
        <v>64239</v>
      </c>
    </row>
    <row r="25" spans="1:8" ht="15" customHeight="1">
      <c r="A25" s="10"/>
      <c r="B25" s="30"/>
      <c r="C25" s="2" t="s">
        <v>29</v>
      </c>
      <c r="D25" s="30"/>
      <c r="E25" s="32"/>
      <c r="F25" s="31"/>
      <c r="G25" s="32"/>
      <c r="H25" s="31"/>
    </row>
    <row r="26" spans="1:8" ht="15" customHeight="1">
      <c r="A26" s="17"/>
      <c r="B26" s="19"/>
      <c r="C26" s="18" t="s">
        <v>30</v>
      </c>
      <c r="D26" s="19"/>
      <c r="E26" s="22"/>
      <c r="F26" s="23"/>
      <c r="G26" s="22"/>
      <c r="H26" s="23"/>
    </row>
    <row r="27" spans="1:8" ht="15" customHeight="1">
      <c r="A27" s="24"/>
      <c r="B27" s="25" t="s">
        <v>31</v>
      </c>
      <c r="C27" s="26" t="s">
        <v>32</v>
      </c>
      <c r="D27" s="25"/>
      <c r="E27" s="34">
        <v>0</v>
      </c>
      <c r="F27" s="28">
        <v>453</v>
      </c>
      <c r="G27" s="34">
        <v>932</v>
      </c>
      <c r="H27" s="28">
        <v>1822</v>
      </c>
    </row>
    <row r="28" spans="1:8" ht="15" customHeight="1">
      <c r="A28" s="10"/>
      <c r="B28" s="30" t="s">
        <v>33</v>
      </c>
      <c r="C28" s="2" t="s">
        <v>34</v>
      </c>
      <c r="D28" s="30"/>
      <c r="E28" s="33">
        <f>SUM(E24:E27)</f>
        <v>-818</v>
      </c>
      <c r="F28" s="33">
        <f>SUM(F24:F27)</f>
        <v>10100</v>
      </c>
      <c r="G28" s="33">
        <f>SUM(G24:G27)</f>
        <v>10766</v>
      </c>
      <c r="H28" s="33">
        <f>SUM(H24:H27)</f>
        <v>66061</v>
      </c>
    </row>
    <row r="29" spans="1:8" ht="15" customHeight="1">
      <c r="A29" s="17"/>
      <c r="B29" s="19"/>
      <c r="C29" s="18" t="s">
        <v>35</v>
      </c>
      <c r="D29" s="19"/>
      <c r="E29" s="22"/>
      <c r="F29" s="23"/>
      <c r="G29" s="22"/>
      <c r="H29" s="23"/>
    </row>
    <row r="30" spans="1:8" ht="15" customHeight="1">
      <c r="A30" s="24"/>
      <c r="B30" s="25" t="s">
        <v>36</v>
      </c>
      <c r="C30" s="26" t="s">
        <v>37</v>
      </c>
      <c r="D30" s="25"/>
      <c r="E30" s="27">
        <v>831</v>
      </c>
      <c r="F30" s="28">
        <v>85</v>
      </c>
      <c r="G30" s="27">
        <v>-1864</v>
      </c>
      <c r="H30" s="28">
        <v>334</v>
      </c>
    </row>
    <row r="31" spans="1:8" ht="15" customHeight="1">
      <c r="A31" s="10"/>
      <c r="B31" s="30" t="s">
        <v>38</v>
      </c>
      <c r="C31" s="2" t="s">
        <v>38</v>
      </c>
      <c r="D31" s="30" t="s">
        <v>39</v>
      </c>
      <c r="E31" s="33">
        <f>SUM(E28:E30)</f>
        <v>13</v>
      </c>
      <c r="F31" s="33">
        <f>SUM(F28:F30)</f>
        <v>10185</v>
      </c>
      <c r="G31" s="33">
        <f>SUM(G28:G30)</f>
        <v>8902</v>
      </c>
      <c r="H31" s="33">
        <f>SUM(H28:H30)</f>
        <v>66395</v>
      </c>
    </row>
    <row r="32" spans="1:8" ht="15" customHeight="1">
      <c r="A32" s="17"/>
      <c r="B32" s="19"/>
      <c r="C32" s="18"/>
      <c r="D32" s="19" t="s">
        <v>40</v>
      </c>
      <c r="E32" s="22"/>
      <c r="F32" s="23"/>
      <c r="G32" s="22"/>
      <c r="H32" s="23"/>
    </row>
    <row r="33" spans="1:8" ht="15" customHeight="1">
      <c r="A33" s="24"/>
      <c r="B33" s="25"/>
      <c r="C33" s="26" t="s">
        <v>41</v>
      </c>
      <c r="D33" s="25" t="s">
        <v>149</v>
      </c>
      <c r="E33" s="27">
        <v>-768</v>
      </c>
      <c r="F33" s="28">
        <v>-275</v>
      </c>
      <c r="G33" s="27">
        <v>-1479</v>
      </c>
      <c r="H33" s="28">
        <v>-1793</v>
      </c>
    </row>
    <row r="34" spans="1:8" ht="15" customHeight="1">
      <c r="A34" s="10"/>
      <c r="B34" s="30" t="s">
        <v>42</v>
      </c>
      <c r="C34" s="2" t="s">
        <v>43</v>
      </c>
      <c r="D34" s="30"/>
      <c r="E34" s="79">
        <f>SUM(E31:E33)</f>
        <v>-755</v>
      </c>
      <c r="F34" s="79">
        <f>SUM(F31:F33)</f>
        <v>9910</v>
      </c>
      <c r="G34" s="33">
        <f>SUM(G31:G33)</f>
        <v>7423</v>
      </c>
      <c r="H34" s="79">
        <f>SUM(H31:H33)</f>
        <v>64602</v>
      </c>
    </row>
    <row r="35" spans="1:8" ht="15" customHeight="1">
      <c r="A35" s="17"/>
      <c r="B35" s="19"/>
      <c r="C35" s="18" t="s">
        <v>44</v>
      </c>
      <c r="D35" s="19"/>
      <c r="E35" s="22"/>
      <c r="F35" s="23"/>
      <c r="G35" s="22"/>
      <c r="H35" s="23"/>
    </row>
    <row r="36" spans="1:8" ht="15" customHeight="1">
      <c r="A36" s="24"/>
      <c r="B36" s="25" t="s">
        <v>45</v>
      </c>
      <c r="C36" s="26" t="s">
        <v>38</v>
      </c>
      <c r="D36" s="25" t="s">
        <v>46</v>
      </c>
      <c r="E36" s="27">
        <v>0</v>
      </c>
      <c r="F36" s="28">
        <v>0</v>
      </c>
      <c r="G36" s="27">
        <v>0</v>
      </c>
      <c r="H36" s="28">
        <v>0</v>
      </c>
    </row>
    <row r="37" spans="1:8" ht="15" customHeight="1">
      <c r="A37" s="17"/>
      <c r="B37" s="19"/>
      <c r="C37" s="18" t="s">
        <v>41</v>
      </c>
      <c r="D37" s="19" t="s">
        <v>149</v>
      </c>
      <c r="E37" s="22">
        <v>0</v>
      </c>
      <c r="F37" s="23">
        <v>0</v>
      </c>
      <c r="G37" s="22">
        <v>0</v>
      </c>
      <c r="H37" s="23">
        <v>0</v>
      </c>
    </row>
    <row r="38" spans="1:8" ht="15" customHeight="1">
      <c r="A38" s="10"/>
      <c r="B38" s="30"/>
      <c r="C38" s="2" t="s">
        <v>47</v>
      </c>
      <c r="D38" s="30" t="s">
        <v>48</v>
      </c>
      <c r="E38" s="32">
        <v>0</v>
      </c>
      <c r="F38" s="31">
        <v>0</v>
      </c>
      <c r="G38" s="32">
        <v>0</v>
      </c>
      <c r="H38" s="31">
        <v>0</v>
      </c>
    </row>
    <row r="39" spans="1:8" ht="15" customHeight="1">
      <c r="A39" s="17"/>
      <c r="B39" s="19"/>
      <c r="C39" s="18"/>
      <c r="D39" s="19" t="s">
        <v>44</v>
      </c>
      <c r="E39" s="22"/>
      <c r="F39" s="23"/>
      <c r="G39" s="22"/>
      <c r="H39" s="23"/>
    </row>
    <row r="40" spans="1:8" ht="15" customHeight="1">
      <c r="A40" s="10"/>
      <c r="B40" s="30" t="s">
        <v>49</v>
      </c>
      <c r="C40" s="2" t="s">
        <v>50</v>
      </c>
      <c r="D40" s="30"/>
      <c r="E40" s="32">
        <f>SUM(E34:E39)</f>
        <v>-755</v>
      </c>
      <c r="F40" s="32">
        <f>SUM(F34:F39)</f>
        <v>9910</v>
      </c>
      <c r="G40" s="32">
        <f>SUM(G34:G39)</f>
        <v>7423</v>
      </c>
      <c r="H40" s="32">
        <f>SUM(H34:H39)</f>
        <v>64602</v>
      </c>
    </row>
    <row r="41" spans="1:8" ht="15" customHeight="1">
      <c r="A41" s="17"/>
      <c r="B41" s="19"/>
      <c r="C41" s="18" t="s">
        <v>51</v>
      </c>
      <c r="D41" s="19"/>
      <c r="E41" s="35"/>
      <c r="F41" s="19"/>
      <c r="G41" s="19"/>
      <c r="H41" s="19"/>
    </row>
    <row r="42" spans="1:8" ht="15" customHeight="1">
      <c r="A42" s="10">
        <v>3</v>
      </c>
      <c r="B42" s="30" t="s">
        <v>14</v>
      </c>
      <c r="C42" s="2" t="s">
        <v>52</v>
      </c>
      <c r="D42" s="30"/>
      <c r="E42" s="36"/>
      <c r="F42" s="30"/>
      <c r="G42" s="30"/>
      <c r="H42" s="30"/>
    </row>
    <row r="43" spans="1:8" ht="15" customHeight="1">
      <c r="A43" s="10"/>
      <c r="B43" s="30"/>
      <c r="C43" s="2" t="s">
        <v>53</v>
      </c>
      <c r="D43" s="30"/>
      <c r="E43" s="36"/>
      <c r="F43" s="30"/>
      <c r="G43" s="30"/>
      <c r="H43" s="30"/>
    </row>
    <row r="44" spans="1:8" ht="15" customHeight="1">
      <c r="A44" s="10"/>
      <c r="B44" s="30"/>
      <c r="C44" s="2" t="s">
        <v>38</v>
      </c>
      <c r="D44" s="30" t="s">
        <v>227</v>
      </c>
      <c r="E44" s="37">
        <v>-0.46</v>
      </c>
      <c r="F44" s="38">
        <v>6.65</v>
      </c>
      <c r="G44" s="38">
        <v>4.55</v>
      </c>
      <c r="H44" s="38">
        <v>43.36</v>
      </c>
    </row>
    <row r="45" spans="1:8" ht="15" customHeight="1">
      <c r="A45" s="10"/>
      <c r="B45" s="30"/>
      <c r="C45" s="18"/>
      <c r="D45" s="19" t="s">
        <v>150</v>
      </c>
      <c r="E45" s="19"/>
      <c r="F45" s="35"/>
      <c r="G45" s="19"/>
      <c r="H45" s="19"/>
    </row>
    <row r="46" spans="1:8" ht="15" customHeight="1">
      <c r="A46" s="10"/>
      <c r="B46" s="30"/>
      <c r="C46" s="2"/>
      <c r="D46" s="30"/>
      <c r="E46" s="37"/>
      <c r="F46" s="36"/>
      <c r="G46" s="37"/>
      <c r="H46" s="38"/>
    </row>
    <row r="47" spans="1:8" ht="15" customHeight="1">
      <c r="A47" s="17"/>
      <c r="B47" s="19"/>
      <c r="C47" s="97" t="s">
        <v>41</v>
      </c>
      <c r="D47" s="19" t="s">
        <v>196</v>
      </c>
      <c r="E47" s="95" t="s">
        <v>179</v>
      </c>
      <c r="F47" s="19" t="s">
        <v>179</v>
      </c>
      <c r="G47" s="96" t="s">
        <v>179</v>
      </c>
      <c r="H47" s="19" t="s">
        <v>179</v>
      </c>
    </row>
    <row r="48" spans="1:8" ht="15" customHeight="1">
      <c r="A48" s="10">
        <v>4</v>
      </c>
      <c r="B48" s="30"/>
      <c r="C48" s="2" t="s">
        <v>177</v>
      </c>
      <c r="D48" s="30"/>
      <c r="E48" s="36"/>
      <c r="F48" s="30"/>
      <c r="G48" s="30"/>
      <c r="H48" s="30"/>
    </row>
    <row r="49" spans="1:8" ht="15" customHeight="1">
      <c r="A49" s="10"/>
      <c r="B49" s="30"/>
      <c r="C49" s="2" t="s">
        <v>180</v>
      </c>
      <c r="D49" s="30"/>
      <c r="E49" s="36"/>
      <c r="F49" s="37"/>
      <c r="G49" s="38">
        <v>2.33</v>
      </c>
      <c r="H49" s="38">
        <v>2.54</v>
      </c>
    </row>
    <row r="50" spans="1:8" ht="15" customHeight="1">
      <c r="A50" s="24">
        <v>5</v>
      </c>
      <c r="B50" s="25" t="s">
        <v>14</v>
      </c>
      <c r="C50" s="26" t="s">
        <v>181</v>
      </c>
      <c r="D50" s="25"/>
      <c r="E50" s="39">
        <v>0</v>
      </c>
      <c r="F50" s="25">
        <v>0</v>
      </c>
      <c r="G50" s="25">
        <v>0</v>
      </c>
      <c r="H50" s="25">
        <v>0</v>
      </c>
    </row>
    <row r="51" spans="1:8" ht="15" customHeight="1">
      <c r="A51" s="17"/>
      <c r="B51" s="19" t="s">
        <v>16</v>
      </c>
      <c r="C51" s="18" t="s">
        <v>182</v>
      </c>
      <c r="D51" s="19"/>
      <c r="E51" s="39">
        <v>0</v>
      </c>
      <c r="F51" s="25">
        <v>0</v>
      </c>
      <c r="G51" s="25">
        <v>0</v>
      </c>
      <c r="H51" s="25">
        <v>0</v>
      </c>
    </row>
    <row r="52" ht="12.75">
      <c r="E52" s="94"/>
    </row>
  </sheetData>
  <printOptions/>
  <pageMargins left="0.75" right="0.5" top="0.75" bottom="0.85" header="0.5" footer="0.5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E61"/>
  <sheetViews>
    <sheetView defaultGridColor="0" zoomScale="85" zoomScaleNormal="85" colorId="22" workbookViewId="0" topLeftCell="C17">
      <selection activeCell="E17" sqref="E17"/>
    </sheetView>
  </sheetViews>
  <sheetFormatPr defaultColWidth="8.7109375" defaultRowHeight="12.75"/>
  <cols>
    <col min="1" max="2" width="3.7109375" style="0" customWidth="1"/>
    <col min="3" max="3" width="46.00390625" style="0" customWidth="1"/>
    <col min="4" max="4" width="19.00390625" style="0" customWidth="1"/>
    <col min="5" max="5" width="24.2812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4.25">
      <c r="A2" s="3" t="s">
        <v>183</v>
      </c>
      <c r="B2" s="2"/>
      <c r="C2" s="2"/>
      <c r="D2" s="2"/>
      <c r="E2" s="2"/>
    </row>
    <row r="3" spans="1:5" ht="14.25">
      <c r="A3" s="3" t="s">
        <v>1</v>
      </c>
      <c r="B3" s="2"/>
      <c r="C3" s="2"/>
      <c r="D3" s="2"/>
      <c r="E3" s="2"/>
    </row>
    <row r="4" spans="1:5" ht="12.75">
      <c r="A4" s="4"/>
      <c r="B4" s="4"/>
      <c r="C4" s="4"/>
      <c r="D4" s="4"/>
      <c r="E4" s="4"/>
    </row>
    <row r="5" spans="1:5" ht="14.25">
      <c r="A5" s="3" t="s">
        <v>54</v>
      </c>
      <c r="B5" s="2"/>
      <c r="C5" s="2"/>
      <c r="D5" s="2"/>
      <c r="E5" s="2"/>
    </row>
    <row r="6" spans="1:5" ht="12.75">
      <c r="A6" s="18"/>
      <c r="B6" s="18"/>
      <c r="C6" s="18"/>
      <c r="D6" s="2"/>
      <c r="E6" s="2"/>
    </row>
    <row r="7" spans="1:5" ht="12.75">
      <c r="A7" s="6"/>
      <c r="B7" s="7"/>
      <c r="C7" s="7"/>
      <c r="D7" s="41" t="s">
        <v>55</v>
      </c>
      <c r="E7" s="42" t="s">
        <v>56</v>
      </c>
    </row>
    <row r="8" spans="1:5" ht="12.75">
      <c r="A8" s="10"/>
      <c r="B8" s="2"/>
      <c r="C8" s="30"/>
      <c r="D8" s="43" t="s">
        <v>57</v>
      </c>
      <c r="E8" s="44" t="s">
        <v>58</v>
      </c>
    </row>
    <row r="9" spans="1:5" ht="12.75">
      <c r="A9" s="10"/>
      <c r="B9" s="2"/>
      <c r="C9" s="2"/>
      <c r="D9" s="43"/>
      <c r="E9" s="44"/>
    </row>
    <row r="10" spans="1:5" ht="12.75">
      <c r="A10" s="10"/>
      <c r="B10" s="2"/>
      <c r="C10" s="2"/>
      <c r="D10" s="43" t="s">
        <v>184</v>
      </c>
      <c r="E10" s="44" t="s">
        <v>59</v>
      </c>
    </row>
    <row r="11" spans="1:5" ht="12.75">
      <c r="A11" s="10"/>
      <c r="B11" s="2"/>
      <c r="C11" s="2"/>
      <c r="D11" s="36"/>
      <c r="E11" s="102" t="s">
        <v>228</v>
      </c>
    </row>
    <row r="12" spans="1:5" ht="12.75">
      <c r="A12" s="10"/>
      <c r="B12" s="2"/>
      <c r="C12" s="30"/>
      <c r="D12" s="43" t="s">
        <v>13</v>
      </c>
      <c r="E12" s="44" t="s">
        <v>13</v>
      </c>
    </row>
    <row r="13" spans="1:5" ht="12.75">
      <c r="A13" s="17"/>
      <c r="B13" s="18"/>
      <c r="C13" s="19"/>
      <c r="D13" s="45"/>
      <c r="E13" s="46"/>
    </row>
    <row r="14" spans="1:5" ht="15" customHeight="1">
      <c r="A14" s="39">
        <v>1</v>
      </c>
      <c r="B14" s="18" t="s">
        <v>60</v>
      </c>
      <c r="C14" s="19"/>
      <c r="D14" s="47">
        <v>197577</v>
      </c>
      <c r="E14" s="48">
        <v>87637</v>
      </c>
    </row>
    <row r="15" spans="1:5" ht="15" customHeight="1">
      <c r="A15" s="36">
        <v>2</v>
      </c>
      <c r="B15" s="2" t="s">
        <v>61</v>
      </c>
      <c r="C15" s="30"/>
      <c r="D15" s="49">
        <v>0</v>
      </c>
      <c r="E15" s="50">
        <v>2626</v>
      </c>
    </row>
    <row r="16" spans="1:5" ht="15" customHeight="1">
      <c r="A16" s="39">
        <v>3</v>
      </c>
      <c r="B16" s="26" t="s">
        <v>62</v>
      </c>
      <c r="C16" s="25"/>
      <c r="D16" s="51">
        <v>1475</v>
      </c>
      <c r="E16" s="52">
        <v>62701</v>
      </c>
    </row>
    <row r="17" spans="1:5" ht="15" customHeight="1">
      <c r="A17" s="39">
        <v>4</v>
      </c>
      <c r="B17" s="26" t="s">
        <v>63</v>
      </c>
      <c r="C17" s="25"/>
      <c r="D17" s="51">
        <v>3213</v>
      </c>
      <c r="E17" s="52">
        <v>3213</v>
      </c>
    </row>
    <row r="18" spans="1:5" ht="15" customHeight="1">
      <c r="A18" s="35">
        <v>5</v>
      </c>
      <c r="B18" s="18" t="s">
        <v>64</v>
      </c>
      <c r="C18" s="19"/>
      <c r="D18" s="47">
        <v>17509</v>
      </c>
      <c r="E18" s="48">
        <v>109</v>
      </c>
    </row>
    <row r="19" spans="1:5" ht="15" customHeight="1">
      <c r="A19" s="36"/>
      <c r="B19" s="2"/>
      <c r="C19" s="30"/>
      <c r="D19" s="49"/>
      <c r="E19" s="50"/>
    </row>
    <row r="20" spans="1:5" ht="15" customHeight="1">
      <c r="A20" s="36">
        <v>6</v>
      </c>
      <c r="B20" s="17" t="s">
        <v>65</v>
      </c>
      <c r="C20" s="19"/>
      <c r="D20" s="47"/>
      <c r="E20" s="48"/>
    </row>
    <row r="21" spans="1:5" ht="15" customHeight="1">
      <c r="A21" s="36"/>
      <c r="B21" s="24"/>
      <c r="C21" s="25" t="s">
        <v>66</v>
      </c>
      <c r="D21" s="51">
        <v>70307</v>
      </c>
      <c r="E21" s="52">
        <v>48126</v>
      </c>
    </row>
    <row r="22" spans="1:5" ht="15" customHeight="1">
      <c r="A22" s="36"/>
      <c r="B22" s="24"/>
      <c r="C22" s="30" t="s">
        <v>67</v>
      </c>
      <c r="D22" s="49">
        <v>22991</v>
      </c>
      <c r="E22" s="50">
        <v>16791</v>
      </c>
    </row>
    <row r="23" spans="1:5" ht="15" customHeight="1">
      <c r="A23" s="36"/>
      <c r="B23" s="24"/>
      <c r="C23" s="25" t="s">
        <v>68</v>
      </c>
      <c r="D23" s="51">
        <v>38238</v>
      </c>
      <c r="E23" s="52">
        <v>29733</v>
      </c>
    </row>
    <row r="24" spans="1:5" ht="15" customHeight="1">
      <c r="A24" s="36"/>
      <c r="B24" s="24"/>
      <c r="C24" s="30" t="s">
        <v>69</v>
      </c>
      <c r="D24" s="49">
        <v>0</v>
      </c>
      <c r="E24" s="50">
        <v>0</v>
      </c>
    </row>
    <row r="25" spans="1:5" ht="15" customHeight="1">
      <c r="A25" s="36"/>
      <c r="B25" s="24"/>
      <c r="C25" s="25" t="s">
        <v>70</v>
      </c>
      <c r="D25" s="51">
        <v>4512</v>
      </c>
      <c r="E25" s="52">
        <v>2856</v>
      </c>
    </row>
    <row r="26" spans="1:5" ht="15" customHeight="1">
      <c r="A26" s="36"/>
      <c r="B26" s="24"/>
      <c r="C26" s="30" t="s">
        <v>71</v>
      </c>
      <c r="D26" s="49">
        <v>297571</v>
      </c>
      <c r="E26" s="50">
        <v>221505</v>
      </c>
    </row>
    <row r="27" spans="1:5" ht="15" customHeight="1">
      <c r="A27" s="36"/>
      <c r="B27" s="17"/>
      <c r="C27" s="30" t="s">
        <v>72</v>
      </c>
      <c r="D27" s="49">
        <v>1723</v>
      </c>
      <c r="E27" s="50">
        <v>4937</v>
      </c>
    </row>
    <row r="28" spans="1:5" ht="15" customHeight="1">
      <c r="A28" s="35"/>
      <c r="B28" s="18"/>
      <c r="C28" s="25" t="s">
        <v>73</v>
      </c>
      <c r="D28" s="51">
        <f>SUM(D21:D27)</f>
        <v>435342</v>
      </c>
      <c r="E28" s="52">
        <f>SUM(E21:E27)</f>
        <v>323948</v>
      </c>
    </row>
    <row r="29" spans="1:5" ht="15" customHeight="1">
      <c r="A29" s="36"/>
      <c r="B29" s="2"/>
      <c r="C29" s="30"/>
      <c r="D29" s="49"/>
      <c r="E29" s="50"/>
    </row>
    <row r="30" spans="1:5" ht="15" customHeight="1">
      <c r="A30" s="36">
        <v>7</v>
      </c>
      <c r="B30" s="17" t="s">
        <v>74</v>
      </c>
      <c r="C30" s="19"/>
      <c r="D30" s="47"/>
      <c r="E30" s="48"/>
    </row>
    <row r="31" spans="1:5" ht="15" customHeight="1">
      <c r="A31" s="36"/>
      <c r="B31" s="24"/>
      <c r="C31" s="25" t="s">
        <v>75</v>
      </c>
      <c r="D31" s="53">
        <f>546+2396+4000+7783+1122</f>
        <v>15847</v>
      </c>
      <c r="E31" s="52">
        <f>4564+1500+754+1705</f>
        <v>8523</v>
      </c>
    </row>
    <row r="32" spans="1:5" ht="15" customHeight="1">
      <c r="A32" s="36"/>
      <c r="B32" s="24"/>
      <c r="C32" s="30" t="s">
        <v>76</v>
      </c>
      <c r="D32" s="49">
        <v>36412</v>
      </c>
      <c r="E32" s="50">
        <v>6852</v>
      </c>
    </row>
    <row r="33" spans="1:5" ht="15" customHeight="1">
      <c r="A33" s="36"/>
      <c r="B33" s="24"/>
      <c r="C33" s="25" t="s">
        <v>77</v>
      </c>
      <c r="D33" s="51">
        <v>44463</v>
      </c>
      <c r="E33" s="52">
        <v>30254</v>
      </c>
    </row>
    <row r="34" spans="1:5" ht="15" customHeight="1">
      <c r="A34" s="36"/>
      <c r="B34" s="17"/>
      <c r="C34" s="19" t="s">
        <v>78</v>
      </c>
      <c r="D34" s="47">
        <v>702</v>
      </c>
      <c r="E34" s="48">
        <v>0</v>
      </c>
    </row>
    <row r="35" spans="1:5" ht="15" customHeight="1">
      <c r="A35" s="36"/>
      <c r="B35" s="24"/>
      <c r="C35" s="30" t="s">
        <v>79</v>
      </c>
      <c r="D35" s="54">
        <v>19</v>
      </c>
      <c r="E35" s="50">
        <f>183+79+11+3</f>
        <v>276</v>
      </c>
    </row>
    <row r="36" spans="1:5" ht="15" customHeight="1">
      <c r="A36" s="35"/>
      <c r="B36" s="18"/>
      <c r="C36" s="25" t="s">
        <v>73</v>
      </c>
      <c r="D36" s="51">
        <f>SUM(D31:D35)</f>
        <v>97443</v>
      </c>
      <c r="E36" s="52">
        <f>SUM(E31:E35)</f>
        <v>45905</v>
      </c>
    </row>
    <row r="37" spans="1:5" ht="15" customHeight="1">
      <c r="A37" s="36"/>
      <c r="B37" s="2"/>
      <c r="C37" s="30"/>
      <c r="D37" s="49"/>
      <c r="E37" s="50"/>
    </row>
    <row r="38" spans="1:5" ht="15" customHeight="1" thickBot="1">
      <c r="A38" s="35">
        <v>8</v>
      </c>
      <c r="B38" s="18" t="s">
        <v>80</v>
      </c>
      <c r="C38" s="19"/>
      <c r="D38" s="55">
        <f>+D28-D36</f>
        <v>337899</v>
      </c>
      <c r="E38" s="56">
        <f>+E28-E36</f>
        <v>278043</v>
      </c>
    </row>
    <row r="39" spans="1:5" ht="15" customHeight="1" thickBot="1">
      <c r="A39" s="35"/>
      <c r="B39" s="18"/>
      <c r="C39" s="19"/>
      <c r="D39" s="57">
        <f>+D14+D15+D16+D17+D18+D38</f>
        <v>557673</v>
      </c>
      <c r="E39" s="58">
        <f>+E14+E15+E16+E17+E18+E38</f>
        <v>434329</v>
      </c>
    </row>
    <row r="40" spans="1:5" ht="15" customHeight="1" thickTop="1">
      <c r="A40" s="36"/>
      <c r="B40" s="2"/>
      <c r="C40" s="30"/>
      <c r="D40" s="49"/>
      <c r="E40" s="50"/>
    </row>
    <row r="41" spans="1:5" ht="15" customHeight="1">
      <c r="A41" s="36">
        <v>9</v>
      </c>
      <c r="B41" s="2" t="s">
        <v>81</v>
      </c>
      <c r="C41" s="30"/>
      <c r="D41" s="49"/>
      <c r="E41" s="50"/>
    </row>
    <row r="42" spans="1:5" ht="15" customHeight="1">
      <c r="A42" s="36"/>
      <c r="B42" s="26" t="s">
        <v>82</v>
      </c>
      <c r="C42" s="25"/>
      <c r="D42" s="51">
        <v>181118</v>
      </c>
      <c r="E42" s="52">
        <v>154000</v>
      </c>
    </row>
    <row r="43" spans="1:5" ht="15" customHeight="1">
      <c r="A43" s="36"/>
      <c r="B43" s="26" t="s">
        <v>83</v>
      </c>
      <c r="C43" s="25"/>
      <c r="D43" s="51"/>
      <c r="E43" s="52"/>
    </row>
    <row r="44" spans="1:5" ht="15" customHeight="1">
      <c r="A44" s="36"/>
      <c r="B44" s="24"/>
      <c r="C44" s="25" t="s">
        <v>84</v>
      </c>
      <c r="D44" s="51">
        <v>142687</v>
      </c>
      <c r="E44" s="52">
        <v>101247</v>
      </c>
    </row>
    <row r="45" spans="1:5" ht="15" customHeight="1">
      <c r="A45" s="36"/>
      <c r="B45" s="24"/>
      <c r="C45" s="30" t="s">
        <v>85</v>
      </c>
      <c r="D45" s="49"/>
      <c r="E45" s="50"/>
    </row>
    <row r="46" spans="1:5" ht="15" customHeight="1">
      <c r="A46" s="36"/>
      <c r="B46" s="24"/>
      <c r="C46" s="25" t="s">
        <v>86</v>
      </c>
      <c r="D46" s="51">
        <v>0</v>
      </c>
      <c r="E46" s="52">
        <v>0</v>
      </c>
    </row>
    <row r="47" spans="1:5" ht="15" customHeight="1">
      <c r="A47" s="36"/>
      <c r="B47" s="17"/>
      <c r="C47" s="19" t="s">
        <v>87</v>
      </c>
      <c r="D47" s="47">
        <v>0</v>
      </c>
      <c r="E47" s="48">
        <v>0</v>
      </c>
    </row>
    <row r="48" spans="1:5" ht="15" customHeight="1">
      <c r="A48" s="36"/>
      <c r="B48" s="17"/>
      <c r="C48" s="19" t="s">
        <v>88</v>
      </c>
      <c r="D48" s="47">
        <v>114825</v>
      </c>
      <c r="E48" s="48">
        <v>107402</v>
      </c>
    </row>
    <row r="49" spans="1:5" ht="15" customHeight="1">
      <c r="A49" s="36"/>
      <c r="B49" s="24"/>
      <c r="C49" s="30" t="s">
        <v>89</v>
      </c>
      <c r="D49" s="49">
        <v>0</v>
      </c>
      <c r="E49" s="50">
        <v>28137</v>
      </c>
    </row>
    <row r="50" spans="1:5" ht="15" customHeight="1">
      <c r="A50" s="36"/>
      <c r="B50" s="2"/>
      <c r="C50" s="59" t="s">
        <v>73</v>
      </c>
      <c r="D50" s="60">
        <f>SUM(D42:D49)</f>
        <v>438630</v>
      </c>
      <c r="E50" s="61">
        <f>SUM(E42:E49)</f>
        <v>390786</v>
      </c>
    </row>
    <row r="51" spans="1:5" ht="15" customHeight="1">
      <c r="A51" s="35"/>
      <c r="B51" s="18"/>
      <c r="C51" s="19"/>
      <c r="D51" s="47"/>
      <c r="E51" s="48"/>
    </row>
    <row r="52" spans="1:5" ht="15" customHeight="1">
      <c r="A52" s="39">
        <v>10</v>
      </c>
      <c r="B52" s="26" t="s">
        <v>90</v>
      </c>
      <c r="C52" s="25"/>
      <c r="D52" s="51">
        <v>66301</v>
      </c>
      <c r="E52" s="52">
        <v>11307</v>
      </c>
    </row>
    <row r="53" spans="1:5" ht="15" customHeight="1">
      <c r="A53" s="35">
        <v>11</v>
      </c>
      <c r="B53" s="18" t="s">
        <v>91</v>
      </c>
      <c r="C53" s="19"/>
      <c r="D53" s="62">
        <v>1344</v>
      </c>
      <c r="E53" s="48">
        <v>2478</v>
      </c>
    </row>
    <row r="54" spans="1:5" ht="15" customHeight="1">
      <c r="A54" s="35">
        <v>12</v>
      </c>
      <c r="B54" s="18" t="s">
        <v>92</v>
      </c>
      <c r="C54" s="19"/>
      <c r="D54" s="47">
        <v>51398</v>
      </c>
      <c r="E54" s="48">
        <v>29626</v>
      </c>
    </row>
    <row r="55" spans="1:5" ht="15" customHeight="1" thickBot="1">
      <c r="A55" s="39"/>
      <c r="B55" s="26" t="s">
        <v>93</v>
      </c>
      <c r="C55" s="25"/>
      <c r="D55" s="63"/>
      <c r="E55" s="64">
        <f>65+67</f>
        <v>132</v>
      </c>
    </row>
    <row r="56" spans="1:5" ht="15" customHeight="1" thickBot="1">
      <c r="A56" s="65"/>
      <c r="B56" s="7"/>
      <c r="C56" s="59"/>
      <c r="D56" s="57">
        <f>SUM(D50:D55)</f>
        <v>557673</v>
      </c>
      <c r="E56" s="48">
        <f>SUM(E50:E55)</f>
        <v>434329</v>
      </c>
    </row>
    <row r="57" spans="1:5" ht="15" customHeight="1" thickTop="1">
      <c r="A57" s="65"/>
      <c r="B57" s="7"/>
      <c r="C57" s="59"/>
      <c r="D57" s="49"/>
      <c r="E57" s="61"/>
    </row>
    <row r="58" spans="1:5" ht="15" customHeight="1">
      <c r="A58" s="36">
        <v>13</v>
      </c>
      <c r="B58" s="2" t="s">
        <v>177</v>
      </c>
      <c r="C58" s="30"/>
      <c r="D58" s="66">
        <f>(+D50-D18)/D42</f>
        <v>2.325119535330558</v>
      </c>
      <c r="E58" s="67">
        <f>(+E50-E18)/E42</f>
        <v>2.5368636363636363</v>
      </c>
    </row>
    <row r="59" spans="1:5" ht="15" customHeight="1">
      <c r="A59" s="35"/>
      <c r="B59" s="18" t="s">
        <v>148</v>
      </c>
      <c r="C59" s="19"/>
      <c r="D59" s="47"/>
      <c r="E59" s="48"/>
    </row>
    <row r="60" spans="1:5" ht="12.75">
      <c r="A60" s="2"/>
      <c r="B60" s="2"/>
      <c r="C60" s="2"/>
      <c r="D60" s="50"/>
      <c r="E60" s="50"/>
    </row>
    <row r="61" spans="1:5" ht="12.75">
      <c r="A61" s="2"/>
      <c r="B61" s="2"/>
      <c r="C61" s="2"/>
      <c r="D61" s="50"/>
      <c r="E61" s="50"/>
    </row>
  </sheetData>
  <printOptions/>
  <pageMargins left="0.75" right="0.5" top="0.75" bottom="0.85" header="0.5" footer="0.5"/>
  <pageSetup horizontalDpi="300" verticalDpi="3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218"/>
  <sheetViews>
    <sheetView tabSelected="1" defaultGridColor="0" zoomScale="85" zoomScaleNormal="85" colorId="22" workbookViewId="0" topLeftCell="A179">
      <selection activeCell="F194" sqref="F194"/>
    </sheetView>
  </sheetViews>
  <sheetFormatPr defaultColWidth="8.7109375" defaultRowHeight="12.75"/>
  <cols>
    <col min="1" max="1" width="6.421875" style="0" customWidth="1"/>
    <col min="2" max="2" width="9.7109375" style="0" customWidth="1"/>
    <col min="3" max="3" width="11.7109375" style="0" customWidth="1"/>
    <col min="4" max="4" width="10.7109375" style="0" customWidth="1"/>
    <col min="6" max="6" width="15.7109375" style="0" customWidth="1"/>
    <col min="7" max="7" width="17.7109375" style="0" customWidth="1"/>
    <col min="8" max="8" width="20.7109375" style="0" customWidth="1"/>
    <col min="9" max="9" width="9.7109375" style="0" customWidth="1"/>
    <col min="10" max="10" width="9.8515625" style="0" customWidth="1"/>
  </cols>
  <sheetData>
    <row r="1" spans="1:9" ht="15.75">
      <c r="A1" s="1" t="s">
        <v>166</v>
      </c>
      <c r="B1" s="2"/>
      <c r="C1" s="2"/>
      <c r="D1" s="2"/>
      <c r="E1" s="2"/>
      <c r="F1" s="2"/>
      <c r="G1" s="40"/>
      <c r="H1" s="40"/>
      <c r="I1" s="40"/>
    </row>
    <row r="2" spans="1:9" ht="12.75">
      <c r="A2" s="4"/>
      <c r="B2" s="4"/>
      <c r="C2" s="4"/>
      <c r="D2" s="4"/>
      <c r="E2" s="4"/>
      <c r="F2" s="4"/>
      <c r="G2" s="68"/>
      <c r="H2" s="68"/>
      <c r="I2" s="68"/>
    </row>
    <row r="3" spans="1:9" ht="14.25">
      <c r="A3" s="3" t="s">
        <v>94</v>
      </c>
      <c r="B3" s="3"/>
      <c r="C3" s="3"/>
      <c r="D3" s="3"/>
      <c r="E3" s="3"/>
      <c r="F3" s="3"/>
      <c r="G3" s="69"/>
      <c r="H3" s="69"/>
      <c r="I3" s="69"/>
    </row>
    <row r="4" spans="1:9" ht="14.25">
      <c r="A4" s="3"/>
      <c r="B4" s="3"/>
      <c r="C4" s="3"/>
      <c r="D4" s="3"/>
      <c r="E4" s="3"/>
      <c r="F4" s="3"/>
      <c r="G4" s="69"/>
      <c r="H4" s="69"/>
      <c r="I4" s="69"/>
    </row>
    <row r="5" spans="1:9" ht="14.25">
      <c r="A5" s="3"/>
      <c r="B5" s="3"/>
      <c r="C5" s="3"/>
      <c r="D5" s="3"/>
      <c r="E5" s="3"/>
      <c r="F5" s="3"/>
      <c r="G5" s="69"/>
      <c r="H5" s="69"/>
      <c r="I5" s="69"/>
    </row>
    <row r="6" spans="1:9" ht="15">
      <c r="A6" s="70">
        <v>1</v>
      </c>
      <c r="B6" s="80" t="s">
        <v>95</v>
      </c>
      <c r="C6" s="3"/>
      <c r="D6" s="3"/>
      <c r="E6" s="3"/>
      <c r="F6" s="3"/>
      <c r="G6" s="69"/>
      <c r="H6" s="69"/>
      <c r="I6" s="69"/>
    </row>
    <row r="7" spans="1:9" ht="14.25">
      <c r="A7" s="3"/>
      <c r="B7" s="5"/>
      <c r="C7" s="3"/>
      <c r="D7" s="3"/>
      <c r="E7" s="3"/>
      <c r="F7" s="3"/>
      <c r="G7" s="69"/>
      <c r="H7" s="69"/>
      <c r="I7" s="69"/>
    </row>
    <row r="8" spans="1:9" ht="14.25">
      <c r="A8" s="3"/>
      <c r="B8" s="5" t="s">
        <v>96</v>
      </c>
      <c r="C8" s="71"/>
      <c r="D8" s="71"/>
      <c r="E8" s="71"/>
      <c r="F8" s="71"/>
      <c r="G8" s="72"/>
      <c r="H8" s="72"/>
      <c r="I8" s="69"/>
    </row>
    <row r="9" spans="1:9" ht="14.25">
      <c r="A9" s="3" t="s">
        <v>102</v>
      </c>
      <c r="B9" s="5" t="s">
        <v>97</v>
      </c>
      <c r="C9" s="71"/>
      <c r="D9" s="71"/>
      <c r="E9" s="71"/>
      <c r="F9" s="71"/>
      <c r="G9" s="72"/>
      <c r="H9" s="72"/>
      <c r="I9" s="69"/>
    </row>
    <row r="10" spans="1:9" ht="14.25">
      <c r="A10" s="3"/>
      <c r="B10" s="5"/>
      <c r="C10" s="71"/>
      <c r="D10" s="71"/>
      <c r="E10" s="71"/>
      <c r="F10" s="71"/>
      <c r="G10" s="72"/>
      <c r="H10" s="72"/>
      <c r="I10" s="69"/>
    </row>
    <row r="11" spans="1:9" ht="15">
      <c r="A11" s="70">
        <v>2</v>
      </c>
      <c r="B11" s="80" t="s">
        <v>26</v>
      </c>
      <c r="C11" s="71"/>
      <c r="D11" s="71"/>
      <c r="E11" s="71"/>
      <c r="F11" s="71"/>
      <c r="G11" s="72"/>
      <c r="H11" s="72"/>
      <c r="I11" s="69"/>
    </row>
    <row r="12" spans="1:9" ht="14.25">
      <c r="A12" s="3"/>
      <c r="B12" s="5"/>
      <c r="C12" s="71"/>
      <c r="D12" s="71"/>
      <c r="E12" s="71"/>
      <c r="F12" s="71"/>
      <c r="G12" s="72"/>
      <c r="H12" s="72"/>
      <c r="I12" s="69"/>
    </row>
    <row r="13" spans="1:9" ht="14.25">
      <c r="A13" s="3"/>
      <c r="B13" s="5" t="s">
        <v>151</v>
      </c>
      <c r="C13" s="71"/>
      <c r="D13" s="71"/>
      <c r="E13" s="71"/>
      <c r="F13" s="71"/>
      <c r="G13" s="72"/>
      <c r="H13" s="72"/>
      <c r="I13" s="69"/>
    </row>
    <row r="14" spans="1:9" ht="14.25">
      <c r="A14" s="3"/>
      <c r="B14" s="5" t="s">
        <v>197</v>
      </c>
      <c r="C14" s="71"/>
      <c r="D14" s="71"/>
      <c r="E14" s="71"/>
      <c r="F14" s="71"/>
      <c r="G14" s="72"/>
      <c r="H14" s="72"/>
      <c r="I14" s="69"/>
    </row>
    <row r="15" spans="1:9" ht="14.25">
      <c r="A15" s="3"/>
      <c r="B15" s="5"/>
      <c r="C15" s="71"/>
      <c r="D15" s="71"/>
      <c r="E15" s="71"/>
      <c r="F15" s="71"/>
      <c r="G15" s="72"/>
      <c r="H15" s="72"/>
      <c r="I15" s="69"/>
    </row>
    <row r="16" spans="1:9" ht="15">
      <c r="A16" s="70">
        <v>3</v>
      </c>
      <c r="B16" s="80" t="s">
        <v>46</v>
      </c>
      <c r="C16" s="71"/>
      <c r="D16" s="71"/>
      <c r="E16" s="71"/>
      <c r="F16" s="71"/>
      <c r="G16" s="72"/>
      <c r="H16" s="72"/>
      <c r="I16" s="69"/>
    </row>
    <row r="17" spans="1:9" ht="14.25">
      <c r="A17" s="3"/>
      <c r="B17" s="5"/>
      <c r="C17" s="71"/>
      <c r="D17" s="71"/>
      <c r="E17" s="71"/>
      <c r="F17" s="71"/>
      <c r="G17" s="72"/>
      <c r="H17" s="72"/>
      <c r="I17" s="69"/>
    </row>
    <row r="18" spans="1:9" ht="14.25">
      <c r="A18" s="3"/>
      <c r="B18" s="5" t="s">
        <v>206</v>
      </c>
      <c r="C18" s="71"/>
      <c r="D18" s="71"/>
      <c r="E18" s="71"/>
      <c r="F18" s="71"/>
      <c r="G18" s="72"/>
      <c r="H18" s="72"/>
      <c r="I18" s="69"/>
    </row>
    <row r="19" spans="1:9" ht="14.25">
      <c r="A19" s="3"/>
      <c r="B19" s="5"/>
      <c r="C19" s="71"/>
      <c r="D19" s="71"/>
      <c r="E19" s="71"/>
      <c r="F19" s="71"/>
      <c r="G19" s="72"/>
      <c r="H19" s="72"/>
      <c r="I19" s="69"/>
    </row>
    <row r="20" spans="1:9" ht="15">
      <c r="A20" s="73">
        <v>4</v>
      </c>
      <c r="B20" s="81" t="s">
        <v>37</v>
      </c>
      <c r="C20" s="71"/>
      <c r="D20" s="71"/>
      <c r="E20" s="71"/>
      <c r="F20" s="71"/>
      <c r="G20" s="72"/>
      <c r="H20" s="72"/>
      <c r="I20" s="69"/>
    </row>
    <row r="21" spans="1:9" ht="14.25">
      <c r="A21" s="3"/>
      <c r="B21" s="5"/>
      <c r="C21" s="71"/>
      <c r="D21" s="71"/>
      <c r="E21" s="71"/>
      <c r="F21" s="71"/>
      <c r="G21" s="72"/>
      <c r="H21" s="72"/>
      <c r="I21" s="69"/>
    </row>
    <row r="22" spans="1:9" ht="14.25">
      <c r="A22" s="3"/>
      <c r="B22" s="5" t="s">
        <v>205</v>
      </c>
      <c r="C22" s="71"/>
      <c r="D22" s="71"/>
      <c r="E22" s="71"/>
      <c r="F22" s="71"/>
      <c r="G22" s="72"/>
      <c r="H22" s="72"/>
      <c r="I22" s="69"/>
    </row>
    <row r="23" spans="1:9" ht="14.25">
      <c r="A23" s="3"/>
      <c r="B23" s="5"/>
      <c r="C23" s="71"/>
      <c r="D23" s="71"/>
      <c r="E23" s="71"/>
      <c r="F23" s="71"/>
      <c r="G23" s="72"/>
      <c r="H23" s="72"/>
      <c r="I23" s="69"/>
    </row>
    <row r="24" spans="1:9" ht="15">
      <c r="A24" s="70">
        <v>5</v>
      </c>
      <c r="B24" s="80" t="s">
        <v>98</v>
      </c>
      <c r="C24" s="71"/>
      <c r="D24" s="71"/>
      <c r="E24" s="71"/>
      <c r="F24" s="71"/>
      <c r="G24" s="72"/>
      <c r="H24" s="72"/>
      <c r="I24" s="69"/>
    </row>
    <row r="25" spans="1:9" ht="14.25">
      <c r="A25" s="3"/>
      <c r="B25" s="5"/>
      <c r="C25" s="71"/>
      <c r="D25" s="71"/>
      <c r="E25" s="71"/>
      <c r="F25" s="71"/>
      <c r="G25" s="72"/>
      <c r="H25" s="72"/>
      <c r="I25" s="69"/>
    </row>
    <row r="26" spans="1:9" ht="14.25">
      <c r="A26" s="3"/>
      <c r="B26" s="5" t="s">
        <v>147</v>
      </c>
      <c r="C26" s="71"/>
      <c r="D26" s="71"/>
      <c r="E26" s="71"/>
      <c r="F26" s="71"/>
      <c r="G26" s="72"/>
      <c r="H26" s="72"/>
      <c r="I26" s="69"/>
    </row>
    <row r="27" spans="1:9" ht="14.25">
      <c r="A27" s="3"/>
      <c r="B27" s="5"/>
      <c r="C27" s="71"/>
      <c r="D27" s="71"/>
      <c r="E27" s="71"/>
      <c r="F27" s="71"/>
      <c r="G27" s="72"/>
      <c r="H27" s="72"/>
      <c r="I27" s="69"/>
    </row>
    <row r="28" spans="1:9" ht="15">
      <c r="A28" s="70">
        <v>6</v>
      </c>
      <c r="B28" s="80" t="s">
        <v>99</v>
      </c>
      <c r="C28" s="71"/>
      <c r="D28" s="71"/>
      <c r="E28" s="71"/>
      <c r="F28" s="71"/>
      <c r="G28" s="72"/>
      <c r="H28" s="72"/>
      <c r="I28" s="69"/>
    </row>
    <row r="29" spans="1:9" ht="14.25">
      <c r="A29" s="3"/>
      <c r="B29" s="5"/>
      <c r="C29" s="71"/>
      <c r="D29" s="71"/>
      <c r="E29" s="71"/>
      <c r="F29" s="71"/>
      <c r="G29" s="72"/>
      <c r="H29" s="72"/>
      <c r="I29" s="69"/>
    </row>
    <row r="30" spans="1:9" ht="14.25">
      <c r="A30" s="3"/>
      <c r="B30" s="5" t="s">
        <v>165</v>
      </c>
      <c r="C30" s="71"/>
      <c r="D30" s="71"/>
      <c r="E30" s="71"/>
      <c r="F30" s="71"/>
      <c r="G30" s="72"/>
      <c r="H30" s="72"/>
      <c r="I30" s="72"/>
    </row>
    <row r="31" spans="1:9" ht="14.25">
      <c r="A31" s="3"/>
      <c r="B31" s="5" t="s">
        <v>198</v>
      </c>
      <c r="C31" s="71"/>
      <c r="D31" s="71"/>
      <c r="E31" s="71"/>
      <c r="F31" s="71"/>
      <c r="G31" s="72"/>
      <c r="H31" s="72"/>
      <c r="I31" s="72"/>
    </row>
    <row r="32" spans="1:9" ht="14.25">
      <c r="A32" s="3"/>
      <c r="B32" s="5"/>
      <c r="C32" s="71"/>
      <c r="D32" s="71"/>
      <c r="E32" s="71"/>
      <c r="F32" s="71"/>
      <c r="G32" s="72"/>
      <c r="H32" s="72"/>
      <c r="I32" s="72"/>
    </row>
    <row r="33" spans="1:9" ht="14.25">
      <c r="A33" s="3"/>
      <c r="B33" s="5" t="s">
        <v>229</v>
      </c>
      <c r="C33" s="71"/>
      <c r="D33" s="71"/>
      <c r="E33" s="71"/>
      <c r="F33" s="71"/>
      <c r="G33" s="72"/>
      <c r="H33" s="72"/>
      <c r="I33" s="72"/>
    </row>
    <row r="34" spans="1:9" ht="14.25">
      <c r="A34" s="3"/>
      <c r="B34" s="5" t="s">
        <v>230</v>
      </c>
      <c r="C34" s="71"/>
      <c r="D34" s="71"/>
      <c r="E34" s="71"/>
      <c r="F34" s="71"/>
      <c r="G34" s="72"/>
      <c r="H34" s="72"/>
      <c r="I34" s="72"/>
    </row>
    <row r="35" spans="1:9" ht="14.25">
      <c r="A35" s="3"/>
      <c r="B35" s="5"/>
      <c r="C35" s="71"/>
      <c r="D35" s="71"/>
      <c r="E35" s="71"/>
      <c r="F35" s="71"/>
      <c r="G35" s="72"/>
      <c r="H35" s="72"/>
      <c r="I35" s="69"/>
    </row>
    <row r="36" spans="1:9" ht="15">
      <c r="A36" s="70">
        <v>7</v>
      </c>
      <c r="B36" s="80" t="s">
        <v>100</v>
      </c>
      <c r="C36" s="71"/>
      <c r="D36" s="71"/>
      <c r="E36" s="71"/>
      <c r="F36" s="71"/>
      <c r="G36" s="72"/>
      <c r="H36" s="72"/>
      <c r="I36" s="69"/>
    </row>
    <row r="37" spans="1:9" ht="14.25">
      <c r="A37" s="3"/>
      <c r="B37" s="5"/>
      <c r="C37" s="71"/>
      <c r="D37" s="71"/>
      <c r="E37" s="71"/>
      <c r="F37" s="71"/>
      <c r="G37" s="72"/>
      <c r="H37" s="72"/>
      <c r="I37" s="69"/>
    </row>
    <row r="38" spans="1:9" ht="14.25">
      <c r="A38" s="3"/>
      <c r="B38" s="82" t="s">
        <v>185</v>
      </c>
      <c r="C38" s="71"/>
      <c r="D38" s="71"/>
      <c r="E38" s="71"/>
      <c r="F38" s="71"/>
      <c r="G38" s="72"/>
      <c r="H38" s="72"/>
      <c r="I38" s="69"/>
    </row>
    <row r="39" spans="1:9" ht="14.25">
      <c r="A39" s="3"/>
      <c r="B39" s="5"/>
      <c r="C39" s="71"/>
      <c r="D39" s="71"/>
      <c r="E39" s="71"/>
      <c r="F39" s="71"/>
      <c r="G39" s="72"/>
      <c r="H39" s="72"/>
      <c r="I39" s="69"/>
    </row>
    <row r="40" spans="1:9" ht="14.25">
      <c r="A40" s="3"/>
      <c r="B40" s="5" t="s">
        <v>101</v>
      </c>
      <c r="C40" s="71"/>
      <c r="D40" s="71"/>
      <c r="E40" s="71"/>
      <c r="F40" s="71"/>
      <c r="G40" s="72"/>
      <c r="H40" s="72"/>
      <c r="I40" s="69"/>
    </row>
    <row r="41" spans="1:9" ht="14.25">
      <c r="A41" s="3"/>
      <c r="B41" s="5"/>
      <c r="C41" s="71"/>
      <c r="D41" s="71"/>
      <c r="E41" s="71"/>
      <c r="F41" s="71"/>
      <c r="G41" s="72" t="s">
        <v>13</v>
      </c>
      <c r="H41" s="72" t="s">
        <v>102</v>
      </c>
      <c r="I41" s="69"/>
    </row>
    <row r="42" spans="1:9" ht="14.25">
      <c r="A42" s="3"/>
      <c r="B42" s="5"/>
      <c r="C42" s="71"/>
      <c r="D42" s="71"/>
      <c r="E42" s="71"/>
      <c r="F42" s="71"/>
      <c r="G42" s="72"/>
      <c r="H42" s="72"/>
      <c r="I42" s="69"/>
    </row>
    <row r="43" spans="1:9" ht="15" thickBot="1">
      <c r="A43" s="3"/>
      <c r="B43" s="5" t="s">
        <v>103</v>
      </c>
      <c r="C43" s="71"/>
      <c r="D43" s="71"/>
      <c r="E43" s="71"/>
      <c r="F43" s="71"/>
      <c r="G43" s="84">
        <v>129920</v>
      </c>
      <c r="H43" s="72"/>
      <c r="I43" s="69"/>
    </row>
    <row r="44" spans="1:9" ht="15" thickTop="1">
      <c r="A44" s="3"/>
      <c r="B44" s="5"/>
      <c r="C44" s="71"/>
      <c r="D44" s="71"/>
      <c r="E44" s="71"/>
      <c r="F44" s="71"/>
      <c r="G44" s="98"/>
      <c r="H44" s="72"/>
      <c r="I44" s="69"/>
    </row>
    <row r="45" spans="1:9" ht="15" thickBot="1">
      <c r="A45" s="3"/>
      <c r="B45" s="5" t="s">
        <v>201</v>
      </c>
      <c r="C45" s="71"/>
      <c r="D45" s="71"/>
      <c r="E45" s="71"/>
      <c r="F45" s="71"/>
      <c r="G45" s="99">
        <f>+G43</f>
        <v>129920</v>
      </c>
      <c r="H45" s="72"/>
      <c r="I45" s="69"/>
    </row>
    <row r="46" spans="1:9" ht="15" thickTop="1">
      <c r="A46" s="3"/>
      <c r="B46" s="5"/>
      <c r="C46" s="71"/>
      <c r="D46" s="71"/>
      <c r="E46" s="71"/>
      <c r="F46" s="71"/>
      <c r="G46" s="85"/>
      <c r="H46" s="72"/>
      <c r="I46" s="69"/>
    </row>
    <row r="47" spans="1:9" ht="15" thickBot="1">
      <c r="A47" s="3"/>
      <c r="B47" s="5" t="s">
        <v>104</v>
      </c>
      <c r="C47" s="71"/>
      <c r="D47" s="71"/>
      <c r="E47" s="71"/>
      <c r="F47" s="71"/>
      <c r="G47" s="84">
        <v>63821</v>
      </c>
      <c r="H47" s="72"/>
      <c r="I47" s="69"/>
    </row>
    <row r="48" spans="1:9" ht="15" thickTop="1">
      <c r="A48" s="3"/>
      <c r="B48" s="5"/>
      <c r="C48" s="71"/>
      <c r="D48" s="71"/>
      <c r="E48" s="71"/>
      <c r="F48" s="71"/>
      <c r="G48" s="85"/>
      <c r="H48" s="72"/>
      <c r="I48" s="69"/>
    </row>
    <row r="49" spans="1:9" ht="15" thickBot="1">
      <c r="A49" s="3"/>
      <c r="B49" s="5" t="s">
        <v>105</v>
      </c>
      <c r="C49" s="71"/>
      <c r="D49" s="71"/>
      <c r="E49" s="71"/>
      <c r="F49" s="71"/>
      <c r="G49" s="84">
        <v>15451</v>
      </c>
      <c r="H49" s="72"/>
      <c r="I49" s="69"/>
    </row>
    <row r="50" spans="1:9" ht="15" thickTop="1">
      <c r="A50" s="3"/>
      <c r="B50" s="5"/>
      <c r="C50" s="71"/>
      <c r="D50" s="71"/>
      <c r="E50" s="71"/>
      <c r="F50" s="71"/>
      <c r="G50" s="72"/>
      <c r="H50" s="72"/>
      <c r="I50" s="69"/>
    </row>
    <row r="51" spans="1:9" ht="15">
      <c r="A51" s="70">
        <v>8</v>
      </c>
      <c r="B51" s="80" t="s">
        <v>106</v>
      </c>
      <c r="C51" s="71"/>
      <c r="D51" s="71"/>
      <c r="E51" s="71"/>
      <c r="F51" s="71"/>
      <c r="G51" s="72"/>
      <c r="H51" s="72"/>
      <c r="I51" s="69"/>
    </row>
    <row r="52" spans="1:9" ht="14.25">
      <c r="A52" s="3"/>
      <c r="B52" s="5"/>
      <c r="C52" s="71"/>
      <c r="D52" s="71"/>
      <c r="E52" s="71"/>
      <c r="F52" s="71"/>
      <c r="G52" s="72"/>
      <c r="H52" s="72"/>
      <c r="I52" s="69"/>
    </row>
    <row r="53" spans="1:9" ht="14.25">
      <c r="A53" s="3"/>
      <c r="B53" s="5" t="s">
        <v>186</v>
      </c>
      <c r="C53" s="71"/>
      <c r="D53" s="71"/>
      <c r="E53" s="71"/>
      <c r="F53" s="71"/>
      <c r="G53" s="72"/>
      <c r="H53" s="72"/>
      <c r="I53" s="69"/>
    </row>
    <row r="54" spans="1:9" ht="14.25">
      <c r="A54" s="3"/>
      <c r="B54" s="5"/>
      <c r="C54" s="71"/>
      <c r="D54" s="71"/>
      <c r="E54" s="71"/>
      <c r="F54" s="71"/>
      <c r="G54" s="72"/>
      <c r="H54" s="72"/>
      <c r="I54" s="69"/>
    </row>
    <row r="55" spans="1:9" ht="14.25">
      <c r="A55" s="3" t="s">
        <v>14</v>
      </c>
      <c r="B55" s="5" t="s">
        <v>167</v>
      </c>
      <c r="C55" s="71"/>
      <c r="D55" s="71"/>
      <c r="E55" s="71"/>
      <c r="F55" s="71"/>
      <c r="G55" s="72"/>
      <c r="H55" s="72"/>
      <c r="I55" s="69"/>
    </row>
    <row r="56" spans="1:9" ht="14.25">
      <c r="A56" s="3"/>
      <c r="B56" s="5" t="s">
        <v>168</v>
      </c>
      <c r="C56" s="71"/>
      <c r="D56" s="71"/>
      <c r="E56" s="71"/>
      <c r="F56" s="71"/>
      <c r="G56" s="72"/>
      <c r="H56" s="72"/>
      <c r="I56" s="69"/>
    </row>
    <row r="57" spans="1:9" ht="14.25">
      <c r="A57" s="3"/>
      <c r="B57" s="5" t="s">
        <v>152</v>
      </c>
      <c r="C57" s="71"/>
      <c r="D57" s="71"/>
      <c r="E57" s="71"/>
      <c r="F57" s="71"/>
      <c r="G57" s="72"/>
      <c r="H57" s="72"/>
      <c r="I57" s="69"/>
    </row>
    <row r="58" spans="1:9" ht="14.25">
      <c r="A58" s="3"/>
      <c r="B58" s="5" t="s">
        <v>153</v>
      </c>
      <c r="C58" s="71"/>
      <c r="D58" s="71"/>
      <c r="E58" s="71"/>
      <c r="F58" s="71"/>
      <c r="G58" s="72"/>
      <c r="H58" s="72"/>
      <c r="I58" s="69"/>
    </row>
    <row r="59" spans="1:9" ht="14.25">
      <c r="A59" s="3"/>
      <c r="B59" s="5"/>
      <c r="C59" s="71"/>
      <c r="D59" s="71"/>
      <c r="E59" s="71"/>
      <c r="F59" s="71"/>
      <c r="G59" s="72"/>
      <c r="H59" s="72"/>
      <c r="I59" s="69"/>
    </row>
    <row r="60" spans="1:9" ht="14.25">
      <c r="A60" s="3" t="s">
        <v>16</v>
      </c>
      <c r="B60" s="5" t="s">
        <v>154</v>
      </c>
      <c r="C60" s="71"/>
      <c r="D60" s="71"/>
      <c r="E60" s="71"/>
      <c r="F60" s="71"/>
      <c r="G60" s="72"/>
      <c r="H60" s="72"/>
      <c r="I60" s="69"/>
    </row>
    <row r="61" spans="1:9" ht="14.25">
      <c r="A61" s="3"/>
      <c r="B61" s="5" t="s">
        <v>155</v>
      </c>
      <c r="C61" s="71"/>
      <c r="D61" s="71"/>
      <c r="E61" s="71"/>
      <c r="F61" s="71"/>
      <c r="G61" s="72"/>
      <c r="H61" s="72"/>
      <c r="I61" s="69"/>
    </row>
    <row r="62" spans="1:9" ht="14.25">
      <c r="A62" s="3"/>
      <c r="B62" s="5" t="s">
        <v>156</v>
      </c>
      <c r="C62" s="71"/>
      <c r="D62" s="71"/>
      <c r="E62" s="71"/>
      <c r="F62" s="71"/>
      <c r="G62" s="72"/>
      <c r="H62" s="72"/>
      <c r="I62" s="69"/>
    </row>
    <row r="63" spans="1:9" ht="14.25">
      <c r="A63" s="3"/>
      <c r="B63" s="5" t="s">
        <v>202</v>
      </c>
      <c r="C63" s="71"/>
      <c r="D63" s="71"/>
      <c r="E63" s="71"/>
      <c r="F63" s="71"/>
      <c r="G63" s="72"/>
      <c r="H63" s="72"/>
      <c r="I63" s="69"/>
    </row>
    <row r="64" spans="1:9" ht="14.25">
      <c r="A64" s="3"/>
      <c r="B64" s="5" t="s">
        <v>203</v>
      </c>
      <c r="C64" s="71"/>
      <c r="D64" s="71"/>
      <c r="E64" s="71"/>
      <c r="F64" s="71"/>
      <c r="G64" s="72"/>
      <c r="H64" s="72"/>
      <c r="I64" s="69"/>
    </row>
    <row r="65" spans="1:9" ht="14.25">
      <c r="A65" s="3"/>
      <c r="B65" s="5" t="s">
        <v>204</v>
      </c>
      <c r="C65" s="71"/>
      <c r="D65" s="71"/>
      <c r="E65" s="71"/>
      <c r="F65" s="71"/>
      <c r="G65" s="72"/>
      <c r="H65" s="72"/>
      <c r="I65" s="69"/>
    </row>
    <row r="66" spans="1:9" ht="14.25">
      <c r="A66" s="3"/>
      <c r="B66" s="5"/>
      <c r="C66" s="71"/>
      <c r="D66" s="71"/>
      <c r="E66" s="71"/>
      <c r="F66" s="71"/>
      <c r="G66" s="72"/>
      <c r="H66" s="72"/>
      <c r="I66" s="69"/>
    </row>
    <row r="67" spans="1:9" ht="14.25">
      <c r="A67" s="93" t="s">
        <v>18</v>
      </c>
      <c r="B67" s="5" t="s">
        <v>170</v>
      </c>
      <c r="C67" s="71"/>
      <c r="D67" s="71"/>
      <c r="E67" s="71"/>
      <c r="F67" s="71"/>
      <c r="G67" s="72"/>
      <c r="H67" s="72"/>
      <c r="I67" s="69"/>
    </row>
    <row r="68" spans="1:9" ht="14.25">
      <c r="A68" s="3"/>
      <c r="B68" s="5" t="s">
        <v>169</v>
      </c>
      <c r="C68" s="71"/>
      <c r="D68" s="71"/>
      <c r="E68" s="71"/>
      <c r="F68" s="71"/>
      <c r="G68" s="72"/>
      <c r="H68" s="72"/>
      <c r="I68" s="69"/>
    </row>
    <row r="69" spans="1:9" ht="14.25">
      <c r="A69" s="3"/>
      <c r="B69" s="5"/>
      <c r="C69" s="71"/>
      <c r="D69" s="71"/>
      <c r="E69" s="71"/>
      <c r="F69" s="71"/>
      <c r="G69" s="72"/>
      <c r="H69" s="72"/>
      <c r="I69" s="69"/>
    </row>
    <row r="70" spans="1:9" ht="14.25">
      <c r="A70" s="3" t="s">
        <v>25</v>
      </c>
      <c r="B70" s="5" t="s">
        <v>176</v>
      </c>
      <c r="C70" s="71"/>
      <c r="D70" s="71"/>
      <c r="E70" s="71"/>
      <c r="F70" s="71"/>
      <c r="G70" s="72"/>
      <c r="H70" s="72"/>
      <c r="I70" s="69"/>
    </row>
    <row r="71" spans="1:9" ht="14.25">
      <c r="A71" s="3"/>
      <c r="B71" s="5" t="s">
        <v>157</v>
      </c>
      <c r="C71" s="71"/>
      <c r="D71" s="71"/>
      <c r="E71" s="71"/>
      <c r="F71" s="71"/>
      <c r="G71" s="72"/>
      <c r="H71" s="72"/>
      <c r="I71" s="69"/>
    </row>
    <row r="72" spans="1:9" ht="14.25">
      <c r="A72" s="3"/>
      <c r="B72" s="5" t="s">
        <v>158</v>
      </c>
      <c r="C72" s="71"/>
      <c r="D72" s="71"/>
      <c r="E72" s="71"/>
      <c r="F72" s="71"/>
      <c r="G72" s="72"/>
      <c r="H72" s="72"/>
      <c r="I72" s="69"/>
    </row>
    <row r="73" spans="1:9" ht="14.25">
      <c r="A73" s="3"/>
      <c r="B73" s="5" t="s">
        <v>159</v>
      </c>
      <c r="C73" s="71"/>
      <c r="D73" s="71"/>
      <c r="E73" s="71"/>
      <c r="F73" s="71"/>
      <c r="G73" s="72"/>
      <c r="H73" s="72"/>
      <c r="I73" s="69"/>
    </row>
    <row r="74" spans="1:9" ht="14.25">
      <c r="A74" s="3"/>
      <c r="B74" s="5"/>
      <c r="C74" s="71"/>
      <c r="D74" s="71"/>
      <c r="E74" s="71"/>
      <c r="F74" s="71"/>
      <c r="G74" s="72"/>
      <c r="H74" s="72"/>
      <c r="I74" s="69"/>
    </row>
    <row r="75" spans="1:9" ht="14.25">
      <c r="A75" s="93" t="s">
        <v>27</v>
      </c>
      <c r="B75" s="5" t="s">
        <v>208</v>
      </c>
      <c r="C75" s="71"/>
      <c r="D75" s="71"/>
      <c r="E75" s="71"/>
      <c r="F75" s="71"/>
      <c r="G75" s="72"/>
      <c r="H75" s="72"/>
      <c r="I75" s="69"/>
    </row>
    <row r="76" spans="1:9" ht="14.25">
      <c r="A76" s="3"/>
      <c r="B76" s="5" t="s">
        <v>207</v>
      </c>
      <c r="C76" s="71"/>
      <c r="D76" s="71"/>
      <c r="E76" s="71"/>
      <c r="F76" s="71"/>
      <c r="G76" s="72"/>
      <c r="H76" s="72"/>
      <c r="I76" s="69"/>
    </row>
    <row r="77" spans="1:9" ht="14.25">
      <c r="A77" s="3"/>
      <c r="B77" s="5"/>
      <c r="C77" s="71"/>
      <c r="D77" s="71"/>
      <c r="E77" s="71"/>
      <c r="F77" s="71"/>
      <c r="G77" s="72"/>
      <c r="H77" s="72"/>
      <c r="I77" s="69"/>
    </row>
    <row r="78" spans="1:9" ht="14.25">
      <c r="A78" s="93" t="s">
        <v>31</v>
      </c>
      <c r="B78" s="5" t="s">
        <v>160</v>
      </c>
      <c r="C78" s="71"/>
      <c r="D78" s="71"/>
      <c r="E78" s="71"/>
      <c r="F78" s="71"/>
      <c r="G78" s="72"/>
      <c r="H78" s="72"/>
      <c r="I78" s="69"/>
    </row>
    <row r="79" spans="1:9" ht="14.25">
      <c r="A79" s="3"/>
      <c r="B79" s="5" t="s">
        <v>161</v>
      </c>
      <c r="C79" s="71"/>
      <c r="D79" s="71"/>
      <c r="E79" s="71"/>
      <c r="F79" s="71"/>
      <c r="G79" s="72"/>
      <c r="H79" s="72"/>
      <c r="I79" s="69"/>
    </row>
    <row r="80" spans="1:9" ht="14.25">
      <c r="A80" s="3"/>
      <c r="B80" s="5" t="s">
        <v>162</v>
      </c>
      <c r="C80" s="71"/>
      <c r="D80" s="71"/>
      <c r="E80" s="71"/>
      <c r="F80" s="71"/>
      <c r="G80" s="72"/>
      <c r="H80" s="72"/>
      <c r="I80" s="69"/>
    </row>
    <row r="81" spans="1:9" ht="14.25">
      <c r="A81" s="3"/>
      <c r="B81" s="5"/>
      <c r="C81" s="71"/>
      <c r="D81" s="71"/>
      <c r="E81" s="71"/>
      <c r="F81" s="71"/>
      <c r="G81" s="72"/>
      <c r="H81" s="72"/>
      <c r="I81" s="69"/>
    </row>
    <row r="82" spans="1:9" ht="14.25">
      <c r="A82" s="93" t="s">
        <v>33</v>
      </c>
      <c r="B82" s="5" t="s">
        <v>231</v>
      </c>
      <c r="C82" s="71"/>
      <c r="D82" s="71"/>
      <c r="E82" s="71"/>
      <c r="F82" s="71"/>
      <c r="G82" s="72"/>
      <c r="H82" s="72"/>
      <c r="I82" s="69"/>
    </row>
    <row r="83" spans="1:9" ht="14.25">
      <c r="A83" s="3"/>
      <c r="B83" s="5" t="s">
        <v>209</v>
      </c>
      <c r="C83" s="71"/>
      <c r="D83" s="71"/>
      <c r="E83" s="71"/>
      <c r="F83" s="71"/>
      <c r="G83" s="72"/>
      <c r="H83" s="72"/>
      <c r="I83" s="69"/>
    </row>
    <row r="84" spans="1:9" ht="14.25">
      <c r="A84" s="3"/>
      <c r="B84" s="5"/>
      <c r="C84" s="71"/>
      <c r="D84" s="71"/>
      <c r="E84" s="71"/>
      <c r="F84" s="71"/>
      <c r="G84" s="72"/>
      <c r="H84" s="72"/>
      <c r="I84" s="69"/>
    </row>
    <row r="85" spans="1:9" ht="15">
      <c r="A85" s="70">
        <v>9</v>
      </c>
      <c r="B85" s="80" t="s">
        <v>107</v>
      </c>
      <c r="C85" s="71"/>
      <c r="D85" s="71"/>
      <c r="E85" s="71"/>
      <c r="F85" s="71"/>
      <c r="G85" s="72"/>
      <c r="H85" s="72"/>
      <c r="I85" s="69"/>
    </row>
    <row r="86" spans="1:9" ht="14.25">
      <c r="A86" s="3"/>
      <c r="B86" s="5"/>
      <c r="C86" s="71"/>
      <c r="D86" s="71"/>
      <c r="E86" s="71"/>
      <c r="F86" s="71"/>
      <c r="G86" s="72"/>
      <c r="H86" s="72"/>
      <c r="I86" s="69"/>
    </row>
    <row r="87" spans="1:9" ht="14.25">
      <c r="A87" s="3"/>
      <c r="B87" s="5" t="s">
        <v>172</v>
      </c>
      <c r="C87" s="71"/>
      <c r="D87" s="71"/>
      <c r="E87" s="71"/>
      <c r="F87" s="71"/>
      <c r="G87" s="72"/>
      <c r="H87" s="72"/>
      <c r="I87" s="69"/>
    </row>
    <row r="88" spans="1:9" ht="14.25">
      <c r="A88" s="3"/>
      <c r="B88" s="5" t="s">
        <v>211</v>
      </c>
      <c r="C88" s="71"/>
      <c r="D88" s="71"/>
      <c r="E88" s="71"/>
      <c r="F88" s="71"/>
      <c r="G88" s="72"/>
      <c r="H88" s="72"/>
      <c r="I88" s="69"/>
    </row>
    <row r="89" spans="1:9" ht="14.25">
      <c r="A89" s="3"/>
      <c r="B89" s="5"/>
      <c r="C89" s="71"/>
      <c r="D89" s="71"/>
      <c r="E89" s="71"/>
      <c r="F89" s="71"/>
      <c r="G89" s="72"/>
      <c r="H89" s="72"/>
      <c r="I89" s="69"/>
    </row>
    <row r="90" spans="1:9" ht="14.25">
      <c r="A90" s="3"/>
      <c r="B90" s="5" t="s">
        <v>108</v>
      </c>
      <c r="C90" s="71"/>
      <c r="D90" s="71"/>
      <c r="E90" s="71"/>
      <c r="F90" s="71"/>
      <c r="G90" s="72"/>
      <c r="H90" s="72"/>
      <c r="I90" s="69"/>
    </row>
    <row r="91" spans="1:9" ht="14.25">
      <c r="A91" s="3"/>
      <c r="B91" s="5" t="s">
        <v>210</v>
      </c>
      <c r="C91" s="71"/>
      <c r="D91" s="71"/>
      <c r="E91" s="71"/>
      <c r="F91" s="71"/>
      <c r="G91" s="72"/>
      <c r="H91" s="72"/>
      <c r="I91" s="69"/>
    </row>
    <row r="92" spans="1:9" ht="14.25">
      <c r="A92" s="3"/>
      <c r="B92" s="5" t="s">
        <v>212</v>
      </c>
      <c r="C92" s="71"/>
      <c r="D92" s="71"/>
      <c r="E92" s="71"/>
      <c r="F92" s="71"/>
      <c r="G92" s="72"/>
      <c r="H92" s="72"/>
      <c r="I92" s="69"/>
    </row>
    <row r="93" spans="1:9" ht="14.25">
      <c r="A93" s="3"/>
      <c r="B93" s="5" t="s">
        <v>213</v>
      </c>
      <c r="C93" s="71"/>
      <c r="D93" s="71"/>
      <c r="E93" s="71"/>
      <c r="F93" s="71"/>
      <c r="G93" s="72"/>
      <c r="H93" s="72"/>
      <c r="I93" s="69"/>
    </row>
    <row r="94" spans="1:9" ht="14.25">
      <c r="A94" s="3"/>
      <c r="B94" s="5" t="s">
        <v>174</v>
      </c>
      <c r="C94" s="71"/>
      <c r="D94" s="71"/>
      <c r="E94" s="71"/>
      <c r="F94" s="71"/>
      <c r="G94" s="72"/>
      <c r="H94" s="72"/>
      <c r="I94" s="69"/>
    </row>
    <row r="95" spans="1:9" ht="14.25">
      <c r="A95" s="3"/>
      <c r="B95" s="5" t="s">
        <v>214</v>
      </c>
      <c r="C95" s="71"/>
      <c r="D95" s="71"/>
      <c r="E95" s="71"/>
      <c r="F95" s="71"/>
      <c r="G95" s="72"/>
      <c r="H95" s="72"/>
      <c r="I95" s="69"/>
    </row>
    <row r="96" spans="1:9" ht="13.5" customHeight="1">
      <c r="A96" s="3"/>
      <c r="B96" s="5" t="s">
        <v>215</v>
      </c>
      <c r="C96" s="71"/>
      <c r="D96" s="71"/>
      <c r="E96" s="71"/>
      <c r="F96" s="71"/>
      <c r="G96" s="72"/>
      <c r="H96" s="72"/>
      <c r="I96" s="69"/>
    </row>
    <row r="97" spans="1:9" ht="13.5" customHeight="1">
      <c r="A97" s="3"/>
      <c r="B97" s="5"/>
      <c r="C97" s="71"/>
      <c r="D97" s="71"/>
      <c r="E97" s="71"/>
      <c r="F97" s="71"/>
      <c r="G97" s="72"/>
      <c r="H97" s="72"/>
      <c r="I97" s="69"/>
    </row>
    <row r="98" spans="1:9" ht="13.5" customHeight="1">
      <c r="A98" s="3"/>
      <c r="B98" s="5" t="s">
        <v>217</v>
      </c>
      <c r="C98" s="71"/>
      <c r="D98" s="71"/>
      <c r="E98" s="71"/>
      <c r="F98" s="71"/>
      <c r="G98" s="72"/>
      <c r="H98" s="72"/>
      <c r="I98" s="69"/>
    </row>
    <row r="99" spans="1:9" ht="13.5" customHeight="1">
      <c r="A99" s="3"/>
      <c r="B99" s="5" t="s">
        <v>216</v>
      </c>
      <c r="C99" s="71"/>
      <c r="D99" s="71"/>
      <c r="E99" s="71"/>
      <c r="F99" s="71"/>
      <c r="G99" s="72"/>
      <c r="H99" s="72"/>
      <c r="I99" s="69"/>
    </row>
    <row r="100" spans="1:9" ht="13.5" customHeight="1">
      <c r="A100" s="3"/>
      <c r="B100" s="5" t="s">
        <v>218</v>
      </c>
      <c r="C100" s="71"/>
      <c r="D100" s="71"/>
      <c r="E100" s="71"/>
      <c r="F100" s="71"/>
      <c r="G100" s="72"/>
      <c r="H100" s="72"/>
      <c r="I100" s="69"/>
    </row>
    <row r="101" spans="1:9" ht="13.5" customHeight="1">
      <c r="A101" s="3"/>
      <c r="B101" s="5"/>
      <c r="C101" s="71"/>
      <c r="D101" s="71"/>
      <c r="E101" s="71"/>
      <c r="F101" s="71"/>
      <c r="G101" s="72"/>
      <c r="H101" s="72"/>
      <c r="I101" s="69"/>
    </row>
    <row r="102" spans="1:9" ht="13.5" customHeight="1">
      <c r="A102" s="3"/>
      <c r="B102" s="5" t="s">
        <v>171</v>
      </c>
      <c r="C102" s="71"/>
      <c r="D102" s="71"/>
      <c r="E102" s="71"/>
      <c r="F102" s="71"/>
      <c r="G102" s="72"/>
      <c r="H102" s="72"/>
      <c r="I102" s="69"/>
    </row>
    <row r="103" spans="1:9" ht="13.5" customHeight="1">
      <c r="A103" s="3"/>
      <c r="B103" s="5" t="s">
        <v>175</v>
      </c>
      <c r="C103" s="71"/>
      <c r="D103" s="71"/>
      <c r="E103" s="71"/>
      <c r="F103" s="71"/>
      <c r="G103" s="72"/>
      <c r="H103" s="72"/>
      <c r="I103" s="69"/>
    </row>
    <row r="104" spans="1:9" ht="13.5" customHeight="1">
      <c r="A104" s="3"/>
      <c r="B104" s="5"/>
      <c r="C104" s="71"/>
      <c r="D104" s="71"/>
      <c r="E104" s="71"/>
      <c r="F104" s="71"/>
      <c r="G104" s="72"/>
      <c r="H104" s="72"/>
      <c r="I104" s="69"/>
    </row>
    <row r="105" spans="1:9" ht="13.5" customHeight="1">
      <c r="A105" s="3"/>
      <c r="B105" s="5" t="s">
        <v>234</v>
      </c>
      <c r="C105" s="71"/>
      <c r="D105" s="71"/>
      <c r="E105" s="71"/>
      <c r="F105" s="71"/>
      <c r="G105" s="72"/>
      <c r="H105" s="72"/>
      <c r="I105" s="69"/>
    </row>
    <row r="106" spans="1:9" ht="13.5" customHeight="1">
      <c r="A106" s="3"/>
      <c r="B106" s="5"/>
      <c r="C106" s="71"/>
      <c r="D106" s="71"/>
      <c r="E106" s="71"/>
      <c r="F106" s="71"/>
      <c r="G106" s="72"/>
      <c r="H106" s="72"/>
      <c r="I106" s="69"/>
    </row>
    <row r="107" spans="1:9" ht="13.5" customHeight="1">
      <c r="A107" s="3"/>
      <c r="B107" s="100" t="s">
        <v>239</v>
      </c>
      <c r="C107" s="71"/>
      <c r="D107" s="71"/>
      <c r="E107" s="71"/>
      <c r="F107" s="71"/>
      <c r="G107" s="72"/>
      <c r="H107" s="72"/>
      <c r="I107" s="69"/>
    </row>
    <row r="108" spans="1:9" ht="13.5" customHeight="1">
      <c r="A108" s="3"/>
      <c r="B108" s="5" t="s">
        <v>235</v>
      </c>
      <c r="C108" s="71"/>
      <c r="D108" s="71"/>
      <c r="E108" s="71"/>
      <c r="F108" s="71"/>
      <c r="G108" s="72"/>
      <c r="H108" s="72"/>
      <c r="I108" s="69"/>
    </row>
    <row r="109" spans="1:9" ht="13.5" customHeight="1">
      <c r="A109" s="3"/>
      <c r="B109" s="5" t="s">
        <v>232</v>
      </c>
      <c r="C109" s="71"/>
      <c r="D109" s="71"/>
      <c r="E109" s="71"/>
      <c r="F109" s="71"/>
      <c r="G109" s="72"/>
      <c r="H109" s="72"/>
      <c r="I109" s="69"/>
    </row>
    <row r="110" spans="1:9" ht="13.5" customHeight="1">
      <c r="A110" s="3"/>
      <c r="B110" s="5" t="s">
        <v>233</v>
      </c>
      <c r="C110" s="71"/>
      <c r="D110" s="71"/>
      <c r="E110" s="71"/>
      <c r="F110" s="71"/>
      <c r="G110" s="72"/>
      <c r="H110" s="72"/>
      <c r="I110" s="69"/>
    </row>
    <row r="111" spans="1:9" ht="13.5" customHeight="1">
      <c r="A111" s="3"/>
      <c r="B111" s="5"/>
      <c r="C111" s="71"/>
      <c r="D111" s="71"/>
      <c r="E111" s="71"/>
      <c r="F111" s="71"/>
      <c r="G111" s="72"/>
      <c r="H111" s="72"/>
      <c r="I111" s="69"/>
    </row>
    <row r="112" spans="1:9" ht="13.5" customHeight="1">
      <c r="A112" s="3"/>
      <c r="B112" s="100" t="s">
        <v>237</v>
      </c>
      <c r="C112" s="71"/>
      <c r="D112" s="71"/>
      <c r="E112" s="71"/>
      <c r="F112" s="71"/>
      <c r="G112" s="72"/>
      <c r="H112" s="72"/>
      <c r="I112" s="69"/>
    </row>
    <row r="113" spans="1:9" ht="13.5" customHeight="1">
      <c r="A113" s="3"/>
      <c r="B113" s="5" t="s">
        <v>236</v>
      </c>
      <c r="C113" s="71"/>
      <c r="D113" s="71"/>
      <c r="E113" s="71"/>
      <c r="F113" s="71"/>
      <c r="G113" s="72"/>
      <c r="H113" s="72"/>
      <c r="I113" s="69"/>
    </row>
    <row r="114" spans="1:9" ht="13.5" customHeight="1">
      <c r="A114" s="3"/>
      <c r="B114" s="5"/>
      <c r="C114" s="71"/>
      <c r="D114" s="71"/>
      <c r="E114" s="71"/>
      <c r="F114" s="71"/>
      <c r="G114" s="72"/>
      <c r="H114" s="72"/>
      <c r="I114" s="69"/>
    </row>
    <row r="115" spans="1:9" ht="13.5" customHeight="1">
      <c r="A115" s="3"/>
      <c r="B115" s="5" t="s">
        <v>238</v>
      </c>
      <c r="C115" s="71"/>
      <c r="D115" s="71"/>
      <c r="E115" s="71"/>
      <c r="F115" s="71"/>
      <c r="G115" s="72"/>
      <c r="H115" s="72"/>
      <c r="I115" s="69"/>
    </row>
    <row r="116" spans="1:9" ht="13.5" customHeight="1">
      <c r="A116" s="3"/>
      <c r="B116" s="5"/>
      <c r="C116" s="71"/>
      <c r="D116" s="71"/>
      <c r="E116" s="71"/>
      <c r="F116" s="71"/>
      <c r="G116" s="72"/>
      <c r="H116" s="72"/>
      <c r="I116" s="69"/>
    </row>
    <row r="117" spans="1:9" ht="13.5" customHeight="1">
      <c r="A117" s="70">
        <v>10</v>
      </c>
      <c r="B117" s="80" t="s">
        <v>109</v>
      </c>
      <c r="C117" s="71"/>
      <c r="D117" s="71"/>
      <c r="E117" s="71"/>
      <c r="F117" s="71"/>
      <c r="G117" s="72"/>
      <c r="H117" s="72"/>
      <c r="I117" s="69"/>
    </row>
    <row r="118" spans="1:9" ht="13.5" customHeight="1">
      <c r="A118" s="3"/>
      <c r="B118" s="5"/>
      <c r="C118" s="71"/>
      <c r="D118" s="71"/>
      <c r="E118" s="71"/>
      <c r="F118" s="71"/>
      <c r="G118" s="72"/>
      <c r="H118" s="72"/>
      <c r="I118" s="69"/>
    </row>
    <row r="119" spans="1:9" ht="13.5" customHeight="1">
      <c r="A119" s="3"/>
      <c r="B119" s="5" t="s">
        <v>110</v>
      </c>
      <c r="C119" s="71"/>
      <c r="D119" s="71"/>
      <c r="E119" s="71"/>
      <c r="F119" s="71"/>
      <c r="G119" s="72"/>
      <c r="H119" s="72"/>
      <c r="I119" s="69"/>
    </row>
    <row r="120" spans="1:9" ht="13.5" customHeight="1">
      <c r="A120" s="3"/>
      <c r="B120" s="5" t="s">
        <v>193</v>
      </c>
      <c r="C120" s="71"/>
      <c r="D120" s="71"/>
      <c r="E120" s="71"/>
      <c r="F120" s="71"/>
      <c r="G120" s="72"/>
      <c r="H120" s="72"/>
      <c r="I120" s="69"/>
    </row>
    <row r="121" spans="1:9" ht="13.5" customHeight="1">
      <c r="A121" s="3"/>
      <c r="B121" s="5"/>
      <c r="C121" s="71"/>
      <c r="D121" s="71"/>
      <c r="E121" s="71"/>
      <c r="F121" s="71"/>
      <c r="G121" s="72"/>
      <c r="H121" s="72"/>
      <c r="I121" s="69"/>
    </row>
    <row r="122" spans="1:9" ht="13.5" customHeight="1">
      <c r="A122" s="70">
        <v>11</v>
      </c>
      <c r="B122" s="80" t="s">
        <v>111</v>
      </c>
      <c r="C122" s="71"/>
      <c r="D122" s="71"/>
      <c r="E122" s="71"/>
      <c r="F122" s="71"/>
      <c r="G122" s="72"/>
      <c r="H122" s="72"/>
      <c r="I122" s="69"/>
    </row>
    <row r="123" spans="1:9" ht="14.25">
      <c r="A123" s="3"/>
      <c r="B123" s="5"/>
      <c r="C123" s="71"/>
      <c r="D123" s="71"/>
      <c r="E123" s="71"/>
      <c r="F123" s="71"/>
      <c r="G123" s="72"/>
      <c r="H123" s="72"/>
      <c r="I123" s="69"/>
    </row>
    <row r="124" spans="1:9" ht="14.25">
      <c r="A124" s="3"/>
      <c r="B124" s="5" t="s">
        <v>194</v>
      </c>
      <c r="C124" s="71"/>
      <c r="D124" s="71"/>
      <c r="E124" s="71"/>
      <c r="F124" s="71"/>
      <c r="G124" s="72"/>
      <c r="H124" s="72"/>
      <c r="I124" s="69"/>
    </row>
    <row r="125" spans="1:9" ht="14.25">
      <c r="A125" s="3"/>
      <c r="B125" s="5" t="s">
        <v>219</v>
      </c>
      <c r="C125" s="71"/>
      <c r="D125" s="71"/>
      <c r="E125" s="71"/>
      <c r="F125" s="71"/>
      <c r="G125" s="72"/>
      <c r="H125" s="72"/>
      <c r="I125" s="69"/>
    </row>
    <row r="126" spans="1:9" ht="14.25">
      <c r="A126" s="3"/>
      <c r="B126" s="5" t="s">
        <v>220</v>
      </c>
      <c r="C126" s="71"/>
      <c r="D126" s="71"/>
      <c r="E126" s="71"/>
      <c r="F126" s="71"/>
      <c r="G126" s="72"/>
      <c r="H126" s="72"/>
      <c r="I126" s="69"/>
    </row>
    <row r="127" spans="1:9" ht="14.25">
      <c r="A127" s="3"/>
      <c r="B127" s="5" t="s">
        <v>173</v>
      </c>
      <c r="C127" s="71"/>
      <c r="D127" s="71"/>
      <c r="E127" s="71"/>
      <c r="F127" s="71"/>
      <c r="G127" s="72"/>
      <c r="H127" s="72"/>
      <c r="I127" s="69"/>
    </row>
    <row r="128" spans="1:9" ht="14.25">
      <c r="A128" s="3"/>
      <c r="B128" s="5"/>
      <c r="C128" s="71"/>
      <c r="D128" s="71"/>
      <c r="E128" s="71"/>
      <c r="F128" s="71"/>
      <c r="G128" s="72"/>
      <c r="H128" s="72"/>
      <c r="I128" s="69"/>
    </row>
    <row r="129" spans="1:9" ht="14.25">
      <c r="A129" s="3"/>
      <c r="B129" s="5" t="s">
        <v>163</v>
      </c>
      <c r="C129" s="71"/>
      <c r="D129" s="71"/>
      <c r="E129" s="71"/>
      <c r="F129" s="71"/>
      <c r="G129" s="72"/>
      <c r="H129" s="72"/>
      <c r="I129" s="69"/>
    </row>
    <row r="130" spans="1:9" ht="14.25">
      <c r="A130" s="3"/>
      <c r="B130" s="5" t="s">
        <v>222</v>
      </c>
      <c r="C130" s="71"/>
      <c r="D130" s="71"/>
      <c r="E130" s="71"/>
      <c r="F130" s="71"/>
      <c r="G130" s="72"/>
      <c r="H130" s="72"/>
      <c r="I130" s="69"/>
    </row>
    <row r="131" spans="1:9" ht="14.25">
      <c r="A131" s="3"/>
      <c r="B131" s="5" t="s">
        <v>221</v>
      </c>
      <c r="C131" s="71"/>
      <c r="D131" s="71"/>
      <c r="E131" s="71"/>
      <c r="F131" s="71"/>
      <c r="G131" s="72"/>
      <c r="H131" s="72"/>
      <c r="I131" s="69"/>
    </row>
    <row r="132" spans="1:9" ht="14.25">
      <c r="A132" s="3"/>
      <c r="B132" s="5"/>
      <c r="C132" s="71"/>
      <c r="D132" s="71"/>
      <c r="E132" s="71"/>
      <c r="F132" s="71"/>
      <c r="G132" s="72"/>
      <c r="H132" s="72"/>
      <c r="I132" s="69"/>
    </row>
    <row r="133" spans="1:9" ht="15">
      <c r="A133" s="70">
        <v>12</v>
      </c>
      <c r="B133" s="80" t="s">
        <v>187</v>
      </c>
      <c r="C133" s="71"/>
      <c r="D133" s="71"/>
      <c r="E133" s="71"/>
      <c r="F133" s="71"/>
      <c r="G133" s="72"/>
      <c r="H133" s="72"/>
      <c r="I133" s="69"/>
    </row>
    <row r="134" spans="1:9" ht="14.25">
      <c r="A134" s="3"/>
      <c r="B134" s="5"/>
      <c r="C134" s="71"/>
      <c r="D134" s="71"/>
      <c r="E134" s="71"/>
      <c r="F134" s="71"/>
      <c r="G134" s="72"/>
      <c r="H134" s="72"/>
      <c r="I134" s="69"/>
    </row>
    <row r="135" spans="1:9" ht="14.25">
      <c r="A135" s="3"/>
      <c r="B135" s="5"/>
      <c r="C135" s="71"/>
      <c r="D135" s="71"/>
      <c r="E135" s="71"/>
      <c r="F135" s="71"/>
      <c r="G135" s="74" t="s">
        <v>112</v>
      </c>
      <c r="H135" s="75" t="s">
        <v>113</v>
      </c>
      <c r="I135" s="69"/>
    </row>
    <row r="136" spans="1:9" ht="14.25">
      <c r="A136" s="3"/>
      <c r="B136" s="5"/>
      <c r="C136" s="71"/>
      <c r="D136" s="71"/>
      <c r="E136" s="71"/>
      <c r="F136" s="71"/>
      <c r="G136" s="76" t="s">
        <v>13</v>
      </c>
      <c r="H136" s="77" t="s">
        <v>13</v>
      </c>
      <c r="I136" s="69"/>
    </row>
    <row r="137" spans="1:9" ht="14.25">
      <c r="A137" s="3"/>
      <c r="B137" s="5"/>
      <c r="C137" s="71"/>
      <c r="D137" s="71"/>
      <c r="E137" s="71"/>
      <c r="F137" s="71"/>
      <c r="G137" s="76"/>
      <c r="H137" s="77"/>
      <c r="I137" s="69"/>
    </row>
    <row r="138" spans="1:9" ht="14.25">
      <c r="A138" s="3"/>
      <c r="B138" s="5" t="s">
        <v>114</v>
      </c>
      <c r="C138" s="71"/>
      <c r="D138" s="71"/>
      <c r="E138" s="71"/>
      <c r="F138" s="71"/>
      <c r="G138" s="86">
        <f>7294+3500</f>
        <v>10794</v>
      </c>
      <c r="H138" s="87">
        <f>'BALANCE SHEET'!D31-G138</f>
        <v>5053</v>
      </c>
      <c r="I138" s="69"/>
    </row>
    <row r="139" spans="1:9" ht="14.25">
      <c r="A139" s="3"/>
      <c r="B139" s="5" t="s">
        <v>115</v>
      </c>
      <c r="C139" s="71"/>
      <c r="D139" s="71"/>
      <c r="E139" s="71"/>
      <c r="F139" s="71"/>
      <c r="G139" s="86">
        <v>0</v>
      </c>
      <c r="H139" s="87">
        <f>'BALANCE SHEET'!D53</f>
        <v>1344</v>
      </c>
      <c r="I139" s="69"/>
    </row>
    <row r="140" spans="1:9" ht="15" thickBot="1">
      <c r="A140" s="3"/>
      <c r="B140" s="5" t="s">
        <v>116</v>
      </c>
      <c r="C140" s="71"/>
      <c r="D140" s="71"/>
      <c r="E140" s="71"/>
      <c r="F140" s="71"/>
      <c r="G140" s="88">
        <f>SUM(G138:G139)</f>
        <v>10794</v>
      </c>
      <c r="H140" s="89">
        <f>SUM(H138:H139)</f>
        <v>6397</v>
      </c>
      <c r="I140" s="69"/>
    </row>
    <row r="141" spans="1:9" ht="15" thickTop="1">
      <c r="A141" s="3"/>
      <c r="B141" s="5"/>
      <c r="C141" s="71"/>
      <c r="D141" s="71"/>
      <c r="E141" s="71"/>
      <c r="F141" s="71"/>
      <c r="G141" s="72"/>
      <c r="H141" s="72"/>
      <c r="I141" s="69"/>
    </row>
    <row r="142" spans="1:9" ht="14.25">
      <c r="A142" s="3"/>
      <c r="B142" s="5" t="s">
        <v>188</v>
      </c>
      <c r="C142" s="71"/>
      <c r="D142" s="71"/>
      <c r="E142" s="71"/>
      <c r="F142" s="71"/>
      <c r="G142" s="72"/>
      <c r="H142" s="72"/>
      <c r="I142" s="69"/>
    </row>
    <row r="143" spans="1:9" ht="14.25">
      <c r="A143" s="3"/>
      <c r="B143" s="5"/>
      <c r="C143" s="71"/>
      <c r="D143" s="71"/>
      <c r="E143" s="71"/>
      <c r="F143" s="71"/>
      <c r="G143" s="72"/>
      <c r="H143" s="72"/>
      <c r="I143" s="69"/>
    </row>
    <row r="144" spans="1:9" ht="15">
      <c r="A144" s="70">
        <v>13</v>
      </c>
      <c r="B144" s="80" t="s">
        <v>117</v>
      </c>
      <c r="C144" s="71"/>
      <c r="D144" s="71"/>
      <c r="E144" s="71"/>
      <c r="F144" s="71"/>
      <c r="G144" s="72"/>
      <c r="H144" s="72"/>
      <c r="I144" s="69"/>
    </row>
    <row r="145" spans="1:9" ht="14.25">
      <c r="A145" s="3"/>
      <c r="B145" s="5"/>
      <c r="C145" s="71"/>
      <c r="D145" s="71"/>
      <c r="E145" s="71"/>
      <c r="F145" s="71"/>
      <c r="G145" s="72"/>
      <c r="H145" s="72"/>
      <c r="I145" s="69"/>
    </row>
    <row r="146" spans="1:9" ht="14.25">
      <c r="A146" s="3"/>
      <c r="B146" s="5" t="s">
        <v>118</v>
      </c>
      <c r="C146" s="71"/>
      <c r="D146" s="71"/>
      <c r="E146" s="71"/>
      <c r="F146" s="71"/>
      <c r="G146" s="72"/>
      <c r="H146" s="72"/>
      <c r="I146" s="69"/>
    </row>
    <row r="147" spans="1:9" ht="14.25">
      <c r="A147" s="3"/>
      <c r="B147" s="5"/>
      <c r="C147" s="71"/>
      <c r="D147" s="71"/>
      <c r="E147" s="71"/>
      <c r="F147" s="71"/>
      <c r="G147" s="72"/>
      <c r="H147" s="72"/>
      <c r="I147" s="69"/>
    </row>
    <row r="148" spans="1:9" ht="14.25">
      <c r="A148" s="3"/>
      <c r="B148" s="5"/>
      <c r="C148" s="71"/>
      <c r="D148" s="71"/>
      <c r="E148" s="71"/>
      <c r="F148" s="71"/>
      <c r="G148" s="72"/>
      <c r="H148" s="72" t="s">
        <v>189</v>
      </c>
      <c r="I148" s="69"/>
    </row>
    <row r="149" spans="1:9" ht="14.25">
      <c r="A149" s="3"/>
      <c r="B149" s="5"/>
      <c r="C149" s="71"/>
      <c r="D149" s="71"/>
      <c r="E149" s="71"/>
      <c r="F149" s="71"/>
      <c r="G149" s="72"/>
      <c r="H149" s="72" t="s">
        <v>13</v>
      </c>
      <c r="I149" s="69"/>
    </row>
    <row r="150" spans="1:9" ht="14.25">
      <c r="A150" s="3"/>
      <c r="B150" s="5"/>
      <c r="C150" s="71"/>
      <c r="D150" s="71"/>
      <c r="E150" s="71"/>
      <c r="F150" s="71"/>
      <c r="G150" s="72"/>
      <c r="H150" s="72"/>
      <c r="I150" s="69"/>
    </row>
    <row r="151" spans="1:9" ht="15" thickBot="1">
      <c r="A151" s="3"/>
      <c r="B151" s="5" t="s">
        <v>119</v>
      </c>
      <c r="C151" s="71"/>
      <c r="D151" s="71"/>
      <c r="E151" s="71"/>
      <c r="F151" s="71"/>
      <c r="G151" s="72"/>
      <c r="H151" s="84">
        <f>40000000/1000</f>
        <v>40000</v>
      </c>
      <c r="I151" s="69"/>
    </row>
    <row r="152" spans="1:9" ht="15" thickTop="1">
      <c r="A152" s="3"/>
      <c r="B152" s="5"/>
      <c r="C152" s="71"/>
      <c r="D152" s="71"/>
      <c r="E152" s="71"/>
      <c r="F152" s="71"/>
      <c r="G152" s="72"/>
      <c r="H152" s="85"/>
      <c r="I152" s="69"/>
    </row>
    <row r="153" spans="1:9" ht="15" thickBot="1">
      <c r="A153" s="3"/>
      <c r="B153" s="5" t="s">
        <v>120</v>
      </c>
      <c r="C153" s="71"/>
      <c r="D153" s="71"/>
      <c r="E153" s="71"/>
      <c r="F153" s="71"/>
      <c r="G153" s="72"/>
      <c r="H153" s="84">
        <f>(1468210.44)/1000</f>
        <v>1468.2104399999998</v>
      </c>
      <c r="I153" s="69"/>
    </row>
    <row r="154" spans="1:9" ht="15" thickTop="1">
      <c r="A154" s="3"/>
      <c r="B154" s="5"/>
      <c r="C154" s="71"/>
      <c r="D154" s="71"/>
      <c r="E154" s="71"/>
      <c r="F154" s="71"/>
      <c r="G154" s="72"/>
      <c r="H154" s="72"/>
      <c r="I154" s="69"/>
    </row>
    <row r="155" spans="1:9" ht="15">
      <c r="A155" s="70">
        <v>14</v>
      </c>
      <c r="B155" s="80" t="s">
        <v>121</v>
      </c>
      <c r="C155" s="71"/>
      <c r="D155" s="71"/>
      <c r="E155" s="71"/>
      <c r="F155" s="71"/>
      <c r="G155" s="72"/>
      <c r="H155" s="72"/>
      <c r="I155" s="69"/>
    </row>
    <row r="156" spans="1:9" ht="14.25">
      <c r="A156" s="3"/>
      <c r="B156" s="5"/>
      <c r="C156" s="71"/>
      <c r="D156" s="71"/>
      <c r="E156" s="71"/>
      <c r="F156" s="71"/>
      <c r="G156" s="72"/>
      <c r="H156" s="72"/>
      <c r="I156" s="69"/>
    </row>
    <row r="157" spans="1:9" ht="14.25">
      <c r="A157" s="3"/>
      <c r="B157" s="5" t="s">
        <v>178</v>
      </c>
      <c r="C157" s="71"/>
      <c r="D157" s="71"/>
      <c r="E157" s="71"/>
      <c r="F157" s="71"/>
      <c r="G157" s="72"/>
      <c r="H157" s="72"/>
      <c r="I157" s="69"/>
    </row>
    <row r="158" spans="1:9" ht="14.25">
      <c r="A158" s="3"/>
      <c r="B158" s="5" t="s">
        <v>164</v>
      </c>
      <c r="C158" s="71"/>
      <c r="D158" s="71"/>
      <c r="E158" s="71"/>
      <c r="F158" s="71"/>
      <c r="G158" s="72"/>
      <c r="H158" s="72"/>
      <c r="I158" s="69"/>
    </row>
    <row r="159" spans="1:9" ht="14.25">
      <c r="A159" s="3"/>
      <c r="B159" s="5"/>
      <c r="C159" s="71"/>
      <c r="D159" s="71"/>
      <c r="E159" s="71"/>
      <c r="F159" s="71"/>
      <c r="G159" s="72"/>
      <c r="H159" s="72"/>
      <c r="I159" s="69"/>
    </row>
    <row r="160" spans="1:9" ht="15">
      <c r="A160" s="70">
        <v>15</v>
      </c>
      <c r="B160" s="80" t="s">
        <v>122</v>
      </c>
      <c r="C160" s="71"/>
      <c r="D160" s="71"/>
      <c r="E160" s="71"/>
      <c r="F160" s="71"/>
      <c r="G160" s="72"/>
      <c r="H160" s="72"/>
      <c r="I160" s="69"/>
    </row>
    <row r="161" spans="1:9" ht="14.25">
      <c r="A161" s="3"/>
      <c r="B161" s="5"/>
      <c r="C161" s="71"/>
      <c r="D161" s="71"/>
      <c r="E161" s="71"/>
      <c r="F161" s="71"/>
      <c r="G161" s="72"/>
      <c r="H161" s="72"/>
      <c r="I161" s="69"/>
    </row>
    <row r="162" spans="1:9" ht="14.25">
      <c r="A162" s="3"/>
      <c r="B162" s="5" t="s">
        <v>190</v>
      </c>
      <c r="C162" s="71"/>
      <c r="D162" s="71"/>
      <c r="E162" s="71"/>
      <c r="F162" s="71"/>
      <c r="G162" s="72"/>
      <c r="H162" s="72"/>
      <c r="I162" s="69"/>
    </row>
    <row r="163" spans="1:9" ht="14.25">
      <c r="A163" s="3"/>
      <c r="B163" s="5"/>
      <c r="C163" s="71"/>
      <c r="D163" s="71"/>
      <c r="E163" s="71"/>
      <c r="F163" s="71"/>
      <c r="G163" s="72"/>
      <c r="H163" s="72"/>
      <c r="I163" s="69"/>
    </row>
    <row r="164" spans="1:9" ht="15">
      <c r="A164" s="70">
        <v>16</v>
      </c>
      <c r="B164" s="80" t="s">
        <v>123</v>
      </c>
      <c r="C164" s="71"/>
      <c r="D164" s="71"/>
      <c r="E164" s="71"/>
      <c r="F164" s="71"/>
      <c r="G164" s="72"/>
      <c r="H164" s="72"/>
      <c r="I164" s="69"/>
    </row>
    <row r="165" spans="1:9" ht="14.25">
      <c r="A165" s="3"/>
      <c r="B165" s="5"/>
      <c r="C165" s="71"/>
      <c r="D165" s="71"/>
      <c r="E165" s="71"/>
      <c r="F165" s="71"/>
      <c r="G165" s="72"/>
      <c r="H165" s="72"/>
      <c r="I165" s="69"/>
    </row>
    <row r="166" spans="1:9" ht="14.25">
      <c r="A166" s="3" t="s">
        <v>14</v>
      </c>
      <c r="B166" s="5" t="s">
        <v>195</v>
      </c>
      <c r="C166" s="71"/>
      <c r="D166" s="71"/>
      <c r="E166" s="71"/>
      <c r="F166" s="71"/>
      <c r="G166" s="72"/>
      <c r="H166" s="72"/>
      <c r="I166" s="69"/>
    </row>
    <row r="167" spans="1:9" ht="14.25">
      <c r="A167" s="3"/>
      <c r="B167" s="5"/>
      <c r="C167" s="71"/>
      <c r="D167" s="71"/>
      <c r="E167" s="71"/>
      <c r="F167" s="71"/>
      <c r="G167" s="72"/>
      <c r="H167" s="72"/>
      <c r="I167" s="69"/>
    </row>
    <row r="168" spans="1:9" ht="14.25">
      <c r="A168" s="3"/>
      <c r="B168" s="5"/>
      <c r="C168" s="71"/>
      <c r="D168" s="71"/>
      <c r="E168" s="71"/>
      <c r="F168" s="71" t="s">
        <v>15</v>
      </c>
      <c r="G168" s="72" t="s">
        <v>124</v>
      </c>
      <c r="H168" s="72" t="s">
        <v>125</v>
      </c>
      <c r="I168" s="69"/>
    </row>
    <row r="169" spans="1:9" ht="14.25">
      <c r="A169" s="3"/>
      <c r="B169" s="5"/>
      <c r="C169" s="71"/>
      <c r="D169" s="71"/>
      <c r="E169" s="71"/>
      <c r="F169" s="71"/>
      <c r="G169" s="72" t="s">
        <v>126</v>
      </c>
      <c r="H169" s="72" t="s">
        <v>127</v>
      </c>
      <c r="I169" s="69"/>
    </row>
    <row r="170" spans="1:9" ht="14.25">
      <c r="A170" s="3"/>
      <c r="B170" s="5"/>
      <c r="C170" s="71"/>
      <c r="D170" s="71"/>
      <c r="E170" s="71"/>
      <c r="F170" s="71" t="s">
        <v>13</v>
      </c>
      <c r="G170" s="72" t="s">
        <v>13</v>
      </c>
      <c r="H170" s="72" t="s">
        <v>13</v>
      </c>
      <c r="I170" s="69"/>
    </row>
    <row r="171" spans="1:9" ht="14.25">
      <c r="A171" s="3"/>
      <c r="B171" s="5"/>
      <c r="C171" s="71"/>
      <c r="D171" s="71"/>
      <c r="E171" s="71"/>
      <c r="F171" s="71"/>
      <c r="G171" s="72"/>
      <c r="H171" s="72"/>
      <c r="I171" s="69"/>
    </row>
    <row r="172" spans="1:9" ht="14.25">
      <c r="A172" s="3"/>
      <c r="B172" s="5" t="s">
        <v>128</v>
      </c>
      <c r="C172" s="71"/>
      <c r="D172" s="71"/>
      <c r="E172" s="71"/>
      <c r="F172" s="85">
        <v>4213</v>
      </c>
      <c r="G172" s="85">
        <v>657</v>
      </c>
      <c r="H172" s="85">
        <f>48270+1230</f>
        <v>49500</v>
      </c>
      <c r="I172" s="69"/>
    </row>
    <row r="173" spans="1:9" ht="14.25">
      <c r="A173" s="3"/>
      <c r="B173" s="5" t="s">
        <v>129</v>
      </c>
      <c r="C173" s="71"/>
      <c r="D173" s="71"/>
      <c r="E173" s="71"/>
      <c r="F173" s="85"/>
      <c r="G173" s="85"/>
      <c r="H173" s="85"/>
      <c r="I173" s="69"/>
    </row>
    <row r="174" spans="1:9" ht="14.25">
      <c r="A174" s="3"/>
      <c r="B174" s="5" t="s">
        <v>130</v>
      </c>
      <c r="C174" s="71"/>
      <c r="D174" s="71"/>
      <c r="E174" s="71"/>
      <c r="F174" s="85">
        <f>64721-F172-F175-F176</f>
        <v>23008</v>
      </c>
      <c r="G174" s="85">
        <f>'INCOME STATEMEN'!G28-G172-G175-G176</f>
        <v>5212</v>
      </c>
      <c r="H174" s="85">
        <f>197577+1475+3213+435342+17509-H172-H176-H175</f>
        <v>521388</v>
      </c>
      <c r="I174" s="69"/>
    </row>
    <row r="175" spans="1:9" ht="14.25">
      <c r="A175" s="3"/>
      <c r="B175" s="5" t="s">
        <v>131</v>
      </c>
      <c r="C175" s="71"/>
      <c r="D175" s="71"/>
      <c r="E175" s="71"/>
      <c r="F175" s="85">
        <f>26310+11188+2</f>
        <v>37500</v>
      </c>
      <c r="G175" s="85">
        <f>1969+2092-96</f>
        <v>3965</v>
      </c>
      <c r="H175" s="85">
        <f>6031+15023+61575+123</f>
        <v>82752</v>
      </c>
      <c r="I175" s="69"/>
    </row>
    <row r="176" spans="1:9" ht="14.25">
      <c r="A176" s="3"/>
      <c r="B176" s="5" t="s">
        <v>132</v>
      </c>
      <c r="C176" s="71"/>
      <c r="D176" s="71"/>
      <c r="E176" s="71"/>
      <c r="F176" s="85" t="s">
        <v>133</v>
      </c>
      <c r="G176" s="85">
        <v>932</v>
      </c>
      <c r="H176" s="85">
        <v>1476</v>
      </c>
      <c r="I176" s="69"/>
    </row>
    <row r="177" spans="1:9" ht="15" thickBot="1">
      <c r="A177" s="3"/>
      <c r="B177" s="5"/>
      <c r="C177" s="71"/>
      <c r="D177" s="71"/>
      <c r="E177" s="71"/>
      <c r="F177" s="90">
        <f>SUM(F172:F176)</f>
        <v>64721</v>
      </c>
      <c r="G177" s="90">
        <f>SUM(G172:G176)</f>
        <v>10766</v>
      </c>
      <c r="H177" s="90">
        <f>SUM(H172:H176)</f>
        <v>655116</v>
      </c>
      <c r="I177" s="69"/>
    </row>
    <row r="178" spans="1:9" ht="15" thickTop="1">
      <c r="A178" s="3"/>
      <c r="B178" s="5"/>
      <c r="C178" s="71"/>
      <c r="D178" s="71"/>
      <c r="E178" s="71"/>
      <c r="F178" s="71"/>
      <c r="G178" s="72"/>
      <c r="H178" s="85"/>
      <c r="I178" s="69"/>
    </row>
    <row r="179" spans="1:9" ht="14.25">
      <c r="A179" s="3" t="s">
        <v>16</v>
      </c>
      <c r="B179" s="5" t="s">
        <v>134</v>
      </c>
      <c r="C179" s="71"/>
      <c r="D179" s="71"/>
      <c r="E179" s="71"/>
      <c r="F179" s="71"/>
      <c r="G179" s="72"/>
      <c r="H179" s="72"/>
      <c r="I179" s="69"/>
    </row>
    <row r="180" spans="1:9" ht="14.25">
      <c r="A180" s="3"/>
      <c r="B180" s="5" t="s">
        <v>135</v>
      </c>
      <c r="C180" s="71"/>
      <c r="D180" s="71"/>
      <c r="E180" s="71"/>
      <c r="F180" s="71"/>
      <c r="G180" s="72"/>
      <c r="H180" s="72"/>
      <c r="I180" s="69"/>
    </row>
    <row r="181" spans="1:9" ht="14.25" customHeight="1">
      <c r="A181" s="3"/>
      <c r="B181" s="5"/>
      <c r="C181" s="71"/>
      <c r="D181" s="71"/>
      <c r="E181" s="71"/>
      <c r="F181" s="71"/>
      <c r="G181" s="72"/>
      <c r="H181" s="72"/>
      <c r="I181" s="69"/>
    </row>
    <row r="182" spans="1:9" ht="14.25" customHeight="1">
      <c r="A182" s="70">
        <v>17</v>
      </c>
      <c r="B182" s="80" t="s">
        <v>136</v>
      </c>
      <c r="C182" s="71"/>
      <c r="D182" s="71"/>
      <c r="E182" s="71"/>
      <c r="F182" s="71"/>
      <c r="G182" s="72"/>
      <c r="H182" s="72"/>
      <c r="I182" s="69"/>
    </row>
    <row r="183" spans="1:9" ht="14.25" customHeight="1">
      <c r="A183" s="3"/>
      <c r="B183" s="5"/>
      <c r="C183" s="71"/>
      <c r="D183" s="71"/>
      <c r="E183" s="71"/>
      <c r="F183" s="71"/>
      <c r="G183" s="72"/>
      <c r="H183" s="72"/>
      <c r="I183" s="69"/>
    </row>
    <row r="184" spans="1:9" ht="14.25" customHeight="1">
      <c r="A184" s="3"/>
      <c r="B184" s="5" t="s">
        <v>199</v>
      </c>
      <c r="C184" s="71"/>
      <c r="D184" s="71"/>
      <c r="E184" s="71"/>
      <c r="F184" s="71"/>
      <c r="G184" s="72"/>
      <c r="H184" s="72"/>
      <c r="I184" s="69"/>
    </row>
    <row r="185" spans="1:9" ht="14.25" customHeight="1">
      <c r="A185" s="3"/>
      <c r="B185" s="5" t="s">
        <v>200</v>
      </c>
      <c r="C185" s="71"/>
      <c r="D185" s="71"/>
      <c r="E185" s="71"/>
      <c r="F185" s="71"/>
      <c r="G185" s="72"/>
      <c r="H185" s="72"/>
      <c r="I185" s="69"/>
    </row>
    <row r="186" spans="1:9" ht="14.25" customHeight="1">
      <c r="A186" s="3"/>
      <c r="B186" s="5" t="s">
        <v>240</v>
      </c>
      <c r="C186" s="71"/>
      <c r="D186" s="71"/>
      <c r="E186" s="71"/>
      <c r="F186" s="71"/>
      <c r="G186" s="72"/>
      <c r="H186" s="72"/>
      <c r="I186" s="69"/>
    </row>
    <row r="187" spans="1:9" ht="14.25" customHeight="1">
      <c r="A187" s="3"/>
      <c r="B187" s="5"/>
      <c r="C187" s="71"/>
      <c r="D187" s="71"/>
      <c r="E187" s="71"/>
      <c r="F187" s="71"/>
      <c r="G187" s="72"/>
      <c r="H187" s="72"/>
      <c r="I187" s="69"/>
    </row>
    <row r="188" spans="1:9" ht="14.25" customHeight="1">
      <c r="A188" s="70">
        <v>18</v>
      </c>
      <c r="B188" s="80" t="s">
        <v>137</v>
      </c>
      <c r="C188" s="71"/>
      <c r="D188" s="71"/>
      <c r="E188" s="71"/>
      <c r="F188" s="71"/>
      <c r="G188" s="72"/>
      <c r="H188" s="72"/>
      <c r="I188" s="69"/>
    </row>
    <row r="189" spans="1:9" ht="14.25" customHeight="1">
      <c r="A189" s="3"/>
      <c r="B189" s="5"/>
      <c r="C189" s="71"/>
      <c r="D189" s="71"/>
      <c r="E189" s="71"/>
      <c r="F189" s="71"/>
      <c r="G189" s="72"/>
      <c r="H189" s="72"/>
      <c r="I189" s="69"/>
    </row>
    <row r="190" spans="1:9" ht="14.25" customHeight="1">
      <c r="A190" s="3"/>
      <c r="B190" s="5" t="s">
        <v>223</v>
      </c>
      <c r="C190" s="71"/>
      <c r="D190" s="71"/>
      <c r="E190" s="71"/>
      <c r="F190" s="71"/>
      <c r="G190" s="72"/>
      <c r="H190" s="72"/>
      <c r="I190" s="69"/>
    </row>
    <row r="191" spans="1:9" ht="14.25" customHeight="1">
      <c r="A191" s="3"/>
      <c r="B191" s="5" t="s">
        <v>191</v>
      </c>
      <c r="C191" s="71"/>
      <c r="D191" s="71"/>
      <c r="E191" s="71"/>
      <c r="F191" s="71"/>
      <c r="G191" s="72"/>
      <c r="H191" s="72"/>
      <c r="I191" s="69"/>
    </row>
    <row r="192" spans="1:9" ht="14.25" customHeight="1">
      <c r="A192" s="3"/>
      <c r="B192" s="5" t="s">
        <v>224</v>
      </c>
      <c r="C192" s="71"/>
      <c r="D192" s="71"/>
      <c r="E192" s="71"/>
      <c r="F192" s="71"/>
      <c r="G192" s="72"/>
      <c r="H192" s="72"/>
      <c r="I192" s="69"/>
    </row>
    <row r="193" spans="1:9" ht="14.25" customHeight="1">
      <c r="A193" s="3"/>
      <c r="B193" s="83"/>
      <c r="C193" s="71"/>
      <c r="D193" s="71"/>
      <c r="E193" s="71"/>
      <c r="F193" s="71"/>
      <c r="G193" s="72"/>
      <c r="H193" s="72"/>
      <c r="I193" s="69"/>
    </row>
    <row r="194" spans="1:9" ht="15">
      <c r="A194" s="70">
        <v>19</v>
      </c>
      <c r="B194" s="80" t="s">
        <v>138</v>
      </c>
      <c r="C194" s="71"/>
      <c r="D194" s="71"/>
      <c r="E194" s="71"/>
      <c r="F194" s="71"/>
      <c r="G194" s="72"/>
      <c r="H194" s="72"/>
      <c r="I194" s="69"/>
    </row>
    <row r="195" spans="1:9" ht="14.25">
      <c r="A195" s="3"/>
      <c r="B195" s="5"/>
      <c r="C195" s="71"/>
      <c r="D195" s="71"/>
      <c r="E195" s="71"/>
      <c r="F195" s="71"/>
      <c r="G195" s="72"/>
      <c r="H195" s="72"/>
      <c r="I195" s="69"/>
    </row>
    <row r="196" spans="1:9" ht="14.25">
      <c r="A196" s="3"/>
      <c r="B196" s="5" t="s">
        <v>226</v>
      </c>
      <c r="C196" s="71"/>
      <c r="D196" s="71"/>
      <c r="E196" s="71"/>
      <c r="F196" s="71"/>
      <c r="G196" s="72"/>
      <c r="H196" s="72"/>
      <c r="I196" s="69"/>
    </row>
    <row r="197" spans="1:9" ht="14.25">
      <c r="A197" s="3"/>
      <c r="B197" s="5" t="s">
        <v>225</v>
      </c>
      <c r="C197" s="71"/>
      <c r="D197" s="71"/>
      <c r="E197" s="71"/>
      <c r="F197" s="71"/>
      <c r="G197" s="72"/>
      <c r="H197" s="72"/>
      <c r="I197" s="69"/>
    </row>
    <row r="198" spans="1:9" ht="14.25">
      <c r="A198" s="3"/>
      <c r="B198" s="5"/>
      <c r="C198" s="71"/>
      <c r="D198" s="71"/>
      <c r="E198" s="71"/>
      <c r="F198" s="71"/>
      <c r="G198" s="72"/>
      <c r="H198" s="72"/>
      <c r="I198" s="69"/>
    </row>
    <row r="199" spans="1:9" ht="15">
      <c r="A199" s="70">
        <v>20</v>
      </c>
      <c r="B199" s="80" t="s">
        <v>139</v>
      </c>
      <c r="C199" s="71"/>
      <c r="D199" s="71"/>
      <c r="E199" s="71"/>
      <c r="F199" s="71"/>
      <c r="G199" s="72"/>
      <c r="H199" s="72"/>
      <c r="I199" s="69"/>
    </row>
    <row r="200" spans="1:9" ht="14.25">
      <c r="A200" s="3"/>
      <c r="B200" s="5"/>
      <c r="C200" s="71"/>
      <c r="D200" s="71"/>
      <c r="E200" s="71"/>
      <c r="F200" s="71"/>
      <c r="G200" s="72"/>
      <c r="H200" s="72"/>
      <c r="I200" s="69"/>
    </row>
    <row r="201" spans="1:9" ht="14.25">
      <c r="A201" s="3"/>
      <c r="B201" s="5" t="s">
        <v>140</v>
      </c>
      <c r="C201" s="71"/>
      <c r="D201" s="71"/>
      <c r="E201" s="71"/>
      <c r="F201" s="71"/>
      <c r="G201" s="72"/>
      <c r="H201" s="72"/>
      <c r="I201" s="69"/>
    </row>
    <row r="202" spans="1:9" ht="14.25">
      <c r="A202" s="3"/>
      <c r="B202" s="5"/>
      <c r="C202" s="71"/>
      <c r="D202" s="71"/>
      <c r="E202" s="71"/>
      <c r="F202" s="71"/>
      <c r="G202" s="72"/>
      <c r="H202" s="72"/>
      <c r="I202" s="69"/>
    </row>
    <row r="203" spans="1:9" ht="15">
      <c r="A203" s="70">
        <v>21</v>
      </c>
      <c r="B203" s="80" t="s">
        <v>141</v>
      </c>
      <c r="C203" s="71"/>
      <c r="D203" s="71"/>
      <c r="E203" s="71"/>
      <c r="F203" s="71"/>
      <c r="G203" s="72"/>
      <c r="H203" s="72"/>
      <c r="I203" s="69"/>
    </row>
    <row r="204" spans="1:9" ht="14.25">
      <c r="A204" s="3"/>
      <c r="B204" s="5"/>
      <c r="C204" s="71"/>
      <c r="D204" s="71"/>
      <c r="E204" s="71"/>
      <c r="F204" s="71"/>
      <c r="G204" s="72"/>
      <c r="H204" s="72"/>
      <c r="I204" s="69"/>
    </row>
    <row r="205" spans="1:9" ht="14.25">
      <c r="A205" s="3"/>
      <c r="B205" s="5" t="s">
        <v>142</v>
      </c>
      <c r="C205" s="71"/>
      <c r="D205" s="71"/>
      <c r="E205" s="71"/>
      <c r="F205" s="71"/>
      <c r="G205" s="72"/>
      <c r="H205" s="72"/>
      <c r="I205" s="69"/>
    </row>
    <row r="206" spans="1:9" ht="14.25">
      <c r="A206" s="3"/>
      <c r="B206" s="71"/>
      <c r="C206" s="71"/>
      <c r="D206" s="71"/>
      <c r="E206" s="71"/>
      <c r="F206" s="71"/>
      <c r="G206" s="72"/>
      <c r="H206" s="72"/>
      <c r="I206" s="69"/>
    </row>
    <row r="207" spans="1:9" ht="14.25">
      <c r="A207" s="3"/>
      <c r="B207" s="71"/>
      <c r="C207" s="71"/>
      <c r="D207" s="71"/>
      <c r="E207" s="71"/>
      <c r="F207" s="71"/>
      <c r="G207" s="72"/>
      <c r="H207" s="72"/>
      <c r="I207" s="69"/>
    </row>
    <row r="208" spans="1:9" ht="14.25">
      <c r="A208" s="3"/>
      <c r="B208" s="71"/>
      <c r="C208" s="71"/>
      <c r="D208" s="71"/>
      <c r="E208" s="71"/>
      <c r="F208" s="71"/>
      <c r="G208" s="72"/>
      <c r="H208" s="72"/>
      <c r="I208" s="69"/>
    </row>
    <row r="209" spans="1:9" ht="14.25">
      <c r="A209" s="3" t="s">
        <v>143</v>
      </c>
      <c r="B209" s="71"/>
      <c r="C209" s="71"/>
      <c r="D209" s="71"/>
      <c r="E209" s="71"/>
      <c r="F209" s="71"/>
      <c r="G209" s="72"/>
      <c r="H209" s="72"/>
      <c r="I209" s="69"/>
    </row>
    <row r="210" spans="1:9" ht="14.25">
      <c r="A210" s="3"/>
      <c r="B210" s="71"/>
      <c r="C210" s="71"/>
      <c r="D210" s="71"/>
      <c r="E210" s="71"/>
      <c r="F210" s="71"/>
      <c r="G210" s="72"/>
      <c r="H210" s="72"/>
      <c r="I210" s="69"/>
    </row>
    <row r="211" spans="1:9" ht="14.25">
      <c r="A211" s="3"/>
      <c r="B211" s="71"/>
      <c r="C211" s="71"/>
      <c r="D211" s="71"/>
      <c r="E211" s="71"/>
      <c r="F211" s="71"/>
      <c r="G211" s="72"/>
      <c r="H211" s="72"/>
      <c r="I211" s="69"/>
    </row>
    <row r="212" spans="1:9" ht="14.25">
      <c r="A212" s="3"/>
      <c r="B212" s="71"/>
      <c r="C212" s="71"/>
      <c r="D212" s="71"/>
      <c r="E212" s="71"/>
      <c r="F212" s="71"/>
      <c r="G212" s="72"/>
      <c r="H212" s="72"/>
      <c r="I212" s="69"/>
    </row>
    <row r="213" spans="1:9" ht="14.25">
      <c r="A213" s="3"/>
      <c r="B213" s="71"/>
      <c r="C213" s="71"/>
      <c r="D213" s="71"/>
      <c r="E213" s="71"/>
      <c r="F213" s="71"/>
      <c r="G213" s="72"/>
      <c r="H213" s="72"/>
      <c r="I213" s="69"/>
    </row>
    <row r="214" spans="1:9" ht="14.25">
      <c r="A214" s="3" t="s">
        <v>144</v>
      </c>
      <c r="B214" s="71"/>
      <c r="C214" s="71"/>
      <c r="D214" s="71"/>
      <c r="E214" s="71"/>
      <c r="F214" s="71"/>
      <c r="G214" s="72"/>
      <c r="H214" s="72"/>
      <c r="I214" s="69"/>
    </row>
    <row r="215" spans="1:9" ht="14.25">
      <c r="A215" s="3" t="s">
        <v>145</v>
      </c>
      <c r="B215" s="71"/>
      <c r="C215" s="71"/>
      <c r="D215" s="71"/>
      <c r="E215" s="71"/>
      <c r="F215" s="71"/>
      <c r="G215" s="72"/>
      <c r="H215" s="72"/>
      <c r="I215" s="69"/>
    </row>
    <row r="216" spans="1:9" ht="14.25">
      <c r="A216" s="3"/>
      <c r="B216" s="71"/>
      <c r="C216" s="71"/>
      <c r="D216" s="71"/>
      <c r="E216" s="71"/>
      <c r="F216" s="71"/>
      <c r="G216" s="72"/>
      <c r="H216" s="72"/>
      <c r="I216" s="69"/>
    </row>
    <row r="217" spans="1:9" ht="14.25">
      <c r="A217" s="3" t="s">
        <v>146</v>
      </c>
      <c r="B217" s="71"/>
      <c r="C217" s="71"/>
      <c r="D217" s="71"/>
      <c r="E217" s="71"/>
      <c r="F217" s="71"/>
      <c r="G217" s="72"/>
      <c r="H217" s="72"/>
      <c r="I217" s="69"/>
    </row>
    <row r="218" spans="1:9" ht="14.25">
      <c r="A218" s="78" t="s">
        <v>192</v>
      </c>
      <c r="B218" s="71"/>
      <c r="C218" s="71"/>
      <c r="D218" s="71"/>
      <c r="E218" s="71"/>
      <c r="F218" s="71"/>
      <c r="G218" s="72"/>
      <c r="H218" s="72"/>
      <c r="I218" s="69"/>
    </row>
  </sheetData>
  <printOptions/>
  <pageMargins left="0.75" right="0.5" top="0.75" bottom="0.85" header="0.5" footer="0.5"/>
  <pageSetup horizontalDpi="300" verticalDpi="300" orientation="portrait" scale="72" r:id="rId1"/>
  <rowBreaks count="2" manualBreakCount="2">
    <brk id="132" max="10" man="1"/>
    <brk id="18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 98</dc:creator>
  <cp:keywords/>
  <dc:description/>
  <cp:lastModifiedBy>win95</cp:lastModifiedBy>
  <cp:lastPrinted>2001-02-28T09:48:41Z</cp:lastPrinted>
  <dcterms:created xsi:type="dcterms:W3CDTF">2000-07-26T07:53:39Z</dcterms:created>
  <dcterms:modified xsi:type="dcterms:W3CDTF">2001-02-28T09:48:49Z</dcterms:modified>
  <cp:category/>
  <cp:version/>
  <cp:contentType/>
  <cp:contentStatus/>
</cp:coreProperties>
</file>