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6375" windowHeight="580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</externalReferences>
  <definedNames>
    <definedName name="CO">#REF!</definedName>
    <definedName name="_xlnm.Print_Area" localSheetId="0">'Cond.IncomeStmt'!$A$1:$I$55</definedName>
    <definedName name="_xlnm.Print_Area" localSheetId="2">'Cond.Stmt.Equity.Chgs'!$A$1:$K$46</definedName>
  </definedNames>
  <calcPr fullCalcOnLoad="1"/>
</workbook>
</file>

<file path=xl/sharedStrings.xml><?xml version="1.0" encoding="utf-8"?>
<sst xmlns="http://schemas.openxmlformats.org/spreadsheetml/2006/main" count="170" uniqueCount="120">
  <si>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</si>
  <si>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</si>
  <si>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</si>
  <si>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</si>
  <si>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</si>
  <si>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</si>
  <si>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</si>
  <si>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</si>
  <si>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</si>
  <si>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</si>
  <si>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(ii)</t>
  </si>
  <si>
    <t>(i)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</si>
  <si>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</si>
  <si>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</si>
  <si>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</si>
  <si>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</si>
  <si>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</si>
  <si>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</si>
  <si>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</si>
  <si>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</si>
  <si>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</si>
  <si>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</si>
  <si>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</si>
  <si>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</si>
  <si>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</si>
  <si>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</si>
  <si>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</si>
  <si>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</si>
  <si>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</si>
  <si>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</si>
  <si>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</si>
  <si>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</si>
  <si>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</si>
  <si>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</si>
  <si>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</si>
  <si>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</si>
  <si>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</si>
  <si>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</si>
  <si>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</si>
  <si>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Ordinary share capital</t>
  </si>
  <si>
    <t>Share premium</t>
  </si>
  <si>
    <t>Revaluation reserve</t>
  </si>
  <si>
    <t>Accumulated losses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</si>
  <si>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</si>
  <si>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</si>
  <si>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</si>
  <si>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</si>
  <si>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</si>
  <si>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</si>
  <si>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Dividends</t>
  </si>
  <si>
    <t>CASH FLOWS FROM OPERATING ACTIVITIES</t>
  </si>
  <si>
    <t>Adjustments for non cash flows:</t>
  </si>
  <si>
    <t>Non cash items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</si>
  <si>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</si>
  <si>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</si>
  <si>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</si>
  <si>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</si>
  <si>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Other investments</t>
  </si>
  <si>
    <t>Net cashflow from investing activities</t>
  </si>
  <si>
    <t>CASH FLOWS FROM FINANCING ACTIVITIES</t>
  </si>
  <si>
    <t>Borrowings</t>
  </si>
  <si>
    <t>Net cashflow from financing activities</t>
  </si>
  <si>
    <t>CASH AND CASH EQUIVALENTS B/F</t>
  </si>
  <si>
    <t>CASH AND CASH EQUIVALENTS C/F</t>
  </si>
  <si>
    <t>AUDITED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</si>
  <si>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</si>
  <si>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</si>
  <si>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</si>
  <si>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</si>
  <si>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</si>
  <si>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</si>
  <si>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</si>
  <si>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The unaudited Condensed Consolidated Income Statement should be read in conjunction with the annual financial statements</t>
  </si>
  <si>
    <t>UNAUDITED CONDENSED CONSOLIDATED BALANCE SHEET</t>
  </si>
  <si>
    <t>Deferred tax assets</t>
  </si>
  <si>
    <t xml:space="preserve">Net assets per share attributable to ordinary </t>
  </si>
  <si>
    <t>Total Equity</t>
  </si>
  <si>
    <t>Attributable to equity holders of the parent</t>
  </si>
  <si>
    <t>Attributable to:</t>
  </si>
  <si>
    <t>Equity holders of the parent</t>
  </si>
  <si>
    <t>Prepaid interest in leased land</t>
  </si>
  <si>
    <t>Equity attributable to equity holders of the parent</t>
  </si>
  <si>
    <t>Equity</t>
  </si>
  <si>
    <t>equity holders of the parent (RM)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</si>
  <si>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</si>
  <si>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</si>
  <si>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r>
      <t xml:space="preserve">Earnings per share based on </t>
    </r>
    <r>
      <rPr>
        <sz val="11"/>
        <rFont val="Arial Narrow"/>
        <family val="2"/>
      </rPr>
      <t>9 above after</t>
    </r>
  </si>
  <si>
    <t>The weighted average number of shares used in 10 above is computed : 157,658,076 shares.</t>
  </si>
  <si>
    <t>Non operating (income)</t>
  </si>
  <si>
    <t>Other investment</t>
  </si>
  <si>
    <t>Intangible assets</t>
  </si>
  <si>
    <t>At 1 January 2007</t>
  </si>
  <si>
    <t>Basic (See Note 2 below) (sen)</t>
  </si>
  <si>
    <t>31/12/2007</t>
  </si>
  <si>
    <t>Adjustment on change in tax rate</t>
  </si>
  <si>
    <t>Reclass / Adjustment on change in tax rate</t>
  </si>
  <si>
    <t>Bank overdraft</t>
  </si>
  <si>
    <t>Note : Cash and cash equivalents comprise of :-</t>
  </si>
  <si>
    <t>Quarterly report on consolidated results for the financial quarter ended 31 March 2008</t>
  </si>
  <si>
    <t>31/03/2008</t>
  </si>
  <si>
    <t>31/03/2007</t>
  </si>
  <si>
    <t xml:space="preserve">  for the year ended 31 December 2007.</t>
  </si>
  <si>
    <t>financial statements for the year ended 31 December 2007.</t>
  </si>
  <si>
    <t>UNAUDITED CONDENSED CONSOLIDATED STATEMENT OF CHANGES IN EQUITY FOR THE PERIOD ENDED 31 MARCH 2008</t>
  </si>
  <si>
    <t>QUARTER ENDED 31 MARCH 2008</t>
  </si>
  <si>
    <t>QUARTER ENDED 31 MARCH 2007</t>
  </si>
  <si>
    <t>At 31 March 2007</t>
  </si>
  <si>
    <t>At 31 March 2008</t>
  </si>
  <si>
    <t>The unaudited Condensed Consolidated Statement of Changes in Equity should be read in conjunction with the annual financial statements for the year ended 31 December 2007.</t>
  </si>
  <si>
    <t>At 1 January 2008</t>
  </si>
  <si>
    <t>FOR THE PERIOD ENDED 31 MARCH 2008</t>
  </si>
  <si>
    <t>Period ended 31/03/08</t>
  </si>
  <si>
    <t>Period ended 31/03/07</t>
  </si>
  <si>
    <t>Profit / (loss) from Operations</t>
  </si>
  <si>
    <t>Profit / (loss) before taxation</t>
  </si>
  <si>
    <t>Net loss for the period</t>
  </si>
  <si>
    <t>Net profit / (loss) for the financial period</t>
  </si>
  <si>
    <t>Loss after taxation</t>
  </si>
  <si>
    <t>NET DECREASE IN C &amp; C EQUIV</t>
  </si>
  <si>
    <t>UNAUDITED CONDENSED CONSOLIDATED INCOME STATEMENT FOR THE PERIOD ENDED 31 MARCH 2008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</si>
</sst>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  <numFmt numFmtId="207" formatCode="0.000%"/>
  </numFmts>
  <fonts count="1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sz val="13"/>
      <name val="Book Antiqua"/>
      <family val="0"/>
    </font>
    <font>
      <b/>
      <sz val="13"/>
      <name val="Arial Narrow"/>
      <family val="2"/>
    </font>
    <font>
      <b/>
      <u val="single"/>
      <sz val="11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43" fontId="1" fillId="0" borderId="5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7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8" xfId="0" applyNumberFormat="1" applyFont="1" applyBorder="1" applyAlignment="1" quotePrefix="1">
      <alignment horizontal="center"/>
    </xf>
    <xf numFmtId="37" fontId="5" fillId="0" borderId="9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1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0" fontId="1" fillId="0" borderId="5" xfId="24" applyFont="1" applyBorder="1">
      <alignment/>
      <protection/>
    </xf>
    <xf numFmtId="0" fontId="14" fillId="0" borderId="0" xfId="24" applyFont="1">
      <alignment/>
      <protection/>
    </xf>
    <xf numFmtId="0" fontId="15" fillId="0" borderId="0" xfId="23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1" xfId="17" applyNumberFormat="1" applyFont="1" applyBorder="1" applyAlignment="1">
      <alignment/>
    </xf>
    <xf numFmtId="180" fontId="8" fillId="0" borderId="13" xfId="17" applyNumberFormat="1" applyFont="1" applyBorder="1" applyAlignment="1">
      <alignment/>
    </xf>
    <xf numFmtId="0" fontId="1" fillId="0" borderId="0" xfId="23" applyFont="1">
      <alignment/>
      <protection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6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14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5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14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7" xfId="0" applyNumberFormat="1" applyFont="1" applyFill="1" applyBorder="1" applyAlignment="1">
      <alignment horizontal="center"/>
    </xf>
    <xf numFmtId="37" fontId="5" fillId="0" borderId="8" xfId="0" applyNumberFormat="1" applyFont="1" applyFill="1" applyBorder="1" applyAlignment="1">
      <alignment horizontal="center"/>
    </xf>
    <xf numFmtId="37" fontId="5" fillId="0" borderId="8" xfId="0" applyNumberFormat="1" applyFont="1" applyFill="1" applyBorder="1" applyAlignment="1" quotePrefix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14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5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5" xfId="0" applyNumberFormat="1" applyFont="1" applyBorder="1" applyAlignment="1">
      <alignment/>
    </xf>
    <xf numFmtId="0" fontId="15" fillId="0" borderId="0" xfId="23" applyFill="1">
      <alignment/>
      <protection/>
    </xf>
    <xf numFmtId="0" fontId="16" fillId="0" borderId="0" xfId="23" applyFont="1" applyFill="1">
      <alignment/>
      <protection/>
    </xf>
    <xf numFmtId="37" fontId="17" fillId="0" borderId="0" xfId="0" applyNumberFormat="1" applyFont="1" applyAlignment="1">
      <alignment/>
    </xf>
    <xf numFmtId="207" fontId="5" fillId="0" borderId="0" xfId="25" applyNumberFormat="1" applyFont="1" applyFill="1" applyBorder="1" applyAlignment="1">
      <alignment/>
    </xf>
    <xf numFmtId="193" fontId="1" fillId="0" borderId="0" xfId="24" applyNumberFormat="1" applyFont="1">
      <alignment/>
      <protection/>
    </xf>
    <xf numFmtId="0" fontId="0" fillId="0" borderId="0" xfId="0" applyFill="1" applyAlignment="1">
      <alignment/>
    </xf>
    <xf numFmtId="180" fontId="1" fillId="0" borderId="14" xfId="17" applyNumberFormat="1" applyFont="1" applyFill="1" applyBorder="1" applyAlignment="1">
      <alignment/>
    </xf>
    <xf numFmtId="180" fontId="8" fillId="0" borderId="11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3" xfId="17" applyNumberFormat="1" applyFont="1" applyFill="1" applyBorder="1" applyAlignment="1">
      <alignment/>
    </xf>
    <xf numFmtId="9" fontId="1" fillId="0" borderId="0" xfId="25" applyFont="1" applyAlignment="1">
      <alignment/>
    </xf>
    <xf numFmtId="37" fontId="18" fillId="0" borderId="0" xfId="0" applyNumberFormat="1" applyFont="1" applyAlignment="1">
      <alignment horizontal="center"/>
    </xf>
    <xf numFmtId="43" fontId="1" fillId="0" borderId="0" xfId="15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80" fontId="1" fillId="0" borderId="8" xfId="15" applyNumberFormat="1" applyFont="1" applyFill="1" applyBorder="1" applyAlignment="1">
      <alignment/>
    </xf>
    <xf numFmtId="180" fontId="8" fillId="0" borderId="13" xfId="15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7" fontId="8" fillId="0" borderId="5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1" fontId="1" fillId="0" borderId="5" xfId="0" applyNumberFormat="1" applyFont="1" applyFill="1" applyBorder="1" applyAlignment="1">
      <alignment/>
    </xf>
    <xf numFmtId="180" fontId="14" fillId="0" borderId="0" xfId="15" applyNumberFormat="1" applyFont="1" applyAlignment="1">
      <alignment/>
    </xf>
    <xf numFmtId="193" fontId="14" fillId="0" borderId="0" xfId="24" applyNumberFormat="1" applyFont="1">
      <alignment/>
      <protection/>
    </xf>
    <xf numFmtId="180" fontId="1" fillId="0" borderId="13" xfId="17" applyNumberFormat="1" applyFont="1" applyFill="1" applyBorder="1" applyAlignment="1">
      <alignment/>
    </xf>
    <xf numFmtId="180" fontId="1" fillId="0" borderId="13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9" fontId="1" fillId="0" borderId="0" xfId="25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193" fontId="1" fillId="0" borderId="10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10" xfId="18" applyNumberFormat="1" applyFont="1" applyBorder="1" applyAlignment="1">
      <alignment horizontal="center"/>
    </xf>
    <xf numFmtId="193" fontId="1" fillId="0" borderId="0" xfId="18" applyNumberFormat="1" applyFont="1" applyAlignment="1">
      <alignment horizontal="center"/>
    </xf>
    <xf numFmtId="193" fontId="5" fillId="0" borderId="10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9" fillId="0" borderId="0" xfId="2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14" xfId="18" applyNumberFormat="1" applyFont="1" applyBorder="1" applyAlignment="1">
      <alignment horizontal="center" wrapText="1"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9"/>
  <sheetViews>
    <sheetView tabSelected="1" workbookViewId="0" topLeftCell="A1">
      <selection activeCell="A9" sqref="A9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ht="19.5">
      <c r="A1" s="1" t="s">
        <v>84</v>
      </c>
    </row>
    <row r="2" ht="17.25" hidden="1">
      <c r="A2" s="111" t="s">
        <v>85</v>
      </c>
    </row>
    <row r="3" spans="1:9" s="2" customFormat="1" ht="10.5" customHeight="1">
      <c r="A3" s="3" t="s">
        <v>0</v>
      </c>
      <c r="E3" s="14"/>
      <c r="F3" s="14"/>
      <c r="G3" s="14"/>
      <c r="H3" s="14"/>
      <c r="I3" s="14"/>
    </row>
    <row r="4" spans="5:9" s="2" customFormat="1" ht="11.25" customHeight="1">
      <c r="E4" s="14"/>
      <c r="F4" s="14"/>
      <c r="G4" s="14"/>
      <c r="H4" s="14"/>
      <c r="I4" s="14"/>
    </row>
    <row r="5" spans="1:9" s="2" customFormat="1" ht="15" customHeight="1">
      <c r="A5" s="4" t="s">
        <v>1</v>
      </c>
      <c r="E5" s="14"/>
      <c r="F5" s="14"/>
      <c r="G5" s="14"/>
      <c r="H5" s="14"/>
      <c r="I5" s="14"/>
    </row>
    <row r="6" spans="1:9" s="2" customFormat="1" ht="15" customHeight="1">
      <c r="A6" s="5" t="s">
        <v>98</v>
      </c>
      <c r="E6" s="14"/>
      <c r="F6" s="14"/>
      <c r="G6" s="14"/>
      <c r="H6" s="14"/>
      <c r="I6" s="14"/>
    </row>
    <row r="7" spans="1:9" s="2" customFormat="1" ht="6.75" customHeight="1">
      <c r="A7" s="5"/>
      <c r="E7" s="14"/>
      <c r="F7" s="14"/>
      <c r="G7" s="14"/>
      <c r="H7" s="14"/>
      <c r="I7" s="14"/>
    </row>
    <row r="8" spans="5:9" s="2" customFormat="1" ht="10.5" customHeight="1">
      <c r="E8" s="14"/>
      <c r="F8" s="14"/>
      <c r="G8" s="14"/>
      <c r="H8" s="14"/>
      <c r="I8" s="14"/>
    </row>
    <row r="9" spans="1:9" s="2" customFormat="1" ht="15" customHeight="1">
      <c r="A9" s="2" t="s">
        <v>119</v>
      </c>
      <c r="E9" s="14"/>
      <c r="F9" s="14"/>
      <c r="G9" s="14"/>
      <c r="H9" s="14"/>
      <c r="I9" s="14"/>
    </row>
    <row r="10" spans="5:9" s="5" customFormat="1" ht="15" customHeight="1">
      <c r="E10" s="143" t="s">
        <v>2</v>
      </c>
      <c r="F10" s="144"/>
      <c r="G10" s="15"/>
      <c r="H10" s="143" t="s">
        <v>3</v>
      </c>
      <c r="I10" s="144"/>
    </row>
    <row r="11" spans="5:9" s="5" customFormat="1" ht="15" customHeight="1">
      <c r="E11" s="6"/>
      <c r="F11" s="7"/>
      <c r="G11" s="15"/>
      <c r="H11" s="6"/>
      <c r="I11" s="7" t="s">
        <v>64</v>
      </c>
    </row>
    <row r="12" spans="5:9" s="5" customFormat="1" ht="15" customHeight="1">
      <c r="E12" s="6" t="s">
        <v>4</v>
      </c>
      <c r="F12" s="7" t="s">
        <v>8</v>
      </c>
      <c r="G12" s="15"/>
      <c r="H12" s="6" t="s">
        <v>4</v>
      </c>
      <c r="I12" s="7" t="s">
        <v>8</v>
      </c>
    </row>
    <row r="13" spans="5:9" s="5" customFormat="1" ht="15" customHeight="1">
      <c r="E13" s="6" t="s">
        <v>5</v>
      </c>
      <c r="F13" s="7" t="s">
        <v>9</v>
      </c>
      <c r="G13" s="15"/>
      <c r="H13" s="6" t="s">
        <v>5</v>
      </c>
      <c r="I13" s="7" t="s">
        <v>9</v>
      </c>
    </row>
    <row r="14" spans="5:9" s="5" customFormat="1" ht="15" customHeight="1">
      <c r="E14" s="6" t="s">
        <v>6</v>
      </c>
      <c r="F14" s="7" t="s">
        <v>6</v>
      </c>
      <c r="G14" s="15"/>
      <c r="H14" s="6" t="s">
        <v>12</v>
      </c>
      <c r="I14" s="7" t="s">
        <v>13</v>
      </c>
    </row>
    <row r="15" spans="5:9" s="5" customFormat="1" ht="15" customHeight="1">
      <c r="E15" s="8" t="s">
        <v>99</v>
      </c>
      <c r="F15" s="9" t="s">
        <v>100</v>
      </c>
      <c r="G15" s="15"/>
      <c r="H15" s="8" t="s">
        <v>99</v>
      </c>
      <c r="I15" s="9" t="s">
        <v>100</v>
      </c>
    </row>
    <row r="16" spans="5:9" s="5" customFormat="1" ht="15" customHeight="1">
      <c r="E16" s="10" t="s">
        <v>7</v>
      </c>
      <c r="F16" s="11" t="s">
        <v>7</v>
      </c>
      <c r="G16" s="15"/>
      <c r="H16" s="10" t="s">
        <v>7</v>
      </c>
      <c r="I16" s="11" t="s">
        <v>7</v>
      </c>
    </row>
    <row r="17" spans="5:9" s="5" customFormat="1" ht="15" customHeight="1">
      <c r="E17" s="112"/>
      <c r="F17" s="104"/>
      <c r="G17" s="105"/>
      <c r="H17" s="106"/>
      <c r="I17" s="25"/>
    </row>
    <row r="18" spans="1:9" s="5" customFormat="1" ht="15" customHeight="1">
      <c r="A18" s="5">
        <v>1</v>
      </c>
      <c r="C18" s="142" t="s">
        <v>17</v>
      </c>
      <c r="D18" s="142"/>
      <c r="E18" s="26">
        <v>907621</v>
      </c>
      <c r="F18" s="26">
        <v>788556</v>
      </c>
      <c r="G18" s="26"/>
      <c r="H18" s="26">
        <v>907621</v>
      </c>
      <c r="I18" s="26">
        <v>788556</v>
      </c>
    </row>
    <row r="19" spans="5:9" s="5" customFormat="1" ht="15" customHeight="1">
      <c r="E19" s="26"/>
      <c r="F19" s="26"/>
      <c r="G19" s="26"/>
      <c r="H19" s="26"/>
      <c r="I19" s="26"/>
    </row>
    <row r="20" spans="1:9" s="5" customFormat="1" ht="15" customHeight="1">
      <c r="A20" s="5">
        <v>2</v>
      </c>
      <c r="C20" s="142" t="s">
        <v>21</v>
      </c>
      <c r="D20" s="142"/>
      <c r="E20" s="26">
        <v>-913672</v>
      </c>
      <c r="F20" s="26">
        <v>-784373</v>
      </c>
      <c r="G20" s="26"/>
      <c r="H20" s="26">
        <v>-913672</v>
      </c>
      <c r="I20" s="26">
        <v>-784373</v>
      </c>
    </row>
    <row r="21" spans="5:9" s="5" customFormat="1" ht="15" customHeight="1">
      <c r="E21" s="26"/>
      <c r="F21" s="26"/>
      <c r="G21" s="26"/>
      <c r="H21" s="26"/>
      <c r="I21" s="26"/>
    </row>
    <row r="22" spans="1:9" s="5" customFormat="1" ht="15" customHeight="1">
      <c r="A22" s="5">
        <v>3</v>
      </c>
      <c r="C22" s="142" t="s">
        <v>22</v>
      </c>
      <c r="D22" s="142"/>
      <c r="E22" s="26">
        <v>1687</v>
      </c>
      <c r="F22" s="26">
        <v>580</v>
      </c>
      <c r="G22" s="26"/>
      <c r="H22" s="26">
        <v>1687</v>
      </c>
      <c r="I22" s="26">
        <v>580</v>
      </c>
    </row>
    <row r="23" spans="5:9" s="5" customFormat="1" ht="10.5" customHeight="1">
      <c r="E23" s="80"/>
      <c r="F23" s="80"/>
      <c r="G23" s="26"/>
      <c r="H23" s="80"/>
      <c r="I23" s="80"/>
    </row>
    <row r="24" spans="5:9" s="5" customFormat="1" ht="10.5" customHeight="1">
      <c r="E24" s="26"/>
      <c r="F24" s="26"/>
      <c r="G24" s="26"/>
      <c r="H24" s="26"/>
      <c r="I24" s="26"/>
    </row>
    <row r="25" spans="1:9" s="5" customFormat="1" ht="15" customHeight="1">
      <c r="A25" s="5">
        <v>4</v>
      </c>
      <c r="B25" s="12"/>
      <c r="C25" s="142" t="s">
        <v>113</v>
      </c>
      <c r="D25" s="142"/>
      <c r="E25" s="26">
        <f>E18+E20+E22</f>
        <v>-4364</v>
      </c>
      <c r="F25" s="26">
        <f>SUM(F18:F22)</f>
        <v>4763</v>
      </c>
      <c r="G25" s="26"/>
      <c r="H25" s="26">
        <f>H18+H20+H22</f>
        <v>-4364</v>
      </c>
      <c r="I25" s="26">
        <f>SUM(I18:I22)</f>
        <v>4763</v>
      </c>
    </row>
    <row r="26" spans="2:9" s="5" customFormat="1" ht="15" customHeight="1">
      <c r="B26" s="12"/>
      <c r="E26" s="26"/>
      <c r="F26" s="26"/>
      <c r="G26" s="79"/>
      <c r="H26" s="26"/>
      <c r="I26" s="26"/>
    </row>
    <row r="27" spans="1:9" s="5" customFormat="1" ht="15" customHeight="1">
      <c r="A27" s="5">
        <v>5</v>
      </c>
      <c r="C27" s="142" t="s">
        <v>18</v>
      </c>
      <c r="D27" s="142"/>
      <c r="E27" s="79">
        <v>-5168</v>
      </c>
      <c r="F27" s="26">
        <v>-4716</v>
      </c>
      <c r="G27" s="79"/>
      <c r="H27" s="79">
        <v>-5168</v>
      </c>
      <c r="I27" s="26">
        <v>-4716</v>
      </c>
    </row>
    <row r="28" spans="5:9" s="5" customFormat="1" ht="10.5" customHeight="1">
      <c r="E28" s="80"/>
      <c r="F28" s="80"/>
      <c r="G28" s="79"/>
      <c r="H28" s="80"/>
      <c r="I28" s="80"/>
    </row>
    <row r="29" spans="5:9" s="5" customFormat="1" ht="10.5" customHeight="1">
      <c r="E29" s="26"/>
      <c r="F29" s="26"/>
      <c r="G29" s="79"/>
      <c r="H29" s="26"/>
      <c r="I29" s="26"/>
    </row>
    <row r="30" spans="1:9" s="5" customFormat="1" ht="15" customHeight="1">
      <c r="A30" s="5">
        <v>6</v>
      </c>
      <c r="C30" s="142" t="s">
        <v>114</v>
      </c>
      <c r="D30" s="142"/>
      <c r="E30" s="79">
        <f>SUM(E25:E27)</f>
        <v>-9532</v>
      </c>
      <c r="F30" s="79">
        <f>SUM(F25:F27)</f>
        <v>47</v>
      </c>
      <c r="G30" s="79"/>
      <c r="H30" s="79">
        <f>SUM(H25:H27)</f>
        <v>-9532</v>
      </c>
      <c r="I30" s="79">
        <f>SUM(I25:I27)</f>
        <v>47</v>
      </c>
    </row>
    <row r="31" spans="5:9" s="5" customFormat="1" ht="15" customHeight="1">
      <c r="E31" s="26"/>
      <c r="F31" s="26"/>
      <c r="G31" s="26"/>
      <c r="H31" s="26"/>
      <c r="I31" s="26"/>
    </row>
    <row r="32" spans="1:9" s="5" customFormat="1" ht="15" customHeight="1">
      <c r="A32" s="5">
        <v>7</v>
      </c>
      <c r="C32" s="142" t="s">
        <v>36</v>
      </c>
      <c r="D32" s="142"/>
      <c r="E32" s="79">
        <v>-1687</v>
      </c>
      <c r="F32" s="26">
        <v>-1011</v>
      </c>
      <c r="G32" s="79"/>
      <c r="H32" s="79">
        <v>-1687</v>
      </c>
      <c r="I32" s="26">
        <v>-1011</v>
      </c>
    </row>
    <row r="33" spans="5:9" s="5" customFormat="1" ht="10.5" customHeight="1">
      <c r="E33" s="80"/>
      <c r="F33" s="80"/>
      <c r="G33" s="79"/>
      <c r="H33" s="80"/>
      <c r="I33" s="80"/>
    </row>
    <row r="34" spans="5:9" s="5" customFormat="1" ht="9.75" customHeight="1">
      <c r="E34" s="26"/>
      <c r="F34" s="26"/>
      <c r="G34" s="79"/>
      <c r="H34" s="26"/>
      <c r="I34" s="26"/>
    </row>
    <row r="35" spans="1:9" s="5" customFormat="1" ht="15" customHeight="1">
      <c r="A35" s="5">
        <v>8</v>
      </c>
      <c r="C35" s="142" t="s">
        <v>115</v>
      </c>
      <c r="D35" s="142"/>
      <c r="E35" s="79">
        <f>SUM(E30:E33)</f>
        <v>-11219</v>
      </c>
      <c r="F35" s="79">
        <f>SUM(F30:F33)</f>
        <v>-964</v>
      </c>
      <c r="G35" s="79">
        <f>SUM(C30:C32)</f>
        <v>0</v>
      </c>
      <c r="H35" s="79">
        <f>SUM(H30:H33)</f>
        <v>-11219</v>
      </c>
      <c r="I35" s="79">
        <f>SUM(I30:I33)</f>
        <v>-964</v>
      </c>
    </row>
    <row r="36" spans="5:9" ht="10.5" customHeight="1" thickBot="1">
      <c r="E36" s="101"/>
      <c r="F36" s="101"/>
      <c r="G36" s="102"/>
      <c r="H36" s="101"/>
      <c r="I36" s="101"/>
    </row>
    <row r="37" spans="3:9" s="5" customFormat="1" ht="15" customHeight="1" thickTop="1">
      <c r="C37" s="142"/>
      <c r="D37" s="142"/>
      <c r="E37" s="141"/>
      <c r="F37" s="141"/>
      <c r="G37" s="79"/>
      <c r="H37" s="79"/>
      <c r="I37" s="79"/>
    </row>
    <row r="38" spans="1:9" s="5" customFormat="1" ht="15" customHeight="1">
      <c r="A38" s="5">
        <v>9</v>
      </c>
      <c r="C38" s="142" t="s">
        <v>78</v>
      </c>
      <c r="D38" s="142"/>
      <c r="E38" s="79"/>
      <c r="F38" s="79"/>
      <c r="G38" s="79"/>
      <c r="H38" s="79"/>
      <c r="I38" s="79"/>
    </row>
    <row r="39" spans="3:9" s="5" customFormat="1" ht="15" customHeight="1">
      <c r="C39" s="5" t="s">
        <v>79</v>
      </c>
      <c r="E39" s="79">
        <v>-12097</v>
      </c>
      <c r="F39" s="26">
        <v>-1603</v>
      </c>
      <c r="G39" s="79"/>
      <c r="H39" s="79">
        <v>-12097</v>
      </c>
      <c r="I39" s="26">
        <v>-1603</v>
      </c>
    </row>
    <row r="40" spans="3:9" s="5" customFormat="1" ht="15" customHeight="1">
      <c r="C40" s="142" t="s">
        <v>20</v>
      </c>
      <c r="D40" s="142"/>
      <c r="E40" s="79">
        <v>878</v>
      </c>
      <c r="F40" s="26">
        <v>639</v>
      </c>
      <c r="G40" s="79"/>
      <c r="H40" s="79">
        <v>878</v>
      </c>
      <c r="I40" s="26">
        <v>639</v>
      </c>
    </row>
    <row r="41" spans="5:9" s="5" customFormat="1" ht="10.5" customHeight="1">
      <c r="E41" s="80"/>
      <c r="F41" s="80"/>
      <c r="G41" s="79"/>
      <c r="H41" s="80"/>
      <c r="I41" s="80"/>
    </row>
    <row r="42" spans="5:9" s="5" customFormat="1" ht="10.5" customHeight="1">
      <c r="E42" s="79"/>
      <c r="F42" s="79"/>
      <c r="G42" s="79"/>
      <c r="H42" s="79"/>
      <c r="I42" s="79"/>
    </row>
    <row r="43" spans="3:9" s="5" customFormat="1" ht="15" customHeight="1">
      <c r="C43" s="142" t="s">
        <v>115</v>
      </c>
      <c r="D43" s="142"/>
      <c r="E43" s="26">
        <f>SUM(E39:E42)</f>
        <v>-11219</v>
      </c>
      <c r="F43" s="20">
        <f>SUM(F39:F42)</f>
        <v>-964</v>
      </c>
      <c r="G43" s="79"/>
      <c r="H43" s="26">
        <f>SUM(H39:H42)</f>
        <v>-11219</v>
      </c>
      <c r="I43" s="20">
        <f>SUM(I39:I42)</f>
        <v>-964</v>
      </c>
    </row>
    <row r="44" spans="5:9" ht="10.5" customHeight="1" thickBot="1">
      <c r="E44" s="101"/>
      <c r="F44" s="101"/>
      <c r="G44" s="102"/>
      <c r="H44" s="101"/>
      <c r="I44" s="101"/>
    </row>
    <row r="45" spans="5:9" s="5" customFormat="1" ht="15" customHeight="1" thickTop="1">
      <c r="E45" s="26"/>
      <c r="F45" s="26"/>
      <c r="G45" s="79"/>
      <c r="H45" s="26"/>
      <c r="I45" s="20"/>
    </row>
    <row r="46" spans="1:9" s="5" customFormat="1" ht="15" customHeight="1">
      <c r="A46" s="5">
        <v>10</v>
      </c>
      <c r="B46" s="142" t="s">
        <v>86</v>
      </c>
      <c r="C46" s="142"/>
      <c r="D46" s="142"/>
      <c r="E46" s="19"/>
      <c r="F46" s="19"/>
      <c r="G46" s="19"/>
      <c r="H46" s="19"/>
      <c r="I46" s="19"/>
    </row>
    <row r="47" spans="3:9" s="5" customFormat="1" ht="15" customHeight="1" thickBot="1">
      <c r="C47" s="5" t="s">
        <v>11</v>
      </c>
      <c r="D47" s="5" t="s">
        <v>92</v>
      </c>
      <c r="E47" s="23">
        <f>(E39/157658)*100</f>
        <v>-7.672937624478301</v>
      </c>
      <c r="F47" s="23">
        <f>(F39)/157658*100</f>
        <v>-1.0167577921830797</v>
      </c>
      <c r="G47" s="24"/>
      <c r="H47" s="23">
        <f>(H39/157658)*100</f>
        <v>-7.672937624478301</v>
      </c>
      <c r="I47" s="23">
        <f>(I39)/157658*100</f>
        <v>-1.0167577921830797</v>
      </c>
    </row>
    <row r="48" spans="3:9" s="5" customFormat="1" ht="15" customHeight="1" thickBot="1" thickTop="1">
      <c r="C48" s="5" t="s">
        <v>10</v>
      </c>
      <c r="D48" s="5" t="s">
        <v>14</v>
      </c>
      <c r="E48" s="22" t="s">
        <v>15</v>
      </c>
      <c r="F48" s="22" t="s">
        <v>15</v>
      </c>
      <c r="G48" s="19"/>
      <c r="H48" s="21" t="s">
        <v>15</v>
      </c>
      <c r="I48" s="22" t="s">
        <v>15</v>
      </c>
    </row>
    <row r="49" spans="5:9" s="5" customFormat="1" ht="15" customHeight="1" thickTop="1">
      <c r="E49" s="20"/>
      <c r="F49" s="20"/>
      <c r="G49" s="19"/>
      <c r="H49" s="20"/>
      <c r="I49" s="20"/>
    </row>
    <row r="50" spans="1:9" s="5" customFormat="1" ht="15" customHeight="1">
      <c r="A50" s="18" t="s">
        <v>16</v>
      </c>
      <c r="E50" s="16"/>
      <c r="F50" s="16"/>
      <c r="G50" s="16"/>
      <c r="H50" s="16"/>
      <c r="I50" s="16"/>
    </row>
    <row r="51" spans="1:9" s="5" customFormat="1" ht="16.5">
      <c r="A51" s="5">
        <v>1</v>
      </c>
      <c r="B51" s="5" t="s">
        <v>19</v>
      </c>
      <c r="E51" s="16"/>
      <c r="F51" s="16"/>
      <c r="G51" s="16"/>
      <c r="H51" s="16"/>
      <c r="I51" s="16"/>
    </row>
    <row r="52" spans="1:9" s="5" customFormat="1" ht="16.5">
      <c r="A52" s="5">
        <v>2</v>
      </c>
      <c r="B52" s="5" t="s">
        <v>87</v>
      </c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1:9" s="5" customFormat="1" ht="16.5">
      <c r="A54" s="68" t="s">
        <v>72</v>
      </c>
      <c r="E54" s="16"/>
      <c r="F54" s="16"/>
      <c r="G54" s="16"/>
      <c r="H54" s="16"/>
      <c r="I54" s="16"/>
    </row>
    <row r="55" spans="1:9" s="5" customFormat="1" ht="16.5">
      <c r="A55" s="71" t="s">
        <v>101</v>
      </c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</sheetData>
  <sheetProtection/>
  <mergeCells count="15">
    <mergeCell ref="C35:D35"/>
    <mergeCell ref="C40:D40"/>
    <mergeCell ref="C43:D43"/>
    <mergeCell ref="C37:D37"/>
    <mergeCell ref="C38:D38"/>
    <mergeCell ref="B46:D46"/>
    <mergeCell ref="H10:I10"/>
    <mergeCell ref="E10:F10"/>
    <mergeCell ref="C22:D22"/>
    <mergeCell ref="C25:D25"/>
    <mergeCell ref="C27:D27"/>
    <mergeCell ref="C30:D30"/>
    <mergeCell ref="C18:D18"/>
    <mergeCell ref="C20:D20"/>
    <mergeCell ref="C32:D32"/>
  </mergeCells>
  <printOptions/>
  <pageMargins left="0.42" right="0.27" top="0.33" bottom="0.49" header="0.18" footer="0.27"/>
  <pageSetup blackAndWhite="1" fitToHeight="1" fitToWidth="1" horizontalDpi="600" verticalDpi="600" orientation="portrait" paperSize="9" scale="9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31">
      <selection activeCell="D58" sqref="D58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94" customWidth="1"/>
    <col min="6" max="6" width="3.3359375" style="43" customWidth="1"/>
    <col min="7" max="7" width="13.77734375" style="43" customWidth="1"/>
    <col min="8" max="8" width="8.88671875" style="13" customWidth="1"/>
    <col min="9" max="9" width="11.21484375" style="13" bestFit="1" customWidth="1"/>
    <col min="10" max="10" width="6.99609375" style="13" bestFit="1" customWidth="1"/>
    <col min="11" max="11" width="6.3359375" style="13" customWidth="1"/>
    <col min="12" max="12" width="6.88671875" style="13" customWidth="1"/>
    <col min="13" max="13" width="5.10546875" style="13" customWidth="1"/>
    <col min="14" max="16384" width="8.88671875" style="13" customWidth="1"/>
  </cols>
  <sheetData>
    <row r="1" spans="1:5" ht="19.5">
      <c r="A1" s="1" t="s">
        <v>84</v>
      </c>
      <c r="E1" s="114"/>
    </row>
    <row r="2" spans="1:5" ht="17.25" hidden="1">
      <c r="A2" s="111" t="s">
        <v>85</v>
      </c>
      <c r="E2" s="114"/>
    </row>
    <row r="3" spans="1:7" s="2" customFormat="1" ht="10.5" customHeight="1">
      <c r="A3" s="3" t="s">
        <v>0</v>
      </c>
      <c r="E3" s="88"/>
      <c r="F3" s="27"/>
      <c r="G3" s="27"/>
    </row>
    <row r="4" spans="5:7" s="2" customFormat="1" ht="11.25" customHeight="1">
      <c r="E4" s="88"/>
      <c r="F4" s="27"/>
      <c r="G4" s="27"/>
    </row>
    <row r="5" spans="1:7" s="2" customFormat="1" ht="15" customHeight="1">
      <c r="A5" s="4" t="s">
        <v>1</v>
      </c>
      <c r="E5" s="88"/>
      <c r="F5" s="27"/>
      <c r="G5" s="27"/>
    </row>
    <row r="6" spans="1:7" s="2" customFormat="1" ht="15" customHeight="1">
      <c r="A6" s="5" t="str">
        <f>'Cond.IncomeStmt'!A6</f>
        <v>Quarterly report on consolidated results for the financial quarter ended 31 March 2008</v>
      </c>
      <c r="E6" s="88"/>
      <c r="F6" s="27"/>
      <c r="G6" s="27"/>
    </row>
    <row r="7" spans="5:7" s="2" customFormat="1" ht="12" customHeight="1">
      <c r="E7" s="88"/>
      <c r="F7" s="27"/>
      <c r="G7" s="27"/>
    </row>
    <row r="8" spans="1:7" s="2" customFormat="1" ht="15" customHeight="1">
      <c r="A8" s="4" t="s">
        <v>73</v>
      </c>
      <c r="E8" s="88"/>
      <c r="F8" s="27"/>
      <c r="G8" s="14" t="s">
        <v>64</v>
      </c>
    </row>
    <row r="9" spans="5:7" s="5" customFormat="1" ht="12.75" customHeight="1">
      <c r="E9" s="89" t="s">
        <v>23</v>
      </c>
      <c r="F9" s="15"/>
      <c r="G9" s="28" t="s">
        <v>24</v>
      </c>
    </row>
    <row r="10" spans="5:7" s="5" customFormat="1" ht="12.75" customHeight="1">
      <c r="E10" s="90" t="s">
        <v>4</v>
      </c>
      <c r="F10" s="15"/>
      <c r="G10" s="29" t="s">
        <v>25</v>
      </c>
    </row>
    <row r="11" spans="5:7" s="5" customFormat="1" ht="12.75" customHeight="1">
      <c r="E11" s="90" t="s">
        <v>6</v>
      </c>
      <c r="F11" s="15"/>
      <c r="G11" s="29" t="s">
        <v>26</v>
      </c>
    </row>
    <row r="12" spans="5:7" s="5" customFormat="1" ht="12.75" customHeight="1">
      <c r="E12" s="91" t="s">
        <v>99</v>
      </c>
      <c r="F12" s="15"/>
      <c r="G12" s="30" t="s">
        <v>93</v>
      </c>
    </row>
    <row r="13" spans="5:9" s="5" customFormat="1" ht="12.75" customHeight="1">
      <c r="E13" s="92" t="s">
        <v>7</v>
      </c>
      <c r="F13" s="15"/>
      <c r="G13" s="31" t="s">
        <v>7</v>
      </c>
      <c r="I13" s="12"/>
    </row>
    <row r="14" spans="1:12" s="5" customFormat="1" ht="15" customHeight="1">
      <c r="A14" s="5">
        <v>1</v>
      </c>
      <c r="B14" s="5" t="s">
        <v>27</v>
      </c>
      <c r="E14" s="93"/>
      <c r="F14" s="33"/>
      <c r="G14" s="32"/>
      <c r="I14" s="122"/>
      <c r="J14" s="16"/>
      <c r="K14" s="16"/>
      <c r="L14" s="16"/>
    </row>
    <row r="15" spans="3:9" s="5" customFormat="1" ht="15" customHeight="1">
      <c r="C15" s="5" t="s">
        <v>28</v>
      </c>
      <c r="E15" s="103">
        <v>38355</v>
      </c>
      <c r="F15" s="34"/>
      <c r="G15" s="35">
        <v>41103</v>
      </c>
      <c r="I15" s="12"/>
    </row>
    <row r="16" spans="3:9" s="5" customFormat="1" ht="15" customHeight="1">
      <c r="C16" s="5" t="s">
        <v>80</v>
      </c>
      <c r="E16" s="103">
        <v>29641</v>
      </c>
      <c r="F16" s="34"/>
      <c r="G16" s="103">
        <v>29762</v>
      </c>
      <c r="I16" s="12"/>
    </row>
    <row r="17" spans="3:7" s="5" customFormat="1" ht="15" customHeight="1">
      <c r="C17" s="5" t="s">
        <v>90</v>
      </c>
      <c r="E17" s="103">
        <f>3600+8945</f>
        <v>12545</v>
      </c>
      <c r="F17" s="34"/>
      <c r="G17" s="35">
        <v>12790</v>
      </c>
    </row>
    <row r="18" spans="3:7" s="5" customFormat="1" ht="15" customHeight="1">
      <c r="C18" s="5" t="s">
        <v>89</v>
      </c>
      <c r="E18" s="103">
        <v>62</v>
      </c>
      <c r="F18" s="34"/>
      <c r="G18" s="103">
        <v>62</v>
      </c>
    </row>
    <row r="19" spans="3:7" s="5" customFormat="1" ht="15" customHeight="1">
      <c r="C19" s="5" t="s">
        <v>74</v>
      </c>
      <c r="E19" s="103">
        <v>6959</v>
      </c>
      <c r="F19" s="34"/>
      <c r="G19" s="34">
        <v>7521</v>
      </c>
    </row>
    <row r="20" spans="5:7" s="5" customFormat="1" ht="15" customHeight="1">
      <c r="E20" s="123"/>
      <c r="F20" s="34"/>
      <c r="G20" s="34"/>
    </row>
    <row r="21" spans="5:7" s="5" customFormat="1" ht="15" customHeight="1">
      <c r="E21" s="124">
        <f>SUM(E15:E20)</f>
        <v>87562</v>
      </c>
      <c r="F21" s="34"/>
      <c r="G21" s="36">
        <f>SUM(G15:G20)</f>
        <v>91238</v>
      </c>
    </row>
    <row r="22" spans="5:7" s="5" customFormat="1" ht="15" customHeight="1">
      <c r="E22" s="103"/>
      <c r="F22" s="34"/>
      <c r="G22" s="34"/>
    </row>
    <row r="23" spans="1:7" s="5" customFormat="1" ht="15" customHeight="1">
      <c r="A23" s="5">
        <v>2</v>
      </c>
      <c r="B23" s="5" t="s">
        <v>29</v>
      </c>
      <c r="E23" s="125"/>
      <c r="F23" s="33"/>
      <c r="G23" s="37"/>
    </row>
    <row r="24" spans="3:7" s="5" customFormat="1" ht="15" customHeight="1">
      <c r="C24" s="5" t="s">
        <v>30</v>
      </c>
      <c r="E24" s="126">
        <v>320440</v>
      </c>
      <c r="F24" s="33"/>
      <c r="G24" s="38">
        <v>323005</v>
      </c>
    </row>
    <row r="25" spans="3:10" s="5" customFormat="1" ht="15" customHeight="1">
      <c r="C25" s="5" t="s">
        <v>31</v>
      </c>
      <c r="E25" s="126">
        <f>710197+50+2357</f>
        <v>712604</v>
      </c>
      <c r="F25" s="33"/>
      <c r="G25" s="38">
        <f>717907+29+1821</f>
        <v>719757</v>
      </c>
      <c r="J25" s="121"/>
    </row>
    <row r="26" spans="3:10" s="5" customFormat="1" ht="15" customHeight="1">
      <c r="C26" s="5" t="s">
        <v>32</v>
      </c>
      <c r="E26" s="126">
        <f>77457-500</f>
        <v>76957</v>
      </c>
      <c r="F26" s="33"/>
      <c r="G26" s="38">
        <v>94353</v>
      </c>
      <c r="J26" s="121"/>
    </row>
    <row r="27" spans="5:7" s="5" customFormat="1" ht="15" customHeight="1">
      <c r="E27" s="127">
        <f>SUM(E24:E26)</f>
        <v>1110001</v>
      </c>
      <c r="F27" s="33"/>
      <c r="G27" s="39">
        <f>SUM(G24:G26)</f>
        <v>1137115</v>
      </c>
    </row>
    <row r="28" spans="1:7" s="5" customFormat="1" ht="15" customHeight="1">
      <c r="A28" s="5">
        <v>3</v>
      </c>
      <c r="B28" s="5" t="s">
        <v>33</v>
      </c>
      <c r="E28" s="126"/>
      <c r="F28" s="33"/>
      <c r="G28" s="38"/>
    </row>
    <row r="29" spans="3:10" s="5" customFormat="1" ht="15" customHeight="1">
      <c r="C29" s="5" t="s">
        <v>34</v>
      </c>
      <c r="E29" s="126">
        <f>616214</f>
        <v>616214</v>
      </c>
      <c r="F29" s="33"/>
      <c r="G29" s="38">
        <v>580240</v>
      </c>
      <c r="J29" s="121"/>
    </row>
    <row r="30" spans="3:10" s="5" customFormat="1" ht="15" customHeight="1">
      <c r="C30" s="5" t="s">
        <v>35</v>
      </c>
      <c r="E30" s="126">
        <f>216945-500</f>
        <v>216445</v>
      </c>
      <c r="F30" s="33"/>
      <c r="G30" s="38">
        <f>266+332003</f>
        <v>332269</v>
      </c>
      <c r="J30" s="121"/>
    </row>
    <row r="31" spans="3:7" s="5" customFormat="1" ht="15" customHeight="1">
      <c r="C31" s="5" t="s">
        <v>36</v>
      </c>
      <c r="E31" s="128">
        <v>1298</v>
      </c>
      <c r="F31" s="33"/>
      <c r="G31" s="38">
        <v>1261</v>
      </c>
    </row>
    <row r="32" spans="5:7" s="5" customFormat="1" ht="15" customHeight="1">
      <c r="E32" s="127">
        <f>SUM(E29:E31)</f>
        <v>833957</v>
      </c>
      <c r="F32" s="34"/>
      <c r="G32" s="39">
        <f>SUM(G29:G31)</f>
        <v>913770</v>
      </c>
    </row>
    <row r="33" spans="1:7" s="5" customFormat="1" ht="15" customHeight="1">
      <c r="A33" s="5">
        <v>4</v>
      </c>
      <c r="B33" s="5" t="s">
        <v>37</v>
      </c>
      <c r="E33" s="103">
        <f>+E27-E32</f>
        <v>276044</v>
      </c>
      <c r="F33" s="34"/>
      <c r="G33" s="34">
        <f>+G27-G32</f>
        <v>223345</v>
      </c>
    </row>
    <row r="34" spans="5:7" s="5" customFormat="1" ht="9.75" customHeight="1">
      <c r="E34" s="73"/>
      <c r="F34" s="33"/>
      <c r="G34" s="33"/>
    </row>
    <row r="35" spans="1:7" s="5" customFormat="1" ht="15" customHeight="1">
      <c r="A35" s="5">
        <v>5</v>
      </c>
      <c r="B35" s="5" t="s">
        <v>38</v>
      </c>
      <c r="E35" s="73"/>
      <c r="F35" s="33"/>
      <c r="G35" s="33"/>
    </row>
    <row r="36" spans="3:10" s="5" customFormat="1" ht="15" customHeight="1">
      <c r="C36" s="5" t="s">
        <v>35</v>
      </c>
      <c r="E36" s="73">
        <v>199327</v>
      </c>
      <c r="F36" s="33"/>
      <c r="G36" s="33">
        <f>19866+18927+100000</f>
        <v>138793</v>
      </c>
      <c r="J36" s="121"/>
    </row>
    <row r="37" spans="3:7" s="5" customFormat="1" ht="15" customHeight="1">
      <c r="C37" s="5" t="s">
        <v>66</v>
      </c>
      <c r="E37" s="73">
        <v>9202</v>
      </c>
      <c r="F37" s="33"/>
      <c r="G37" s="73">
        <v>9475</v>
      </c>
    </row>
    <row r="38" spans="3:7" s="5" customFormat="1" ht="15" customHeight="1">
      <c r="C38" s="5" t="s">
        <v>65</v>
      </c>
      <c r="E38" s="73">
        <v>7392</v>
      </c>
      <c r="F38" s="33"/>
      <c r="G38" s="33">
        <v>7411</v>
      </c>
    </row>
    <row r="39" spans="5:7" s="5" customFormat="1" ht="15" customHeight="1">
      <c r="E39" s="124">
        <f>SUM(E36:E38)</f>
        <v>215921</v>
      </c>
      <c r="F39" s="33"/>
      <c r="G39" s="36">
        <f>SUM(G36:G38)</f>
        <v>155679</v>
      </c>
    </row>
    <row r="40" spans="5:7" s="5" customFormat="1" ht="15" customHeight="1">
      <c r="E40" s="73"/>
      <c r="F40" s="33"/>
      <c r="G40" s="33"/>
    </row>
    <row r="41" spans="5:7" s="5" customFormat="1" ht="15" customHeight="1" thickBot="1">
      <c r="E41" s="129">
        <f>+E33-E39+E21</f>
        <v>147685</v>
      </c>
      <c r="F41" s="33"/>
      <c r="G41" s="40">
        <f>+G33-G39+G21</f>
        <v>158904</v>
      </c>
    </row>
    <row r="42" spans="1:7" s="5" customFormat="1" ht="15" customHeight="1" thickTop="1">
      <c r="A42" s="5">
        <v>6</v>
      </c>
      <c r="B42" s="5" t="s">
        <v>82</v>
      </c>
      <c r="E42" s="103"/>
      <c r="F42" s="34"/>
      <c r="G42" s="34"/>
    </row>
    <row r="43" spans="3:7" s="5" customFormat="1" ht="15" customHeight="1">
      <c r="C43" s="5" t="s">
        <v>39</v>
      </c>
      <c r="E43" s="103">
        <v>157658</v>
      </c>
      <c r="F43" s="34"/>
      <c r="G43" s="34">
        <v>157658</v>
      </c>
    </row>
    <row r="44" spans="3:7" s="5" customFormat="1" ht="15" customHeight="1">
      <c r="C44" s="5" t="s">
        <v>40</v>
      </c>
      <c r="E44" s="103">
        <v>24514</v>
      </c>
      <c r="F44" s="34"/>
      <c r="G44" s="34">
        <v>24514</v>
      </c>
    </row>
    <row r="45" spans="3:7" s="5" customFormat="1" ht="15" customHeight="1">
      <c r="C45" s="5" t="s">
        <v>41</v>
      </c>
      <c r="E45" s="103">
        <v>13505</v>
      </c>
      <c r="F45" s="34"/>
      <c r="G45" s="34">
        <v>13505</v>
      </c>
    </row>
    <row r="46" spans="3:7" s="5" customFormat="1" ht="15" customHeight="1">
      <c r="C46" s="12" t="s">
        <v>42</v>
      </c>
      <c r="E46" s="130">
        <v>-60866</v>
      </c>
      <c r="F46" s="42"/>
      <c r="G46" s="41">
        <v>-48769</v>
      </c>
    </row>
    <row r="47" spans="3:7" s="5" customFormat="1" ht="15" customHeight="1">
      <c r="C47" s="5" t="s">
        <v>81</v>
      </c>
      <c r="E47" s="93">
        <f>SUM(E43:E46)</f>
        <v>134811</v>
      </c>
      <c r="F47" s="42"/>
      <c r="G47" s="32">
        <f>SUM(G43:G46)</f>
        <v>146908</v>
      </c>
    </row>
    <row r="48" spans="3:7" s="5" customFormat="1" ht="15" customHeight="1">
      <c r="C48" s="5" t="s">
        <v>20</v>
      </c>
      <c r="E48" s="131">
        <v>12874</v>
      </c>
      <c r="F48" s="42"/>
      <c r="G48" s="85">
        <v>11996</v>
      </c>
    </row>
    <row r="49" spans="5:7" s="5" customFormat="1" ht="15" customHeight="1" thickBot="1">
      <c r="E49" s="132">
        <f>SUM(E47:E48)</f>
        <v>147685</v>
      </c>
      <c r="F49" s="42"/>
      <c r="G49" s="84">
        <f>SUM(G47:G48)</f>
        <v>158904</v>
      </c>
    </row>
    <row r="50" spans="5:7" s="5" customFormat="1" ht="15" customHeight="1" thickTop="1">
      <c r="E50" s="133"/>
      <c r="F50" s="42"/>
      <c r="G50" s="86"/>
    </row>
    <row r="51" spans="1:5" s="5" customFormat="1" ht="16.5">
      <c r="A51" s="5">
        <v>7</v>
      </c>
      <c r="B51" s="5" t="s">
        <v>75</v>
      </c>
      <c r="E51" s="134"/>
    </row>
    <row r="52" spans="2:7" ht="17.25" thickBot="1">
      <c r="B52" s="5" t="s">
        <v>83</v>
      </c>
      <c r="E52" s="135">
        <f>(E47)/E43</f>
        <v>0.8550850575295894</v>
      </c>
      <c r="F52" s="107"/>
      <c r="G52" s="108">
        <f>(G47)/G43</f>
        <v>0.9318144337743723</v>
      </c>
    </row>
    <row r="53" ht="15.75" thickTop="1"/>
    <row r="55" ht="16.5">
      <c r="A55" s="71" t="s">
        <v>71</v>
      </c>
    </row>
    <row r="56" ht="16.5">
      <c r="A56" s="71" t="s">
        <v>102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scale="97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95" zoomScaleNormal="95" workbookViewId="0" topLeftCell="A1">
      <selection activeCell="A34" sqref="A34"/>
    </sheetView>
  </sheetViews>
  <sheetFormatPr defaultColWidth="8.88671875" defaultRowHeight="15"/>
  <cols>
    <col min="1" max="1" width="41.10546875" style="50" customWidth="1"/>
    <col min="2" max="2" width="11.88671875" style="50" customWidth="1"/>
    <col min="3" max="3" width="11.6640625" style="50" customWidth="1"/>
    <col min="4" max="4" width="2.5546875" style="50" customWidth="1"/>
    <col min="5" max="5" width="11.5546875" style="50" customWidth="1"/>
    <col min="6" max="6" width="9.99609375" style="50" customWidth="1"/>
    <col min="7" max="7" width="3.10546875" style="50" customWidth="1"/>
    <col min="8" max="8" width="10.77734375" style="50" customWidth="1"/>
    <col min="9" max="9" width="8.99609375" style="50" customWidth="1"/>
    <col min="10" max="10" width="7.5546875" style="50" customWidth="1"/>
    <col min="11" max="11" width="2.88671875" style="50" customWidth="1"/>
    <col min="12" max="16384" width="7.10546875" style="50" customWidth="1"/>
  </cols>
  <sheetData>
    <row r="1" ht="19.5">
      <c r="A1" s="1" t="s">
        <v>84</v>
      </c>
    </row>
    <row r="2" ht="17.25" hidden="1">
      <c r="A2" s="111" t="s">
        <v>85</v>
      </c>
    </row>
    <row r="3" spans="1:6" s="44" customFormat="1" ht="12.75" customHeight="1">
      <c r="A3" s="46" t="s">
        <v>0</v>
      </c>
      <c r="E3" s="45"/>
      <c r="F3" s="45"/>
    </row>
    <row r="4" spans="5:6" s="44" customFormat="1" ht="11.25" customHeight="1">
      <c r="E4" s="45"/>
      <c r="F4" s="45"/>
    </row>
    <row r="5" spans="1:6" s="44" customFormat="1" ht="15" customHeight="1">
      <c r="A5" s="47" t="s">
        <v>1</v>
      </c>
      <c r="E5" s="45"/>
      <c r="F5" s="45"/>
    </row>
    <row r="6" spans="1:6" s="44" customFormat="1" ht="15" customHeight="1">
      <c r="A6" s="48" t="str">
        <f>'Cond.IncomeStmt'!A6</f>
        <v>Quarterly report on consolidated results for the financial quarter ended 31 March 2008</v>
      </c>
      <c r="E6" s="45"/>
      <c r="F6" s="45"/>
    </row>
    <row r="7" spans="1:6" s="44" customFormat="1" ht="15" customHeight="1">
      <c r="A7" s="48"/>
      <c r="E7" s="45"/>
      <c r="F7" s="45"/>
    </row>
    <row r="8" spans="1:6" s="44" customFormat="1" ht="15" customHeight="1">
      <c r="A8" s="47" t="s">
        <v>103</v>
      </c>
      <c r="E8" s="45"/>
      <c r="F8" s="45"/>
    </row>
    <row r="9" spans="1:6" s="44" customFormat="1" ht="15" customHeight="1">
      <c r="A9" s="47"/>
      <c r="E9" s="45"/>
      <c r="F9" s="45"/>
    </row>
    <row r="10" spans="1:10" ht="16.5" customHeight="1">
      <c r="A10" s="49"/>
      <c r="B10" s="146" t="s">
        <v>77</v>
      </c>
      <c r="C10" s="146"/>
      <c r="D10" s="146"/>
      <c r="E10" s="146"/>
      <c r="F10" s="146"/>
      <c r="G10" s="146"/>
      <c r="H10" s="146"/>
      <c r="I10" s="152" t="s">
        <v>20</v>
      </c>
      <c r="J10" s="152" t="s">
        <v>76</v>
      </c>
    </row>
    <row r="11" spans="1:10" s="52" customFormat="1" ht="16.5">
      <c r="A11" s="51"/>
      <c r="B11" s="154" t="s">
        <v>43</v>
      </c>
      <c r="C11" s="154"/>
      <c r="D11" s="151"/>
      <c r="E11" s="154" t="s">
        <v>44</v>
      </c>
      <c r="F11" s="154"/>
      <c r="G11" s="51"/>
      <c r="H11" s="154"/>
      <c r="I11" s="153"/>
      <c r="J11" s="153"/>
    </row>
    <row r="12" spans="1:10" s="52" customFormat="1" ht="16.5">
      <c r="A12" s="51"/>
      <c r="B12" s="155"/>
      <c r="C12" s="155"/>
      <c r="D12" s="151"/>
      <c r="E12" s="155"/>
      <c r="F12" s="155"/>
      <c r="G12" s="51"/>
      <c r="H12" s="154"/>
      <c r="I12" s="153"/>
      <c r="J12" s="153"/>
    </row>
    <row r="13" spans="1:10" s="52" customFormat="1" ht="16.5">
      <c r="A13" s="51"/>
      <c r="B13" s="145" t="s">
        <v>45</v>
      </c>
      <c r="C13" s="147" t="s">
        <v>46</v>
      </c>
      <c r="D13" s="151"/>
      <c r="E13" s="149" t="s">
        <v>47</v>
      </c>
      <c r="F13" s="145" t="s">
        <v>48</v>
      </c>
      <c r="G13" s="53"/>
      <c r="H13" s="154" t="s">
        <v>42</v>
      </c>
      <c r="I13" s="154"/>
      <c r="J13" s="148"/>
    </row>
    <row r="14" spans="1:10" s="52" customFormat="1" ht="14.25" customHeight="1">
      <c r="A14" s="54"/>
      <c r="B14" s="146"/>
      <c r="C14" s="148"/>
      <c r="D14" s="151"/>
      <c r="E14" s="150"/>
      <c r="F14" s="146"/>
      <c r="G14" s="53"/>
      <c r="H14" s="146"/>
      <c r="I14" s="146"/>
      <c r="J14" s="148"/>
    </row>
    <row r="15" spans="1:10" s="52" customFormat="1" ht="16.5">
      <c r="A15" s="51"/>
      <c r="B15" s="53" t="s">
        <v>7</v>
      </c>
      <c r="C15" s="53" t="s">
        <v>7</v>
      </c>
      <c r="D15" s="151"/>
      <c r="E15" s="53" t="s">
        <v>7</v>
      </c>
      <c r="F15" s="53" t="s">
        <v>7</v>
      </c>
      <c r="G15" s="51"/>
      <c r="H15" s="53" t="s">
        <v>7</v>
      </c>
      <c r="I15" s="53" t="s">
        <v>7</v>
      </c>
      <c r="J15" s="53" t="s">
        <v>7</v>
      </c>
    </row>
    <row r="16" spans="1:10" s="52" customFormat="1" ht="16.5">
      <c r="A16" s="55" t="s">
        <v>104</v>
      </c>
      <c r="B16" s="56"/>
      <c r="C16" s="51"/>
      <c r="D16" s="51"/>
      <c r="E16" s="51"/>
      <c r="F16" s="51"/>
      <c r="G16" s="51"/>
      <c r="H16" s="51"/>
      <c r="I16" s="51"/>
      <c r="J16" s="51"/>
    </row>
    <row r="17" spans="1:10" s="52" customFormat="1" ht="18.75">
      <c r="A17" s="57"/>
      <c r="B17" s="56"/>
      <c r="C17" s="51"/>
      <c r="D17" s="51"/>
      <c r="E17" s="51"/>
      <c r="F17" s="51"/>
      <c r="G17" s="51"/>
      <c r="H17" s="51"/>
      <c r="I17" s="51"/>
      <c r="J17" s="51"/>
    </row>
    <row r="18" spans="1:10" s="58" customFormat="1" ht="16.5">
      <c r="A18" s="54" t="s">
        <v>109</v>
      </c>
      <c r="B18" s="54">
        <v>157658</v>
      </c>
      <c r="C18" s="54">
        <v>157658</v>
      </c>
      <c r="D18" s="54"/>
      <c r="E18" s="54">
        <v>24514</v>
      </c>
      <c r="F18" s="54">
        <v>13505</v>
      </c>
      <c r="G18" s="54"/>
      <c r="H18" s="54">
        <v>-48769</v>
      </c>
      <c r="I18" s="54">
        <v>11996</v>
      </c>
      <c r="J18" s="54">
        <f>SUM(C18:I18)</f>
        <v>158904</v>
      </c>
    </row>
    <row r="19" spans="1:10" s="58" customFormat="1" ht="16.5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s="52" customFormat="1" ht="16.5">
      <c r="A20" s="59" t="s">
        <v>116</v>
      </c>
      <c r="B20" s="54">
        <v>0</v>
      </c>
      <c r="C20" s="54">
        <v>0</v>
      </c>
      <c r="D20" s="54"/>
      <c r="E20" s="54">
        <v>0</v>
      </c>
      <c r="F20" s="54">
        <v>0</v>
      </c>
      <c r="G20" s="54"/>
      <c r="H20" s="54">
        <f>'Cond.IncomeStmt'!H39</f>
        <v>-12097</v>
      </c>
      <c r="I20" s="54">
        <f>'Cond.IncomeStmt'!H40</f>
        <v>878</v>
      </c>
      <c r="J20" s="54">
        <f>SUM(C20:I20)</f>
        <v>-11219</v>
      </c>
    </row>
    <row r="21" spans="2:10" s="52" customFormat="1" ht="16.5" hidden="1">
      <c r="B21" s="54"/>
      <c r="C21" s="54"/>
      <c r="D21" s="54"/>
      <c r="E21" s="54"/>
      <c r="F21" s="54"/>
      <c r="G21" s="54"/>
      <c r="H21" s="54"/>
      <c r="I21" s="54"/>
      <c r="J21" s="54"/>
    </row>
    <row r="22" spans="1:10" s="52" customFormat="1" ht="16.5" hidden="1">
      <c r="A22" s="59" t="s">
        <v>49</v>
      </c>
      <c r="B22" s="54">
        <v>0</v>
      </c>
      <c r="C22" s="54">
        <v>0</v>
      </c>
      <c r="D22" s="54"/>
      <c r="E22" s="54">
        <v>0</v>
      </c>
      <c r="F22" s="54">
        <v>0</v>
      </c>
      <c r="G22" s="54"/>
      <c r="H22" s="54"/>
      <c r="I22" s="54"/>
      <c r="J22" s="54">
        <f>SUM(C22:I22)</f>
        <v>0</v>
      </c>
    </row>
    <row r="23" spans="1:10" s="52" customFormat="1" ht="16.5" hidden="1">
      <c r="A23" s="59"/>
      <c r="B23" s="54"/>
      <c r="C23" s="54"/>
      <c r="D23" s="54"/>
      <c r="E23" s="54"/>
      <c r="F23" s="54"/>
      <c r="G23" s="54"/>
      <c r="H23" s="54"/>
      <c r="I23" s="54"/>
      <c r="J23" s="54"/>
    </row>
    <row r="24" spans="1:10" s="52" customFormat="1" ht="16.5" hidden="1">
      <c r="A24" s="59" t="s">
        <v>95</v>
      </c>
      <c r="B24" s="54">
        <v>0</v>
      </c>
      <c r="C24" s="54">
        <v>0</v>
      </c>
      <c r="D24" s="54"/>
      <c r="E24" s="54">
        <v>0</v>
      </c>
      <c r="F24" s="54"/>
      <c r="G24" s="54"/>
      <c r="H24" s="54"/>
      <c r="I24" s="54">
        <v>0</v>
      </c>
      <c r="J24" s="54">
        <f>SUM(C24:I24)</f>
        <v>0</v>
      </c>
    </row>
    <row r="25" spans="1:10" s="52" customFormat="1" ht="16.5">
      <c r="A25" s="51"/>
      <c r="B25" s="95"/>
      <c r="C25" s="95"/>
      <c r="D25" s="54"/>
      <c r="E25" s="95"/>
      <c r="F25" s="95"/>
      <c r="G25" s="54"/>
      <c r="H25" s="95"/>
      <c r="I25" s="95"/>
      <c r="J25" s="95"/>
    </row>
    <row r="26" spans="1:10" s="52" customFormat="1" ht="10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s="52" customFormat="1" ht="16.5">
      <c r="A27" s="51" t="s">
        <v>107</v>
      </c>
      <c r="B27" s="51">
        <f>SUM(B18:B25)</f>
        <v>157658</v>
      </c>
      <c r="C27" s="51">
        <f>SUM(C18:C25)</f>
        <v>157658</v>
      </c>
      <c r="D27" s="51"/>
      <c r="E27" s="51">
        <f>SUM(E18:E25)</f>
        <v>24514</v>
      </c>
      <c r="F27" s="51">
        <f>SUM(F18:F25)</f>
        <v>13505</v>
      </c>
      <c r="G27" s="51"/>
      <c r="H27" s="51">
        <f>SUM(H18:H25)</f>
        <v>-60866</v>
      </c>
      <c r="I27" s="51">
        <f>SUM(I18:I25)</f>
        <v>12874</v>
      </c>
      <c r="J27" s="51">
        <f>SUM(J18:J25)</f>
        <v>147685</v>
      </c>
    </row>
    <row r="28" spans="2:10" s="52" customFormat="1" ht="10.5" customHeight="1" thickBot="1">
      <c r="B28" s="60"/>
      <c r="C28" s="60"/>
      <c r="E28" s="60"/>
      <c r="F28" s="60"/>
      <c r="H28" s="60"/>
      <c r="I28" s="60"/>
      <c r="J28" s="60"/>
    </row>
    <row r="29" spans="2:10" s="61" customFormat="1" ht="15" thickTop="1">
      <c r="B29" s="137">
        <f>B27-BalSheet!E43</f>
        <v>0</v>
      </c>
      <c r="E29" s="137">
        <f>E27-BalSheet!E44</f>
        <v>0</v>
      </c>
      <c r="F29" s="137">
        <f>F27-BalSheet!E45</f>
        <v>0</v>
      </c>
      <c r="H29" s="137">
        <f>H27-BalSheet!E46</f>
        <v>0</v>
      </c>
      <c r="I29" s="137">
        <f>I27-BalSheet!E48</f>
        <v>0</v>
      </c>
      <c r="J29" s="136">
        <f>J27-BalSheet!E49</f>
        <v>0</v>
      </c>
    </row>
    <row r="30" s="61" customFormat="1" ht="16.5">
      <c r="A30" s="55" t="s">
        <v>105</v>
      </c>
    </row>
    <row r="31" s="61" customFormat="1" ht="16.5" customHeight="1"/>
    <row r="32" spans="1:10" s="58" customFormat="1" ht="16.5">
      <c r="A32" s="54" t="s">
        <v>91</v>
      </c>
      <c r="B32" s="54">
        <v>157658</v>
      </c>
      <c r="C32" s="54">
        <v>157658</v>
      </c>
      <c r="D32" s="54"/>
      <c r="E32" s="54">
        <v>24514</v>
      </c>
      <c r="F32" s="54">
        <v>12291</v>
      </c>
      <c r="G32" s="54"/>
      <c r="H32" s="54">
        <v>-45953</v>
      </c>
      <c r="I32" s="54">
        <v>9209</v>
      </c>
      <c r="J32" s="54">
        <f>SUM(C32:I32)</f>
        <v>157719</v>
      </c>
    </row>
    <row r="33" spans="1:10" s="58" customFormat="1" ht="16.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s="52" customFormat="1" ht="16.5">
      <c r="A34" s="59" t="s">
        <v>116</v>
      </c>
      <c r="B34" s="54">
        <v>0</v>
      </c>
      <c r="C34" s="54">
        <v>0</v>
      </c>
      <c r="D34" s="54"/>
      <c r="E34" s="54">
        <v>0</v>
      </c>
      <c r="F34" s="54">
        <v>0</v>
      </c>
      <c r="G34" s="54"/>
      <c r="H34" s="54">
        <v>-1603</v>
      </c>
      <c r="I34" s="54">
        <v>639</v>
      </c>
      <c r="J34" s="54">
        <f>SUM(C34:I34)</f>
        <v>-964</v>
      </c>
    </row>
    <row r="35" spans="2:10" s="52" customFormat="1" ht="16.5" hidden="1">
      <c r="B35" s="54"/>
      <c r="C35" s="54"/>
      <c r="D35" s="54"/>
      <c r="E35" s="54"/>
      <c r="F35" s="54"/>
      <c r="G35" s="54"/>
      <c r="H35" s="54"/>
      <c r="I35" s="54"/>
      <c r="J35" s="54"/>
    </row>
    <row r="36" spans="1:10" s="52" customFormat="1" ht="16.5" hidden="1">
      <c r="A36" s="59" t="s">
        <v>49</v>
      </c>
      <c r="B36" s="54">
        <v>0</v>
      </c>
      <c r="C36" s="54">
        <v>0</v>
      </c>
      <c r="D36" s="54"/>
      <c r="E36" s="54">
        <v>0</v>
      </c>
      <c r="F36" s="54">
        <v>0</v>
      </c>
      <c r="G36" s="54"/>
      <c r="H36" s="54"/>
      <c r="I36" s="54"/>
      <c r="J36" s="54">
        <f>SUM(C36:I36)</f>
        <v>0</v>
      </c>
    </row>
    <row r="37" spans="1:10" s="52" customFormat="1" ht="16.5" hidden="1">
      <c r="A37" s="59"/>
      <c r="B37" s="54"/>
      <c r="C37" s="54"/>
      <c r="D37" s="54"/>
      <c r="E37" s="54"/>
      <c r="F37" s="54"/>
      <c r="G37" s="54"/>
      <c r="H37" s="54"/>
      <c r="I37" s="54"/>
      <c r="J37" s="54"/>
    </row>
    <row r="38" spans="1:10" s="52" customFormat="1" ht="16.5" hidden="1">
      <c r="A38" s="59" t="s">
        <v>94</v>
      </c>
      <c r="B38" s="54"/>
      <c r="C38" s="54"/>
      <c r="D38" s="54"/>
      <c r="E38" s="54"/>
      <c r="F38" s="54"/>
      <c r="G38" s="54"/>
      <c r="H38" s="54"/>
      <c r="I38" s="54">
        <v>0</v>
      </c>
      <c r="J38" s="54">
        <f>SUM(C38:I38)</f>
        <v>0</v>
      </c>
    </row>
    <row r="39" spans="1:10" s="52" customFormat="1" ht="16.5">
      <c r="A39" s="51"/>
      <c r="B39" s="95"/>
      <c r="C39" s="95"/>
      <c r="D39" s="54"/>
      <c r="E39" s="95"/>
      <c r="F39" s="95"/>
      <c r="G39" s="54"/>
      <c r="H39" s="95"/>
      <c r="I39" s="95"/>
      <c r="J39" s="95"/>
    </row>
    <row r="40" spans="1:10" s="52" customFormat="1" ht="10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2" s="52" customFormat="1" ht="16.5">
      <c r="A41" s="51" t="s">
        <v>106</v>
      </c>
      <c r="B41" s="51">
        <f>SUM(B32:B39)</f>
        <v>157658</v>
      </c>
      <c r="C41" s="51">
        <f>SUM(C32:C39)</f>
        <v>157658</v>
      </c>
      <c r="D41" s="51"/>
      <c r="E41" s="51">
        <f>SUM(E32:E39)</f>
        <v>24514</v>
      </c>
      <c r="F41" s="51">
        <f>SUM(F32:F39)</f>
        <v>12291</v>
      </c>
      <c r="G41" s="51"/>
      <c r="H41" s="51">
        <f>SUM(H32:H39)</f>
        <v>-47556</v>
      </c>
      <c r="I41" s="51">
        <f>SUM(I32:I39)</f>
        <v>9848</v>
      </c>
      <c r="J41" s="51">
        <f>SUM(J32:J39)</f>
        <v>156755</v>
      </c>
      <c r="L41" s="113"/>
    </row>
    <row r="42" spans="2:10" s="52" customFormat="1" ht="10.5" customHeight="1" thickBot="1">
      <c r="B42" s="60"/>
      <c r="C42" s="60"/>
      <c r="E42" s="60"/>
      <c r="F42" s="60"/>
      <c r="H42" s="60"/>
      <c r="I42" s="60"/>
      <c r="J42" s="60"/>
    </row>
    <row r="43" spans="1:10" s="58" customFormat="1" ht="17.25" thickTop="1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5" ht="12.75">
      <c r="A45" s="74" t="s">
        <v>108</v>
      </c>
    </row>
  </sheetData>
  <sheetProtection/>
  <mergeCells count="14">
    <mergeCell ref="J10:J12"/>
    <mergeCell ref="B10:H10"/>
    <mergeCell ref="I13:I14"/>
    <mergeCell ref="I10:I12"/>
    <mergeCell ref="F13:F14"/>
    <mergeCell ref="H13:H14"/>
    <mergeCell ref="J13:J14"/>
    <mergeCell ref="B11:C12"/>
    <mergeCell ref="E11:F12"/>
    <mergeCell ref="H11:H12"/>
    <mergeCell ref="B13:B14"/>
    <mergeCell ref="C13:C14"/>
    <mergeCell ref="E13:E14"/>
    <mergeCell ref="D11:D15"/>
  </mergeCells>
  <printOptions/>
  <pageMargins left="0.44" right="0.31" top="0.49" bottom="0.36" header="0.3" footer="0.22"/>
  <pageSetup fitToHeight="1" fitToWidth="1" horizontalDpi="600" verticalDpi="600" orientation="landscape" paperSize="9" scale="95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31">
      <selection activeCell="C48" sqref="C48"/>
    </sheetView>
  </sheetViews>
  <sheetFormatPr defaultColWidth="8.88671875" defaultRowHeight="15"/>
  <cols>
    <col min="1" max="1" width="4.4453125" style="62" customWidth="1"/>
    <col min="2" max="2" width="4.6640625" style="62" customWidth="1"/>
    <col min="3" max="5" width="7.10546875" style="62" customWidth="1"/>
    <col min="6" max="6" width="12.88671875" style="62" customWidth="1"/>
    <col min="7" max="7" width="7.10546875" style="96" customWidth="1"/>
    <col min="8" max="8" width="7.10546875" style="62" customWidth="1"/>
    <col min="9" max="9" width="7.10546875" style="72" customWidth="1"/>
    <col min="10" max="10" width="4.77734375" style="62" customWidth="1"/>
    <col min="11" max="11" width="7.10546875" style="62" customWidth="1"/>
    <col min="12" max="12" width="7.10546875" style="109" customWidth="1"/>
    <col min="13" max="16384" width="7.10546875" style="62" customWidth="1"/>
  </cols>
  <sheetData>
    <row r="1" spans="1:7" ht="19.5">
      <c r="A1" s="1" t="s">
        <v>84</v>
      </c>
      <c r="G1" s="114"/>
    </row>
    <row r="2" spans="1:7" ht="17.25">
      <c r="A2" s="111" t="s">
        <v>85</v>
      </c>
      <c r="G2" s="114"/>
    </row>
    <row r="3" ht="16.5">
      <c r="A3" s="63" t="s">
        <v>0</v>
      </c>
    </row>
    <row r="4" ht="16.5">
      <c r="A4" s="64"/>
    </row>
    <row r="5" ht="17.25">
      <c r="A5" s="65" t="s">
        <v>1</v>
      </c>
    </row>
    <row r="6" ht="16.5">
      <c r="A6" s="64"/>
    </row>
    <row r="7" ht="17.25">
      <c r="A7" s="65" t="s">
        <v>67</v>
      </c>
    </row>
    <row r="8" spans="1:12" s="77" customFormat="1" ht="17.25">
      <c r="A8" s="75" t="s">
        <v>110</v>
      </c>
      <c r="B8" s="75"/>
      <c r="C8" s="75"/>
      <c r="D8" s="75"/>
      <c r="E8" s="75"/>
      <c r="F8" s="75"/>
      <c r="G8" s="97"/>
      <c r="H8" s="75"/>
      <c r="I8" s="76"/>
      <c r="L8" s="110"/>
    </row>
    <row r="9" spans="1:9" ht="13.5" customHeight="1">
      <c r="A9" s="66"/>
      <c r="B9" s="66"/>
      <c r="C9" s="66"/>
      <c r="D9" s="66"/>
      <c r="E9" s="66"/>
      <c r="F9" s="66"/>
      <c r="G9" s="156" t="s">
        <v>111</v>
      </c>
      <c r="H9" s="66"/>
      <c r="I9" s="157" t="s">
        <v>112</v>
      </c>
    </row>
    <row r="10" spans="1:9" ht="41.25" customHeight="1">
      <c r="A10" s="66"/>
      <c r="B10" s="66"/>
      <c r="C10" s="66"/>
      <c r="D10" s="66"/>
      <c r="E10" s="66"/>
      <c r="F10" s="66"/>
      <c r="G10" s="156"/>
      <c r="H10" s="66"/>
      <c r="I10" s="157"/>
    </row>
    <row r="11" spans="1:9" ht="16.5">
      <c r="A11" s="81"/>
      <c r="B11" s="81"/>
      <c r="C11" s="81"/>
      <c r="D11" s="81"/>
      <c r="E11" s="81"/>
      <c r="F11" s="81"/>
      <c r="G11" s="98" t="s">
        <v>7</v>
      </c>
      <c r="H11" s="82"/>
      <c r="I11" s="83" t="s">
        <v>7</v>
      </c>
    </row>
    <row r="12" spans="1:8" ht="16.5">
      <c r="A12" s="67" t="s">
        <v>50</v>
      </c>
      <c r="B12" s="68"/>
      <c r="C12" s="68"/>
      <c r="D12" s="68"/>
      <c r="E12" s="68"/>
      <c r="F12" s="68"/>
      <c r="G12" s="81"/>
      <c r="H12" s="82"/>
    </row>
    <row r="13" spans="1:12" ht="16.5">
      <c r="A13" s="68"/>
      <c r="B13" s="68" t="s">
        <v>117</v>
      </c>
      <c r="C13" s="68"/>
      <c r="D13" s="68"/>
      <c r="E13" s="68"/>
      <c r="F13" s="68"/>
      <c r="G13" s="81">
        <f>'Cond.IncomeStmt'!H43</f>
        <v>-11219</v>
      </c>
      <c r="H13" s="82"/>
      <c r="I13" s="72">
        <v>-964</v>
      </c>
      <c r="L13" s="96"/>
    </row>
    <row r="14" spans="1:8" ht="16.5">
      <c r="A14" s="68"/>
      <c r="B14" s="68"/>
      <c r="C14" s="68"/>
      <c r="D14" s="68"/>
      <c r="E14" s="68"/>
      <c r="F14" s="68"/>
      <c r="G14" s="81"/>
      <c r="H14" s="82"/>
    </row>
    <row r="15" spans="1:8" ht="16.5">
      <c r="A15" s="68"/>
      <c r="B15" s="68" t="s">
        <v>51</v>
      </c>
      <c r="C15" s="68"/>
      <c r="D15" s="68"/>
      <c r="E15" s="68"/>
      <c r="F15" s="68"/>
      <c r="G15" s="81"/>
      <c r="H15" s="82"/>
    </row>
    <row r="16" spans="1:9" ht="16.5">
      <c r="A16" s="68"/>
      <c r="B16" s="68"/>
      <c r="C16" s="68" t="s">
        <v>52</v>
      </c>
      <c r="D16" s="68"/>
      <c r="E16" s="68"/>
      <c r="F16" s="68"/>
      <c r="G16" s="81">
        <f>3497+121-10-43+5168-73-273+17+245+1150</f>
        <v>9799</v>
      </c>
      <c r="H16" s="82"/>
      <c r="I16" s="72">
        <v>9534</v>
      </c>
    </row>
    <row r="17" spans="1:9" ht="16.5">
      <c r="A17" s="68"/>
      <c r="B17" s="68"/>
      <c r="C17" s="68" t="s">
        <v>88</v>
      </c>
      <c r="D17" s="68"/>
      <c r="E17" s="68"/>
      <c r="F17" s="68"/>
      <c r="G17" s="81">
        <f>73-1106</f>
        <v>-1033</v>
      </c>
      <c r="H17" s="82"/>
      <c r="I17" s="78">
        <v>-5974</v>
      </c>
    </row>
    <row r="18" spans="1:9" ht="16.5">
      <c r="A18" s="68"/>
      <c r="B18" s="68"/>
      <c r="C18" s="68"/>
      <c r="D18" s="68"/>
      <c r="E18" s="68"/>
      <c r="F18" s="68"/>
      <c r="G18" s="115"/>
      <c r="H18" s="82"/>
      <c r="I18" s="87"/>
    </row>
    <row r="19" spans="1:9" ht="16.5">
      <c r="A19" s="68"/>
      <c r="B19" s="68" t="s">
        <v>53</v>
      </c>
      <c r="C19" s="68"/>
      <c r="D19" s="68"/>
      <c r="E19" s="68"/>
      <c r="F19" s="68"/>
      <c r="G19" s="81">
        <f>SUM(G13:G17)</f>
        <v>-2453</v>
      </c>
      <c r="H19" s="82"/>
      <c r="I19" s="81">
        <f>SUM(I13:I17)</f>
        <v>2596</v>
      </c>
    </row>
    <row r="20" spans="1:9" ht="16.5">
      <c r="A20" s="68"/>
      <c r="B20" s="68"/>
      <c r="C20" s="68"/>
      <c r="D20" s="68"/>
      <c r="E20" s="68"/>
      <c r="F20" s="68"/>
      <c r="G20" s="81"/>
      <c r="H20" s="82"/>
      <c r="I20" s="78"/>
    </row>
    <row r="21" spans="1:9" ht="16.5">
      <c r="A21" s="68"/>
      <c r="B21" s="68" t="s">
        <v>54</v>
      </c>
      <c r="C21" s="68"/>
      <c r="D21" s="68"/>
      <c r="E21" s="68"/>
      <c r="F21" s="68"/>
      <c r="G21" s="81"/>
      <c r="H21" s="82"/>
      <c r="I21" s="78"/>
    </row>
    <row r="22" spans="1:9" ht="16.5">
      <c r="A22" s="68"/>
      <c r="B22" s="68"/>
      <c r="C22" s="68" t="s">
        <v>30</v>
      </c>
      <c r="D22" s="68"/>
      <c r="E22" s="68"/>
      <c r="F22" s="68"/>
      <c r="G22" s="81">
        <v>2552</v>
      </c>
      <c r="H22" s="82"/>
      <c r="I22" s="78">
        <v>40682</v>
      </c>
    </row>
    <row r="23" spans="1:9" ht="16.5">
      <c r="A23" s="68"/>
      <c r="B23" s="68"/>
      <c r="C23" s="68" t="s">
        <v>69</v>
      </c>
      <c r="D23" s="68"/>
      <c r="E23" s="68"/>
      <c r="F23" s="68"/>
      <c r="G23" s="81">
        <v>7748</v>
      </c>
      <c r="H23" s="82"/>
      <c r="I23" s="78">
        <v>-38360</v>
      </c>
    </row>
    <row r="24" spans="1:9" ht="16.5">
      <c r="A24" s="68"/>
      <c r="B24" s="68"/>
      <c r="C24" s="68" t="s">
        <v>70</v>
      </c>
      <c r="D24" s="68"/>
      <c r="E24" s="68"/>
      <c r="F24" s="68"/>
      <c r="G24" s="81">
        <v>30814</v>
      </c>
      <c r="H24" s="82"/>
      <c r="I24" s="72">
        <v>40571</v>
      </c>
    </row>
    <row r="25" spans="1:9" ht="16.5">
      <c r="A25" s="68"/>
      <c r="B25" s="67" t="s">
        <v>55</v>
      </c>
      <c r="C25" s="68"/>
      <c r="D25" s="68"/>
      <c r="E25" s="68"/>
      <c r="F25" s="68"/>
      <c r="G25" s="116">
        <f>SUM(G19:G24)</f>
        <v>38661</v>
      </c>
      <c r="H25" s="82"/>
      <c r="I25" s="69">
        <f>SUM(I19:I24)</f>
        <v>45489</v>
      </c>
    </row>
    <row r="26" spans="1:8" ht="16.5">
      <c r="A26" s="68"/>
      <c r="B26" s="68"/>
      <c r="C26" s="68"/>
      <c r="D26" s="68"/>
      <c r="E26" s="68"/>
      <c r="F26" s="68"/>
      <c r="G26" s="81"/>
      <c r="H26" s="82"/>
    </row>
    <row r="27" spans="1:8" ht="16.5">
      <c r="A27" s="67" t="s">
        <v>56</v>
      </c>
      <c r="B27" s="68"/>
      <c r="C27" s="68"/>
      <c r="D27" s="68"/>
      <c r="E27" s="68"/>
      <c r="F27" s="68"/>
      <c r="G27" s="81"/>
      <c r="H27" s="82"/>
    </row>
    <row r="28" spans="1:9" ht="16.5">
      <c r="A28" s="68"/>
      <c r="B28" s="68" t="s">
        <v>57</v>
      </c>
      <c r="C28" s="68"/>
      <c r="D28" s="68"/>
      <c r="E28" s="68"/>
      <c r="F28" s="68"/>
      <c r="G28" s="117">
        <f>-856+91</f>
        <v>-765</v>
      </c>
      <c r="H28" s="82"/>
      <c r="I28" s="72">
        <v>-960</v>
      </c>
    </row>
    <row r="29" spans="1:9" ht="16.5">
      <c r="A29" s="68"/>
      <c r="B29" s="67" t="s">
        <v>58</v>
      </c>
      <c r="C29" s="68"/>
      <c r="D29" s="68"/>
      <c r="E29" s="68"/>
      <c r="F29" s="68"/>
      <c r="G29" s="116">
        <f>SUM(G28:G28)</f>
        <v>-765</v>
      </c>
      <c r="H29" s="82"/>
      <c r="I29" s="69">
        <f>SUM(I28:I28)</f>
        <v>-960</v>
      </c>
    </row>
    <row r="30" spans="1:8" ht="16.5">
      <c r="A30" s="68"/>
      <c r="B30" s="68"/>
      <c r="C30" s="68"/>
      <c r="D30" s="68"/>
      <c r="E30" s="68"/>
      <c r="F30" s="68"/>
      <c r="G30" s="81"/>
      <c r="H30" s="82"/>
    </row>
    <row r="31" spans="1:8" ht="16.5">
      <c r="A31" s="67" t="s">
        <v>59</v>
      </c>
      <c r="B31" s="68"/>
      <c r="C31" s="68"/>
      <c r="D31" s="68"/>
      <c r="E31" s="68"/>
      <c r="F31" s="68"/>
      <c r="G31" s="81"/>
      <c r="H31" s="82"/>
    </row>
    <row r="32" spans="1:9" ht="16.5">
      <c r="A32" s="68"/>
      <c r="B32" s="68" t="s">
        <v>60</v>
      </c>
      <c r="C32" s="68"/>
      <c r="D32" s="68"/>
      <c r="E32" s="68"/>
      <c r="F32" s="68"/>
      <c r="G32" s="81">
        <f>290+244+60000-115560</f>
        <v>-55026</v>
      </c>
      <c r="H32" s="82"/>
      <c r="I32" s="72">
        <v>-68621</v>
      </c>
    </row>
    <row r="33" spans="1:9" ht="16.5">
      <c r="A33" s="68"/>
      <c r="B33" s="67" t="s">
        <v>61</v>
      </c>
      <c r="C33" s="68"/>
      <c r="D33" s="68"/>
      <c r="E33" s="68"/>
      <c r="F33" s="68"/>
      <c r="G33" s="116">
        <f>SUM(G32:G32)</f>
        <v>-55026</v>
      </c>
      <c r="H33" s="82"/>
      <c r="I33" s="69">
        <f>SUM(I32:I32)</f>
        <v>-68621</v>
      </c>
    </row>
    <row r="34" spans="1:8" ht="16.5">
      <c r="A34" s="68"/>
      <c r="B34" s="67"/>
      <c r="C34" s="68"/>
      <c r="D34" s="68"/>
      <c r="E34" s="68"/>
      <c r="F34" s="68"/>
      <c r="G34" s="118"/>
      <c r="H34" s="82"/>
    </row>
    <row r="35" spans="1:9" ht="16.5">
      <c r="A35" s="67" t="s">
        <v>118</v>
      </c>
      <c r="B35" s="68"/>
      <c r="C35" s="68"/>
      <c r="D35" s="68"/>
      <c r="E35" s="68"/>
      <c r="F35" s="68"/>
      <c r="G35" s="119">
        <f>+G33+G29+G25</f>
        <v>-17130</v>
      </c>
      <c r="H35" s="82"/>
      <c r="I35" s="67">
        <f>+I33+I29+I25</f>
        <v>-24092</v>
      </c>
    </row>
    <row r="36" spans="1:9" ht="16.5">
      <c r="A36" s="68" t="s">
        <v>62</v>
      </c>
      <c r="B36" s="68"/>
      <c r="C36" s="68"/>
      <c r="D36" s="68"/>
      <c r="E36" s="68"/>
      <c r="F36" s="68"/>
      <c r="G36" s="81">
        <f>BalSheet!G26-266</f>
        <v>94087</v>
      </c>
      <c r="H36" s="82"/>
      <c r="I36" s="72">
        <v>111659</v>
      </c>
    </row>
    <row r="37" spans="1:9" ht="17.25" thickBot="1">
      <c r="A37" s="67" t="s">
        <v>63</v>
      </c>
      <c r="B37" s="68"/>
      <c r="C37" s="68"/>
      <c r="D37" s="68"/>
      <c r="E37" s="68"/>
      <c r="F37" s="68"/>
      <c r="G37" s="120">
        <f>SUM(G35:G36)</f>
        <v>76957</v>
      </c>
      <c r="H37" s="82"/>
      <c r="I37" s="70">
        <f>SUM(I35:I36)</f>
        <v>87567</v>
      </c>
    </row>
    <row r="38" spans="1:8" ht="17.25" thickTop="1">
      <c r="A38" s="68"/>
      <c r="B38" s="68"/>
      <c r="C38" s="68"/>
      <c r="D38" s="68"/>
      <c r="E38" s="68"/>
      <c r="F38" s="68"/>
      <c r="G38" s="81">
        <f>G37-(BalSheet!E26)</f>
        <v>0</v>
      </c>
      <c r="H38" s="66"/>
    </row>
    <row r="39" spans="1:8" ht="16.5">
      <c r="A39" s="68" t="s">
        <v>97</v>
      </c>
      <c r="B39" s="68"/>
      <c r="C39" s="68"/>
      <c r="D39" s="68"/>
      <c r="E39" s="68"/>
      <c r="F39" s="68"/>
      <c r="G39" s="81"/>
      <c r="H39" s="66"/>
    </row>
    <row r="40" spans="1:9" ht="16.5">
      <c r="A40" s="68"/>
      <c r="B40" s="68" t="str">
        <f>BalSheet!C26</f>
        <v>Deposits, bank and cash balances</v>
      </c>
      <c r="C40" s="68"/>
      <c r="D40" s="68"/>
      <c r="E40" s="68"/>
      <c r="F40" s="68"/>
      <c r="G40" s="81">
        <f>BalSheet!E26</f>
        <v>76957</v>
      </c>
      <c r="H40" s="66"/>
      <c r="I40" s="72">
        <f>I37</f>
        <v>87567</v>
      </c>
    </row>
    <row r="41" spans="1:9" ht="16.5">
      <c r="A41" s="68"/>
      <c r="B41" s="68" t="s">
        <v>96</v>
      </c>
      <c r="C41" s="68"/>
      <c r="D41" s="68"/>
      <c r="E41" s="68"/>
      <c r="F41" s="68"/>
      <c r="G41" s="81">
        <v>0</v>
      </c>
      <c r="H41" s="66"/>
      <c r="I41" s="72">
        <v>0</v>
      </c>
    </row>
    <row r="42" spans="1:9" ht="17.25" thickBot="1">
      <c r="A42" s="68"/>
      <c r="B42" s="68"/>
      <c r="C42" s="68"/>
      <c r="D42" s="68"/>
      <c r="E42" s="68"/>
      <c r="F42" s="68"/>
      <c r="G42" s="138">
        <f>SUM(G40:G41)</f>
        <v>76957</v>
      </c>
      <c r="H42" s="66"/>
      <c r="I42" s="139">
        <f>SUM(I40:I41)</f>
        <v>87567</v>
      </c>
    </row>
    <row r="43" spans="1:9" ht="17.25" thickTop="1">
      <c r="A43" s="68"/>
      <c r="B43" s="68"/>
      <c r="C43" s="68"/>
      <c r="D43" s="68"/>
      <c r="E43" s="68"/>
      <c r="F43" s="68"/>
      <c r="G43" s="118"/>
      <c r="H43" s="66"/>
      <c r="I43" s="140"/>
    </row>
    <row r="44" spans="1:8" ht="16.5">
      <c r="A44" s="71" t="s">
        <v>68</v>
      </c>
      <c r="B44" s="68"/>
      <c r="C44" s="68"/>
      <c r="D44" s="68"/>
      <c r="E44" s="68"/>
      <c r="F44" s="68"/>
      <c r="G44" s="81"/>
      <c r="H44" s="66"/>
    </row>
    <row r="45" spans="1:8" ht="16.5">
      <c r="A45" s="71" t="s">
        <v>102</v>
      </c>
      <c r="B45" s="71"/>
      <c r="C45" s="71"/>
      <c r="D45" s="71"/>
      <c r="E45" s="71"/>
      <c r="F45" s="71"/>
      <c r="G45" s="99"/>
      <c r="H45" s="66"/>
    </row>
    <row r="46" spans="1:8" ht="16.5">
      <c r="A46" s="71"/>
      <c r="B46" s="71"/>
      <c r="C46" s="71"/>
      <c r="D46" s="71"/>
      <c r="E46" s="71"/>
      <c r="F46" s="71"/>
      <c r="G46" s="99"/>
      <c r="H46" s="66"/>
    </row>
    <row r="47" ht="16.5">
      <c r="G47" s="100"/>
    </row>
  </sheetData>
  <sheetProtection/>
  <mergeCells count="2">
    <mergeCell ref="G9:G10"/>
    <mergeCell ref="I9:I10"/>
  </mergeCells>
  <printOptions/>
  <pageMargins left="0.59" right="0.45" top="0.63" bottom="0.66" header="0.5" footer="0.37"/>
  <pageSetup fitToHeight="1" fitToWidth="1" horizontalDpi="600" verticalDpi="600" orientation="portrait" paperSize="9" scale="98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 DKSH</cp:lastModifiedBy>
  <cp:lastPrinted>2008-05-09T02:25:22Z</cp:lastPrinted>
  <dcterms:created xsi:type="dcterms:W3CDTF">1999-10-13T04:24:25Z</dcterms:created>
  <dcterms:modified xsi:type="dcterms:W3CDTF">2008-05-28T07:07:14Z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