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income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<sst xmlns="http://schemas.openxmlformats.org/spreadsheetml/2006/main" count="128" uniqueCount="100">
  <si>
    <t>SAP Holdings Berhad</t>
  </si>
  <si>
    <t>Company No. 14546 - H</t>
  </si>
  <si>
    <t>Current</t>
  </si>
  <si>
    <t>Qtr Ended</t>
  </si>
  <si>
    <t>RM'000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</si>
  <si>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</si>
  <si>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</si>
  <si>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</si>
  <si>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</si>
  <si>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</si>
  <si>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</si>
  <si>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</si>
  <si>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</si>
  <si>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EPS - Basic (sen)</t>
  </si>
  <si>
    <t xml:space="preserve">        - Diluted ( sen )</t>
  </si>
  <si>
    <t>N/A</t>
  </si>
  <si>
    <t>SAP HOLDINGS BERHAD</t>
  </si>
  <si>
    <t>Company No.14546-H</t>
  </si>
  <si>
    <t>Year ended</t>
  </si>
  <si>
    <t>NON-CURRENT ASSETS</t>
  </si>
  <si>
    <t>Property, Plant &amp; Equipment</t>
  </si>
  <si>
    <t>CURRENTS ASSETS</t>
  </si>
  <si>
    <t>Inventories</t>
  </si>
  <si>
    <t>Trade receivables</t>
  </si>
  <si>
    <t>Other Receivables</t>
  </si>
  <si>
    <t>Cash and bank balances</t>
  </si>
  <si>
    <t>CURRENT LIABLILITES</t>
  </si>
  <si>
    <t>Short term borrowings</t>
  </si>
  <si>
    <t>Trade Payables</t>
  </si>
  <si>
    <t>Other Payables</t>
  </si>
  <si>
    <t>NET CURRENT ASSETS</t>
  </si>
  <si>
    <t>FINANCED BY :</t>
  </si>
  <si>
    <t>Share Capital</t>
  </si>
  <si>
    <t>Reserves</t>
  </si>
  <si>
    <t>Minority Interest</t>
  </si>
  <si>
    <t>Retained Profits</t>
  </si>
  <si>
    <t>Total</t>
  </si>
  <si>
    <t>(RM'000)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</si>
  <si>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</si>
  <si>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</si>
  <si>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</si>
  <si>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</si>
  <si>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</si>
  <si>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Net Change in current assets</t>
  </si>
  <si>
    <t>Net Change in current Liabilities</t>
  </si>
  <si>
    <t>Tax paid</t>
  </si>
  <si>
    <t>Net cash flow from operating activities</t>
  </si>
  <si>
    <t>Investing Activities</t>
  </si>
  <si>
    <t>Equity investment</t>
  </si>
  <si>
    <t>Other investments</t>
  </si>
  <si>
    <t>Financing Activities</t>
  </si>
  <si>
    <t>Transaction with  owners as owners</t>
  </si>
  <si>
    <t>Debt securities issued</t>
  </si>
  <si>
    <t>Net Change in Cash &amp; Cash Equivalents</t>
  </si>
  <si>
    <t>Cash &amp; Cash Equivalents at beginning of year</t>
  </si>
  <si>
    <t>Cash &amp; Cash Equivalents at end of year</t>
  </si>
  <si>
    <t>Other Assets</t>
  </si>
  <si>
    <t>Net Profit After Tax and Minority Interest</t>
  </si>
  <si>
    <t>Profit after tax before Minority Interest</t>
  </si>
  <si>
    <t>NON CURRENT LIABILITIES</t>
  </si>
  <si>
    <t>Long term Liabilities</t>
  </si>
  <si>
    <t>Net Tangible Asset Per Share</t>
  </si>
  <si>
    <t>Intangible Asset</t>
  </si>
  <si>
    <t>Shareholders Equity</t>
  </si>
  <si>
    <t>Share</t>
  </si>
  <si>
    <t>Premium</t>
  </si>
  <si>
    <t>Other Income / ( Loss )</t>
  </si>
  <si>
    <t xml:space="preserve">Finance costs </t>
  </si>
  <si>
    <t>Changes in working capital :-</t>
  </si>
  <si>
    <t>( Company No. 14546 - H )</t>
  </si>
  <si>
    <t>QUARTERLY REPORT</t>
  </si>
  <si>
    <t>on the consolidated results for the fourth quarter ended 31st December 2002</t>
  </si>
  <si>
    <t>12 months</t>
  </si>
  <si>
    <t>The unaudited Condensed Consolidated Income Statement is to be read in conjuction with the most recent annual</t>
  </si>
  <si>
    <t>financial statements for the year ended 31st December 2002</t>
  </si>
  <si>
    <t>The directors are pleased to announce the following :</t>
  </si>
  <si>
    <t>Year ended at</t>
  </si>
  <si>
    <t>ended 31 Dec</t>
  </si>
  <si>
    <t>At 1st January 2002</t>
  </si>
  <si>
    <t>As previously stated</t>
  </si>
  <si>
    <t>Prior year adjustment</t>
  </si>
  <si>
    <t>At 1st January 2002 (restated)</t>
  </si>
  <si>
    <t>Net profit for the year</t>
  </si>
  <si>
    <t>Dividends</t>
  </si>
  <si>
    <t>Transfer from sinking fund reserve</t>
  </si>
  <si>
    <t>At 1st January 2001</t>
  </si>
  <si>
    <t>At 1st January 2001 (restated)</t>
  </si>
  <si>
    <t>Net loss for the year</t>
  </si>
  <si>
    <t>Balance as at 31st December 2002</t>
  </si>
  <si>
    <t>Balance as at 31st December 2001</t>
  </si>
  <si>
    <t xml:space="preserve">Bank borrowings </t>
  </si>
  <si>
    <t>Cash &amp; Cash Equivalents comprise of :</t>
  </si>
  <si>
    <t>Cash &amp; Bank Balances</t>
  </si>
  <si>
    <t>Overdraft</t>
  </si>
  <si>
    <t>Fixed Deposit</t>
  </si>
  <si>
    <t>Less Fixed Deposit Pledged</t>
  </si>
  <si>
    <t xml:space="preserve">Unaudited Condensed Consolidated Income Statement </t>
  </si>
  <si>
    <t>Unaudited Condensed Consolidated Balance Sheets</t>
  </si>
  <si>
    <t>Unaudited Condensed Consolidated Cash Flow Statements</t>
  </si>
  <si>
    <t xml:space="preserve">Unaudited Condensed Consolidated Statements of Changes in Equity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</si>
</sst>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z val="18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44" fontId="0" fillId="0" borderId="0" xfId="17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166" fontId="5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6" fontId="5" fillId="0" borderId="2" xfId="15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43" fontId="0" fillId="0" borderId="0" xfId="15" applyAlignment="1">
      <alignment/>
    </xf>
    <xf numFmtId="166" fontId="5" fillId="0" borderId="4" xfId="0" applyNumberFormat="1" applyFont="1" applyBorder="1" applyAlignment="1">
      <alignment/>
    </xf>
    <xf numFmtId="166" fontId="5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0" xfId="15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166" fontId="11" fillId="0" borderId="0" xfId="15" applyNumberFormat="1" applyFont="1" applyAlignment="1">
      <alignment/>
    </xf>
    <xf numFmtId="43" fontId="5" fillId="0" borderId="0" xfId="15" applyFont="1" applyAlignment="1">
      <alignment/>
    </xf>
    <xf numFmtId="0" fontId="10" fillId="0" borderId="0" xfId="0" applyFont="1" applyAlignment="1">
      <alignment horizontal="right"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" name="Line 4"/>
        <xdr:cNvSpPr>
          <a:spLocks/>
        </xdr:cNvSpPr>
      </xdr:nvSpPr>
      <xdr:spPr>
        <a:xfrm>
          <a:off x="876300" y="866775"/>
          <a:ext cx="65151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workbookViewId="0" topLeftCell="A19">
      <selection activeCell="E26" sqref="E26"/>
    </sheetView>
  </sheetViews>
  <sheetFormatPr defaultColWidth="9.140625" defaultRowHeight="12.75"/>
  <cols>
    <col min="1" max="1" width="1.7109375" style="0" customWidth="1"/>
    <col min="2" max="2" width="52.28125" style="0" customWidth="1"/>
    <col min="3" max="5" width="13.7109375" style="0" customWidth="1"/>
    <col min="6" max="6" width="15.7109375" style="0" customWidth="1"/>
  </cols>
  <sheetData>
    <row r="2" spans="4:6" ht="23.25">
      <c r="D2" s="54" t="s">
        <v>0</v>
      </c>
      <c r="E2" s="54"/>
      <c r="F2" s="54"/>
    </row>
    <row r="3" ht="12.75">
      <c r="F3" s="49" t="s">
        <v>69</v>
      </c>
    </row>
    <row r="5" spans="2:6" ht="12.75">
      <c r="B5" s="48"/>
      <c r="C5" s="48"/>
      <c r="D5" s="48"/>
      <c r="E5" s="48"/>
      <c r="F5" s="48"/>
    </row>
    <row r="6" spans="5:6" ht="23.25">
      <c r="E6" s="6"/>
      <c r="F6" s="51" t="s">
        <v>70</v>
      </c>
    </row>
    <row r="7" ht="12.75">
      <c r="F7" s="50" t="s">
        <v>71</v>
      </c>
    </row>
    <row r="8" ht="15.75">
      <c r="B8" s="11"/>
    </row>
    <row r="9" ht="12.75">
      <c r="B9" s="12"/>
    </row>
    <row r="10" ht="12.75">
      <c r="B10" t="s">
        <v>75</v>
      </c>
    </row>
    <row r="11" spans="2:5" ht="12.75">
      <c r="B11" s="13"/>
      <c r="E11" s="10"/>
    </row>
    <row r="12" ht="12.75">
      <c r="B12" s="6" t="s">
        <v>96</v>
      </c>
    </row>
    <row r="14" spans="3:6" ht="12.75">
      <c r="C14" s="7">
        <v>2002</v>
      </c>
      <c r="D14" s="7">
        <v>2001</v>
      </c>
      <c r="E14" s="7">
        <v>2002</v>
      </c>
      <c r="F14" s="7">
        <v>2001</v>
      </c>
    </row>
    <row r="15" spans="3:6" ht="12.75">
      <c r="C15" s="8" t="s">
        <v>2</v>
      </c>
      <c r="D15" s="8" t="s">
        <v>5</v>
      </c>
      <c r="E15" s="8" t="s">
        <v>72</v>
      </c>
      <c r="F15" s="8" t="s">
        <v>72</v>
      </c>
    </row>
    <row r="16" spans="3:6" ht="12.75">
      <c r="C16" s="8" t="s">
        <v>3</v>
      </c>
      <c r="D16" s="8" t="s">
        <v>3</v>
      </c>
      <c r="E16" s="8" t="s">
        <v>6</v>
      </c>
      <c r="F16" s="8" t="s">
        <v>6</v>
      </c>
    </row>
    <row r="17" spans="3:6" ht="12.75">
      <c r="C17" s="9">
        <v>37621</v>
      </c>
      <c r="D17" s="9">
        <v>37256</v>
      </c>
      <c r="E17" s="8" t="s">
        <v>7</v>
      </c>
      <c r="F17" s="8" t="s">
        <v>7</v>
      </c>
    </row>
    <row r="18" spans="3:6" ht="12.75">
      <c r="C18" s="6"/>
      <c r="D18" s="6"/>
      <c r="E18" s="9"/>
      <c r="F18" s="9"/>
    </row>
    <row r="19" spans="3:6" ht="12.75">
      <c r="C19" s="8" t="s">
        <v>4</v>
      </c>
      <c r="D19" s="8" t="s">
        <v>4</v>
      </c>
      <c r="E19" s="8" t="s">
        <v>4</v>
      </c>
      <c r="F19" s="8" t="s">
        <v>4</v>
      </c>
    </row>
    <row r="21" spans="2:6" ht="12.75">
      <c r="B21" t="s">
        <v>8</v>
      </c>
      <c r="C21" s="2">
        <f>+E21-39979</f>
        <v>75483</v>
      </c>
      <c r="D21" s="2">
        <f>+F21-73067</f>
        <v>64938</v>
      </c>
      <c r="E21" s="2">
        <v>115462</v>
      </c>
      <c r="F21" s="2">
        <v>138005</v>
      </c>
    </row>
    <row r="22" spans="3:6" ht="12.75">
      <c r="C22" s="3"/>
      <c r="D22" s="3"/>
      <c r="E22" s="3"/>
      <c r="F22" s="3"/>
    </row>
    <row r="23" spans="2:6" ht="12.75">
      <c r="B23" t="s">
        <v>9</v>
      </c>
      <c r="C23" s="4">
        <f>+E23--38769</f>
        <v>-66642</v>
      </c>
      <c r="D23" s="4">
        <f>+F23--119003</f>
        <v>-67198</v>
      </c>
      <c r="E23" s="4">
        <v>-105411</v>
      </c>
      <c r="F23" s="4">
        <f>-138005-52612+9312-4896</f>
        <v>-186201</v>
      </c>
    </row>
    <row r="24" spans="3:6" ht="12.75">
      <c r="C24" s="3"/>
      <c r="D24" s="3"/>
      <c r="E24" s="3"/>
      <c r="F24" s="3"/>
    </row>
    <row r="25" spans="2:6" ht="12.75">
      <c r="B25" t="s">
        <v>10</v>
      </c>
      <c r="C25" s="2">
        <f>SUM(C21:C24)</f>
        <v>8841</v>
      </c>
      <c r="D25" s="2">
        <f>SUM(D21:D24)</f>
        <v>-2260</v>
      </c>
      <c r="E25" s="2">
        <f>SUM(E21:E24)</f>
        <v>10051</v>
      </c>
      <c r="F25" s="2">
        <f>SUM(F21:F24)</f>
        <v>-48196</v>
      </c>
    </row>
    <row r="26" spans="3:6" ht="12.75">
      <c r="C26" s="2"/>
      <c r="D26" s="2"/>
      <c r="E26" s="2"/>
      <c r="F26" s="2"/>
    </row>
    <row r="27" spans="2:6" ht="12.75">
      <c r="B27" t="s">
        <v>66</v>
      </c>
      <c r="C27" s="46">
        <f>+E27-6513</f>
        <v>1441</v>
      </c>
      <c r="D27" s="46">
        <f>+F27-2125</f>
        <v>2771</v>
      </c>
      <c r="E27" s="46">
        <v>7954</v>
      </c>
      <c r="F27" s="46">
        <v>4896</v>
      </c>
    </row>
    <row r="28" spans="3:6" ht="12.75">
      <c r="C28" s="3"/>
      <c r="D28" s="3"/>
      <c r="E28" s="3"/>
      <c r="F28" s="3"/>
    </row>
    <row r="29" spans="2:6" ht="12.75">
      <c r="B29" t="s">
        <v>67</v>
      </c>
      <c r="C29" s="5">
        <f>+E29--7620</f>
        <v>-2101</v>
      </c>
      <c r="D29" s="4">
        <f>+F29--7140</f>
        <v>-2172</v>
      </c>
      <c r="E29" s="4">
        <v>-9721</v>
      </c>
      <c r="F29" s="4">
        <v>-9312</v>
      </c>
    </row>
    <row r="30" spans="3:6" ht="12.75">
      <c r="C30" s="3"/>
      <c r="D30" s="3"/>
      <c r="E30" s="3"/>
      <c r="F30" s="3"/>
    </row>
    <row r="31" spans="2:6" ht="12.75">
      <c r="B31" t="s">
        <v>11</v>
      </c>
      <c r="C31" s="3">
        <f>SUM(C25:C29)</f>
        <v>8181</v>
      </c>
      <c r="D31" s="3">
        <f>SUM(D25:D29)</f>
        <v>-1661</v>
      </c>
      <c r="E31" s="3">
        <f>SUM(E25:E29)</f>
        <v>8284</v>
      </c>
      <c r="F31" s="3">
        <f>SUM(F25:F29)</f>
        <v>-52612</v>
      </c>
    </row>
    <row r="32" spans="3:6" ht="12.75">
      <c r="C32" s="3"/>
      <c r="D32" s="3"/>
      <c r="E32" s="3"/>
      <c r="F32" s="3"/>
    </row>
    <row r="33" spans="2:6" ht="12.75">
      <c r="B33" t="s">
        <v>12</v>
      </c>
      <c r="C33" s="4">
        <f>+E33-0</f>
        <v>-805</v>
      </c>
      <c r="D33" s="4">
        <f>+F33--1386</f>
        <v>1609</v>
      </c>
      <c r="E33" s="4">
        <v>-805</v>
      </c>
      <c r="F33" s="4">
        <v>223</v>
      </c>
    </row>
    <row r="34" spans="3:6" ht="12.75">
      <c r="C34" s="3"/>
      <c r="D34" s="3"/>
      <c r="E34" s="3"/>
      <c r="F34" s="3"/>
    </row>
    <row r="35" spans="2:6" ht="12.75">
      <c r="B35" t="s">
        <v>58</v>
      </c>
      <c r="C35" s="29">
        <f>SUM(C31:C34)</f>
        <v>7376</v>
      </c>
      <c r="D35" s="29">
        <f>+D31+D33</f>
        <v>-52</v>
      </c>
      <c r="E35" s="29">
        <f>SUM(E31:E34)</f>
        <v>7479</v>
      </c>
      <c r="F35" s="29">
        <f>SUM(F31:F34)</f>
        <v>-52389</v>
      </c>
    </row>
    <row r="36" spans="3:6" ht="12.75">
      <c r="C36" s="29"/>
      <c r="D36" s="29"/>
      <c r="E36" s="29"/>
      <c r="F36" s="29"/>
    </row>
    <row r="37" spans="2:6" ht="12.75">
      <c r="B37" t="s">
        <v>34</v>
      </c>
      <c r="C37" s="30">
        <f>+E37-36</f>
        <v>-42</v>
      </c>
      <c r="D37" s="30">
        <f>+F37-244</f>
        <v>87</v>
      </c>
      <c r="E37" s="30">
        <v>-6</v>
      </c>
      <c r="F37" s="30">
        <v>331</v>
      </c>
    </row>
    <row r="39" spans="2:6" ht="13.5" thickBot="1">
      <c r="B39" t="s">
        <v>57</v>
      </c>
      <c r="C39" s="31">
        <f>+C35+C37</f>
        <v>7334</v>
      </c>
      <c r="D39" s="31">
        <f>+D35+D37</f>
        <v>35</v>
      </c>
      <c r="E39" s="31">
        <f>+E35+E37</f>
        <v>7473</v>
      </c>
      <c r="F39" s="31">
        <f>+F35+F37</f>
        <v>-52058</v>
      </c>
    </row>
    <row r="40" ht="13.5" thickTop="1"/>
    <row r="42" spans="2:6" ht="12.75">
      <c r="B42" t="s">
        <v>13</v>
      </c>
      <c r="C42" s="55">
        <f>+C39/85000*100</f>
        <v>8.628235294117648</v>
      </c>
      <c r="D42" s="55">
        <f>+D39/85000*100</f>
        <v>0.041176470588235294</v>
      </c>
      <c r="E42" s="55">
        <f>+E39/85000*100</f>
        <v>8.791764705882352</v>
      </c>
      <c r="F42" s="55">
        <v>-61.29</v>
      </c>
    </row>
    <row r="43" spans="2:6" ht="12.75">
      <c r="B43" t="s">
        <v>14</v>
      </c>
      <c r="C43" s="1" t="s">
        <v>15</v>
      </c>
      <c r="D43" s="1" t="s">
        <v>15</v>
      </c>
      <c r="E43" s="1" t="s">
        <v>15</v>
      </c>
      <c r="F43" s="1" t="s">
        <v>15</v>
      </c>
    </row>
    <row r="46" ht="12.75">
      <c r="B46" t="s">
        <v>73</v>
      </c>
    </row>
    <row r="47" ht="12.75">
      <c r="B47" t="s">
        <v>74</v>
      </c>
    </row>
  </sheetData>
  <mergeCells count="1">
    <mergeCell ref="D2:F2"/>
  </mergeCells>
  <printOptions/>
  <pageMargins left="0.25" right="0" top="1" bottom="1" header="0.5" footer="0.5"/>
  <pageSetup horizontalDpi="600" verticalDpi="600" orientation="portrait" paperSize="9" scale="90" r:id="rId4"/>
  <drawing r:id="rId3"/>
  <legacyDrawing r:id="rId2"/>
  <oleObjects>
    <oleObject progId="Word.Picture.6" shapeId="4585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9">
      <selection activeCell="C52" sqref="C52"/>
    </sheetView>
  </sheetViews>
  <sheetFormatPr defaultColWidth="9.140625" defaultRowHeight="12.75"/>
  <cols>
    <col min="1" max="1" width="38.7109375" style="0" customWidth="1"/>
    <col min="2" max="2" width="5.140625" style="0" customWidth="1"/>
    <col min="3" max="3" width="15.8515625" style="0" bestFit="1" customWidth="1"/>
    <col min="4" max="4" width="3.57421875" style="0" customWidth="1"/>
    <col min="5" max="5" width="15.8515625" style="0" customWidth="1"/>
  </cols>
  <sheetData>
    <row r="1" ht="15.75">
      <c r="A1" s="14" t="s">
        <v>16</v>
      </c>
    </row>
    <row r="2" ht="15.75">
      <c r="A2" s="15" t="s">
        <v>17</v>
      </c>
    </row>
    <row r="5" ht="12.75">
      <c r="A5" s="6" t="s">
        <v>97</v>
      </c>
    </row>
    <row r="6" ht="12.75">
      <c r="A6" s="6"/>
    </row>
    <row r="8" spans="1:5" ht="15.75">
      <c r="A8" s="15"/>
      <c r="B8" s="15"/>
      <c r="C8" s="15"/>
      <c r="D8" s="15"/>
      <c r="E8" s="15"/>
    </row>
    <row r="9" spans="1:5" ht="15.75">
      <c r="A9" s="15"/>
      <c r="B9" s="15"/>
      <c r="C9" s="17" t="s">
        <v>76</v>
      </c>
      <c r="D9" s="15"/>
      <c r="E9" s="17" t="s">
        <v>18</v>
      </c>
    </row>
    <row r="10" spans="1:5" ht="15.75">
      <c r="A10" s="15"/>
      <c r="B10" s="15"/>
      <c r="C10" s="18">
        <v>37621</v>
      </c>
      <c r="D10" s="15"/>
      <c r="E10" s="18">
        <v>37256</v>
      </c>
    </row>
    <row r="11" spans="1:5" ht="15.75">
      <c r="A11" s="15"/>
      <c r="B11" s="15"/>
      <c r="C11" s="17" t="s">
        <v>4</v>
      </c>
      <c r="D11" s="15"/>
      <c r="E11" s="17" t="s">
        <v>4</v>
      </c>
    </row>
    <row r="12" spans="1:5" ht="15.75">
      <c r="A12" s="15"/>
      <c r="B12" s="15"/>
      <c r="C12" s="15"/>
      <c r="D12" s="15"/>
      <c r="E12" s="15"/>
    </row>
    <row r="13" spans="1:5" ht="15.75">
      <c r="A13" s="14" t="s">
        <v>19</v>
      </c>
      <c r="B13" s="15"/>
      <c r="C13" s="15"/>
      <c r="D13" s="15"/>
      <c r="E13" s="15"/>
    </row>
    <row r="14" spans="1:5" ht="15.75">
      <c r="A14" s="15"/>
      <c r="B14" s="15"/>
      <c r="C14" s="15"/>
      <c r="D14" s="15"/>
      <c r="E14" s="15"/>
    </row>
    <row r="15" spans="1:5" ht="15.75">
      <c r="A15" s="20" t="s">
        <v>20</v>
      </c>
      <c r="B15" s="15"/>
      <c r="C15" s="19">
        <v>64998</v>
      </c>
      <c r="D15" s="19"/>
      <c r="E15" s="19">
        <v>67352</v>
      </c>
    </row>
    <row r="16" spans="1:5" ht="15.75">
      <c r="A16" s="20" t="s">
        <v>56</v>
      </c>
      <c r="B16" s="15"/>
      <c r="C16" s="19">
        <v>148983</v>
      </c>
      <c r="D16" s="19"/>
      <c r="E16" s="19">
        <v>141694</v>
      </c>
    </row>
    <row r="17" spans="1:5" ht="15.75">
      <c r="A17" s="20" t="s">
        <v>62</v>
      </c>
      <c r="B17" s="15"/>
      <c r="C17" s="19">
        <v>13080</v>
      </c>
      <c r="D17" s="19"/>
      <c r="E17" s="19">
        <v>17845</v>
      </c>
    </row>
    <row r="18" spans="1:5" ht="15.75">
      <c r="A18" s="20"/>
      <c r="B18" s="15"/>
      <c r="C18" s="21">
        <f>SUM(C15:C17)</f>
        <v>227061</v>
      </c>
      <c r="D18" s="19"/>
      <c r="E18" s="21">
        <f>SUM(E15:E17)</f>
        <v>226891</v>
      </c>
    </row>
    <row r="19" spans="1:5" ht="15.75">
      <c r="A19" s="15"/>
      <c r="B19" s="15"/>
      <c r="C19" s="15"/>
      <c r="D19" s="15"/>
      <c r="E19" s="15"/>
    </row>
    <row r="20" spans="1:5" ht="15.75">
      <c r="A20" s="14" t="s">
        <v>21</v>
      </c>
      <c r="B20" s="15"/>
      <c r="C20" s="15"/>
      <c r="D20" s="15"/>
      <c r="E20" s="15"/>
    </row>
    <row r="21" spans="1:5" ht="15.75">
      <c r="A21" s="15"/>
      <c r="B21" s="15"/>
      <c r="C21" s="15"/>
      <c r="D21" s="15"/>
      <c r="E21" s="15"/>
    </row>
    <row r="22" spans="1:5" ht="15.75">
      <c r="A22" s="20" t="s">
        <v>22</v>
      </c>
      <c r="B22" s="15"/>
      <c r="C22" s="19">
        <v>50213</v>
      </c>
      <c r="D22" s="15"/>
      <c r="E22" s="19">
        <v>35028</v>
      </c>
    </row>
    <row r="23" spans="1:5" ht="15.75">
      <c r="A23" s="20" t="s">
        <v>23</v>
      </c>
      <c r="B23" s="15"/>
      <c r="C23" s="19">
        <v>128243</v>
      </c>
      <c r="D23" s="19"/>
      <c r="E23" s="19">
        <v>166838</v>
      </c>
    </row>
    <row r="24" spans="1:5" ht="15.75">
      <c r="A24" s="20" t="s">
        <v>24</v>
      </c>
      <c r="B24" s="15"/>
      <c r="C24" s="19">
        <v>165092</v>
      </c>
      <c r="D24" s="19"/>
      <c r="E24" s="19">
        <v>131955</v>
      </c>
    </row>
    <row r="25" spans="1:5" ht="15.75">
      <c r="A25" s="20" t="s">
        <v>25</v>
      </c>
      <c r="B25" s="15"/>
      <c r="C25" s="19">
        <f>4944+773</f>
        <v>5717</v>
      </c>
      <c r="D25" s="19"/>
      <c r="E25" s="19">
        <f>5125+1940</f>
        <v>7065</v>
      </c>
    </row>
    <row r="26" spans="1:5" ht="16.5" thickBot="1">
      <c r="A26" s="15"/>
      <c r="B26" s="15"/>
      <c r="C26" s="22">
        <f>SUM(C22:C25)</f>
        <v>349265</v>
      </c>
      <c r="D26" s="15"/>
      <c r="E26" s="22">
        <f>SUM(E22:E25)</f>
        <v>340886</v>
      </c>
    </row>
    <row r="27" spans="1:5" ht="16.5" thickTop="1">
      <c r="A27" s="15"/>
      <c r="B27" s="15"/>
      <c r="C27" s="15"/>
      <c r="D27" s="15"/>
      <c r="E27" s="15"/>
    </row>
    <row r="28" spans="1:5" ht="15.75">
      <c r="A28" s="14" t="s">
        <v>26</v>
      </c>
      <c r="B28" s="15"/>
      <c r="C28" s="15"/>
      <c r="D28" s="15"/>
      <c r="E28" s="15"/>
    </row>
    <row r="29" spans="1:5" ht="15.75">
      <c r="A29" s="15"/>
      <c r="B29" s="15"/>
      <c r="C29" s="15"/>
      <c r="D29" s="15"/>
      <c r="E29" s="15"/>
    </row>
    <row r="30" spans="1:5" ht="15.75">
      <c r="A30" s="20" t="s">
        <v>27</v>
      </c>
      <c r="B30" s="15"/>
      <c r="C30" s="19">
        <v>74856</v>
      </c>
      <c r="D30" s="19"/>
      <c r="E30" s="19">
        <f>36882+66951</f>
        <v>103833</v>
      </c>
    </row>
    <row r="31" spans="1:5" ht="15.75">
      <c r="A31" s="20" t="s">
        <v>28</v>
      </c>
      <c r="B31" s="15"/>
      <c r="C31" s="52">
        <v>61182</v>
      </c>
      <c r="D31" s="19"/>
      <c r="E31" s="19">
        <v>45277</v>
      </c>
    </row>
    <row r="32" spans="1:5" ht="15.75">
      <c r="A32" s="20" t="s">
        <v>29</v>
      </c>
      <c r="B32" s="15"/>
      <c r="C32" s="19">
        <f>4609+197502+74+8276+770+51396-51386+39722+150-2</f>
        <v>251111</v>
      </c>
      <c r="D32" s="19"/>
      <c r="E32" s="19">
        <f>195157+1390+57117+8351+2448</f>
        <v>264463</v>
      </c>
    </row>
    <row r="33" spans="1:5" ht="16.5" thickBot="1">
      <c r="A33" s="15"/>
      <c r="B33" s="15"/>
      <c r="C33" s="23">
        <f>SUM(C30:C32)</f>
        <v>387149</v>
      </c>
      <c r="D33" s="19"/>
      <c r="E33" s="23">
        <f>SUM(E30:E32)</f>
        <v>413573</v>
      </c>
    </row>
    <row r="34" spans="1:5" ht="16.5" thickTop="1">
      <c r="A34" s="15"/>
      <c r="B34" s="15"/>
      <c r="C34" s="15"/>
      <c r="D34" s="15"/>
      <c r="E34" s="15"/>
    </row>
    <row r="35" spans="1:5" ht="15.75">
      <c r="A35" s="14" t="s">
        <v>30</v>
      </c>
      <c r="B35" s="15"/>
      <c r="C35" s="24">
        <f>+C26-C33</f>
        <v>-37884</v>
      </c>
      <c r="D35" s="15"/>
      <c r="E35" s="24">
        <f>+E26-E33</f>
        <v>-72687</v>
      </c>
    </row>
    <row r="36" spans="1:5" ht="15.75">
      <c r="A36" s="15"/>
      <c r="B36" s="15"/>
      <c r="C36" s="25"/>
      <c r="D36" s="15"/>
      <c r="E36" s="25"/>
    </row>
    <row r="37" spans="1:5" ht="15.75">
      <c r="A37" s="15"/>
      <c r="B37" s="15"/>
      <c r="C37" s="26"/>
      <c r="D37" s="15"/>
      <c r="E37" s="26"/>
    </row>
    <row r="38" spans="1:5" ht="15.75">
      <c r="A38" s="14" t="s">
        <v>59</v>
      </c>
      <c r="B38" s="15"/>
      <c r="C38" s="26"/>
      <c r="D38" s="15"/>
      <c r="E38" s="26"/>
    </row>
    <row r="39" spans="1:5" ht="15.75">
      <c r="A39" s="15"/>
      <c r="B39" s="15"/>
      <c r="C39" s="26"/>
      <c r="D39" s="15"/>
      <c r="E39" s="26"/>
    </row>
    <row r="40" spans="1:5" ht="15.75">
      <c r="A40" s="15" t="s">
        <v>60</v>
      </c>
      <c r="B40" s="15"/>
      <c r="C40" s="32">
        <v>-52278</v>
      </c>
      <c r="D40" s="15"/>
      <c r="E40" s="32">
        <f>-47-9-24501</f>
        <v>-24557</v>
      </c>
    </row>
    <row r="41" spans="1:5" ht="15.75">
      <c r="A41" s="15"/>
      <c r="B41" s="15"/>
      <c r="C41" s="15"/>
      <c r="D41" s="15"/>
      <c r="E41" s="15"/>
    </row>
    <row r="42" spans="1:5" ht="16.5" thickBot="1">
      <c r="A42" s="15"/>
      <c r="B42" s="15"/>
      <c r="C42" s="37">
        <f>+C18+C35+C40</f>
        <v>136899</v>
      </c>
      <c r="D42" s="15"/>
      <c r="E42" s="37">
        <f>+E18+E35+E40</f>
        <v>129647</v>
      </c>
    </row>
    <row r="43" spans="1:5" ht="16.5" thickTop="1">
      <c r="A43" s="15"/>
      <c r="B43" s="15"/>
      <c r="C43" s="33"/>
      <c r="D43" s="15"/>
      <c r="E43" s="33"/>
    </row>
    <row r="44" spans="1:5" ht="15.75">
      <c r="A44" s="14" t="s">
        <v>31</v>
      </c>
      <c r="B44" s="15"/>
      <c r="C44" s="15"/>
      <c r="D44" s="15"/>
      <c r="E44" s="15"/>
    </row>
    <row r="45" spans="1:5" ht="15.75">
      <c r="A45" s="14"/>
      <c r="B45" s="15"/>
      <c r="C45" s="15"/>
      <c r="D45" s="15"/>
      <c r="E45" s="15"/>
    </row>
    <row r="46" spans="1:5" ht="15.75">
      <c r="A46" s="20" t="s">
        <v>32</v>
      </c>
      <c r="B46" s="15"/>
      <c r="C46" s="19">
        <v>85000</v>
      </c>
      <c r="D46" s="19"/>
      <c r="E46" s="19">
        <v>85000</v>
      </c>
    </row>
    <row r="47" spans="1:5" ht="15.75">
      <c r="A47" s="20" t="s">
        <v>33</v>
      </c>
      <c r="B47" s="15"/>
      <c r="C47" s="35">
        <v>51899</v>
      </c>
      <c r="D47" s="19"/>
      <c r="E47" s="35">
        <f>20000+75317-54453+519+3264</f>
        <v>44647</v>
      </c>
    </row>
    <row r="48" spans="1:5" ht="15.75">
      <c r="A48" s="20"/>
      <c r="B48" s="15"/>
      <c r="C48" s="19"/>
      <c r="D48" s="19"/>
      <c r="E48" s="19"/>
    </row>
    <row r="49" spans="1:5" ht="16.5" thickBot="1">
      <c r="A49" s="20" t="s">
        <v>63</v>
      </c>
      <c r="B49" s="15"/>
      <c r="C49" s="34">
        <f>SUM(C46:C48)</f>
        <v>136899</v>
      </c>
      <c r="D49" s="19"/>
      <c r="E49" s="34">
        <f>SUM(E46:E48)</f>
        <v>129647</v>
      </c>
    </row>
    <row r="50" spans="1:5" ht="16.5" thickTop="1">
      <c r="A50" s="20"/>
      <c r="B50" s="15"/>
      <c r="C50" s="19"/>
      <c r="D50" s="19"/>
      <c r="E50" s="19"/>
    </row>
    <row r="52" spans="1:5" ht="12.75">
      <c r="A52" t="s">
        <v>61</v>
      </c>
      <c r="C52" s="36">
        <f>(+C49-C17)/C46</f>
        <v>1.456694117647059</v>
      </c>
      <c r="E52" s="36">
        <f>(+E49-E17)/E46</f>
        <v>1.3153176470588235</v>
      </c>
    </row>
  </sheetData>
  <printOptions/>
  <pageMargins left="1" right="0" top="0.5" bottom="0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41">
      <selection activeCell="B59" sqref="B59"/>
    </sheetView>
  </sheetViews>
  <sheetFormatPr defaultColWidth="9.140625" defaultRowHeight="12.75"/>
  <cols>
    <col min="1" max="1" width="49.57421875" style="15" customWidth="1"/>
    <col min="2" max="2" width="14.7109375" style="15" customWidth="1"/>
    <col min="3" max="3" width="1.1484375" style="26" customWidth="1"/>
    <col min="4" max="4" width="13.8515625" style="15" customWidth="1"/>
    <col min="5" max="5" width="0.9921875" style="15" customWidth="1"/>
    <col min="6" max="6" width="12.57421875" style="15" customWidth="1"/>
    <col min="7" max="7" width="1.57421875" style="15" customWidth="1"/>
    <col min="8" max="8" width="13.57421875" style="15" customWidth="1"/>
    <col min="9" max="9" width="0.85546875" style="15" customWidth="1"/>
    <col min="10" max="10" width="11.421875" style="15" customWidth="1"/>
    <col min="11" max="16384" width="9.140625" style="15" customWidth="1"/>
  </cols>
  <sheetData>
    <row r="1" ht="15.75">
      <c r="A1" s="14" t="s">
        <v>16</v>
      </c>
    </row>
    <row r="2" ht="15.75">
      <c r="A2" s="15" t="s">
        <v>17</v>
      </c>
    </row>
    <row r="4" ht="15.75">
      <c r="A4" s="13" t="s">
        <v>98</v>
      </c>
    </row>
    <row r="5" ht="15.75">
      <c r="A5" s="47"/>
    </row>
    <row r="7" spans="2:4" ht="15.75">
      <c r="B7" s="28">
        <v>2002</v>
      </c>
      <c r="C7" s="27"/>
      <c r="D7" s="28">
        <v>2001</v>
      </c>
    </row>
    <row r="8" spans="2:4" ht="15.75">
      <c r="B8" s="17" t="s">
        <v>72</v>
      </c>
      <c r="C8" s="27"/>
      <c r="D8" s="17" t="s">
        <v>72</v>
      </c>
    </row>
    <row r="9" spans="2:4" ht="15.75">
      <c r="B9" s="17" t="s">
        <v>77</v>
      </c>
      <c r="C9" s="27"/>
      <c r="D9" s="17" t="s">
        <v>77</v>
      </c>
    </row>
    <row r="10" spans="2:4" ht="15.75">
      <c r="B10" s="17" t="s">
        <v>37</v>
      </c>
      <c r="C10" s="27"/>
      <c r="D10" s="17" t="s">
        <v>37</v>
      </c>
    </row>
    <row r="11" spans="2:4" ht="15.75">
      <c r="B11" s="17"/>
      <c r="C11" s="27"/>
      <c r="D11" s="38"/>
    </row>
    <row r="12" spans="1:4" ht="15.75">
      <c r="A12" s="15" t="s">
        <v>38</v>
      </c>
      <c r="B12" s="19">
        <v>8284</v>
      </c>
      <c r="D12" s="38">
        <v>-52611</v>
      </c>
    </row>
    <row r="13" spans="1:4" ht="15.75">
      <c r="A13" s="15" t="s">
        <v>39</v>
      </c>
      <c r="B13" s="19"/>
      <c r="D13" s="19"/>
    </row>
    <row r="14" spans="2:4" ht="15.75">
      <c r="B14" s="19"/>
      <c r="D14" s="19"/>
    </row>
    <row r="15" spans="1:4" ht="15.75">
      <c r="A15" s="14" t="s">
        <v>40</v>
      </c>
      <c r="B15" s="19"/>
      <c r="D15" s="19"/>
    </row>
    <row r="16" spans="1:4" ht="15.75">
      <c r="A16" s="15" t="s">
        <v>41</v>
      </c>
      <c r="B16" s="19">
        <v>2779</v>
      </c>
      <c r="D16" s="38">
        <v>21119</v>
      </c>
    </row>
    <row r="17" spans="2:4" ht="15.75">
      <c r="B17" s="19"/>
      <c r="D17" s="19"/>
    </row>
    <row r="18" spans="1:4" ht="15.75">
      <c r="A18" s="14" t="s">
        <v>42</v>
      </c>
      <c r="B18" s="19">
        <f>+B12+B16</f>
        <v>11063</v>
      </c>
      <c r="D18" s="19">
        <f>+D12+D16</f>
        <v>-31492</v>
      </c>
    </row>
    <row r="19" spans="2:4" ht="15.75">
      <c r="B19" s="19"/>
      <c r="D19" s="19"/>
    </row>
    <row r="20" spans="1:4" ht="15.75">
      <c r="A20" s="20" t="s">
        <v>68</v>
      </c>
      <c r="B20" s="19"/>
      <c r="D20" s="19"/>
    </row>
    <row r="21" spans="1:4" ht="15.75">
      <c r="A21" s="20" t="s">
        <v>43</v>
      </c>
      <c r="B21" s="19">
        <v>-7440</v>
      </c>
      <c r="D21" s="38">
        <v>152224</v>
      </c>
    </row>
    <row r="22" spans="1:4" ht="15.75">
      <c r="A22" s="20" t="s">
        <v>44</v>
      </c>
      <c r="B22" s="19">
        <f>5049</f>
        <v>5049</v>
      </c>
      <c r="D22" s="38">
        <v>-86348</v>
      </c>
    </row>
    <row r="23" spans="1:4" ht="15.75">
      <c r="A23" s="20" t="s">
        <v>45</v>
      </c>
      <c r="B23" s="19">
        <v>-880</v>
      </c>
      <c r="D23" s="38">
        <v>-5962</v>
      </c>
    </row>
    <row r="24" spans="1:4" ht="16.5" thickBot="1">
      <c r="A24" s="20" t="s">
        <v>46</v>
      </c>
      <c r="B24" s="23">
        <f>SUM(B18:B23)</f>
        <v>7792</v>
      </c>
      <c r="D24" s="23">
        <f>SUM(D18:D23)</f>
        <v>28422</v>
      </c>
    </row>
    <row r="25" spans="2:4" ht="16.5" thickTop="1">
      <c r="B25" s="19"/>
      <c r="D25" s="19"/>
    </row>
    <row r="26" spans="1:4" ht="15.75">
      <c r="A26" s="15" t="s">
        <v>47</v>
      </c>
      <c r="B26" s="19"/>
      <c r="D26" s="19"/>
    </row>
    <row r="27" spans="1:4" ht="15.75">
      <c r="A27" s="17" t="s">
        <v>48</v>
      </c>
      <c r="B27" s="19">
        <v>0</v>
      </c>
      <c r="D27" s="38">
        <v>0</v>
      </c>
    </row>
    <row r="28" spans="1:4" ht="15.75">
      <c r="A28" s="17" t="s">
        <v>49</v>
      </c>
      <c r="B28" s="19">
        <v>-7405</v>
      </c>
      <c r="D28" s="38">
        <v>-10302</v>
      </c>
    </row>
    <row r="29" spans="2:4" ht="16.5" thickBot="1">
      <c r="B29" s="23">
        <f>SUM(B27:B28)</f>
        <v>-7405</v>
      </c>
      <c r="D29" s="23">
        <f>SUM(D27:D28)</f>
        <v>-10302</v>
      </c>
    </row>
    <row r="30" spans="2:4" ht="16.5" thickTop="1">
      <c r="B30" s="19"/>
      <c r="D30" s="19"/>
    </row>
    <row r="31" spans="1:4" ht="15.75">
      <c r="A31" s="15" t="s">
        <v>50</v>
      </c>
      <c r="B31" s="19"/>
      <c r="D31" s="19"/>
    </row>
    <row r="32" spans="1:4" ht="15.75">
      <c r="A32" s="17" t="s">
        <v>51</v>
      </c>
      <c r="B32" s="19">
        <v>-2448</v>
      </c>
      <c r="D32" s="38">
        <v>-4896</v>
      </c>
    </row>
    <row r="33" spans="1:4" ht="15.75">
      <c r="A33" s="17" t="s">
        <v>90</v>
      </c>
      <c r="B33" s="19">
        <v>3426</v>
      </c>
      <c r="D33" s="38">
        <v>-18404</v>
      </c>
    </row>
    <row r="34" spans="1:4" ht="15.75">
      <c r="A34" s="17" t="s">
        <v>52</v>
      </c>
      <c r="B34" s="19">
        <v>0</v>
      </c>
      <c r="D34" s="38">
        <v>0</v>
      </c>
    </row>
    <row r="35" spans="2:4" ht="16.5" thickBot="1">
      <c r="B35" s="23">
        <f>SUM(B32:B34)</f>
        <v>978</v>
      </c>
      <c r="D35" s="23">
        <f>SUM(D32:D34)</f>
        <v>-23300</v>
      </c>
    </row>
    <row r="36" spans="2:4" ht="16.5" thickTop="1">
      <c r="B36" s="19"/>
      <c r="D36" s="19"/>
    </row>
    <row r="37" spans="1:4" ht="15.75">
      <c r="A37" s="15" t="s">
        <v>53</v>
      </c>
      <c r="B37" s="19">
        <f>+B24+B29+B35</f>
        <v>1365</v>
      </c>
      <c r="D37" s="19">
        <f>+D24+D29+D35</f>
        <v>-5180</v>
      </c>
    </row>
    <row r="38" spans="2:4" ht="15.75">
      <c r="B38" s="19"/>
      <c r="D38" s="19"/>
    </row>
    <row r="39" spans="1:4" ht="15.75">
      <c r="A39" s="15" t="s">
        <v>54</v>
      </c>
      <c r="B39" s="19">
        <v>-62826</v>
      </c>
      <c r="D39" s="38">
        <v>-57646</v>
      </c>
    </row>
    <row r="40" spans="2:4" ht="15.75">
      <c r="B40" s="19"/>
      <c r="D40" s="19"/>
    </row>
    <row r="41" spans="2:4" ht="15.75">
      <c r="B41" s="19"/>
      <c r="D41" s="19"/>
    </row>
    <row r="42" spans="1:4" ht="16.5" thickBot="1">
      <c r="A42" s="15" t="s">
        <v>55</v>
      </c>
      <c r="B42" s="23">
        <f>+B37+B39</f>
        <v>-61461</v>
      </c>
      <c r="D42" s="23">
        <f>+D37+D39</f>
        <v>-62826</v>
      </c>
    </row>
    <row r="43" ht="16.5" thickTop="1">
      <c r="B43" s="19"/>
    </row>
    <row r="44" ht="15.75">
      <c r="A44" s="15" t="s">
        <v>91</v>
      </c>
    </row>
    <row r="46" spans="1:4" ht="15.75">
      <c r="A46" s="15" t="s">
        <v>92</v>
      </c>
      <c r="B46" s="19">
        <v>4401</v>
      </c>
      <c r="D46" s="19">
        <v>2790</v>
      </c>
    </row>
    <row r="47" spans="1:4" ht="15.75">
      <c r="A47" s="15" t="s">
        <v>93</v>
      </c>
      <c r="B47" s="19">
        <v>-66635</v>
      </c>
      <c r="D47" s="19">
        <v>-66951</v>
      </c>
    </row>
    <row r="48" spans="1:4" ht="15.75">
      <c r="A48" s="15" t="s">
        <v>94</v>
      </c>
      <c r="B48" s="19">
        <v>773</v>
      </c>
      <c r="D48" s="19">
        <v>1335</v>
      </c>
    </row>
    <row r="49" spans="1:4" ht="15.75">
      <c r="A49" s="15" t="s">
        <v>95</v>
      </c>
      <c r="B49" s="53">
        <v>0</v>
      </c>
      <c r="D49" s="19">
        <v>0</v>
      </c>
    </row>
    <row r="50" ht="15.75">
      <c r="D50" s="19"/>
    </row>
    <row r="51" spans="2:4" ht="16.5" thickBot="1">
      <c r="B51" s="22">
        <f>SUM(B46:B50)</f>
        <v>-61461</v>
      </c>
      <c r="D51" s="22">
        <f>SUM(D46:D50)</f>
        <v>-62826</v>
      </c>
    </row>
    <row r="52" ht="16.5" thickTop="1">
      <c r="D52" s="19"/>
    </row>
  </sheetData>
  <printOptions/>
  <pageMargins left="0.75" right="0.75" top="0.75" bottom="0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8">
      <selection activeCell="F17" sqref="F17"/>
    </sheetView>
  </sheetViews>
  <sheetFormatPr defaultColWidth="9.140625" defaultRowHeight="12.75"/>
  <cols>
    <col min="1" max="1" width="42.00390625" style="0" customWidth="1"/>
    <col min="2" max="2" width="14.140625" style="0" bestFit="1" customWidth="1"/>
    <col min="3" max="3" width="2.8515625" style="0" customWidth="1"/>
    <col min="4" max="4" width="10.421875" style="0" bestFit="1" customWidth="1"/>
    <col min="5" max="5" width="2.140625" style="0" customWidth="1"/>
    <col min="6" max="6" width="16.7109375" style="0" bestFit="1" customWidth="1"/>
    <col min="7" max="7" width="3.28125" style="0" customWidth="1"/>
    <col min="8" max="8" width="10.421875" style="0" bestFit="1" customWidth="1"/>
  </cols>
  <sheetData>
    <row r="1" ht="15.75">
      <c r="A1" s="11" t="s">
        <v>0</v>
      </c>
    </row>
    <row r="2" ht="15">
      <c r="A2" s="39" t="s">
        <v>1</v>
      </c>
    </row>
    <row r="3" ht="15">
      <c r="A3" s="39"/>
    </row>
    <row r="4" ht="12.75">
      <c r="A4" s="6" t="s">
        <v>99</v>
      </c>
    </row>
    <row r="5" ht="15.75">
      <c r="A5" s="40"/>
    </row>
    <row r="7" spans="1:15" ht="15.75">
      <c r="A7" s="15"/>
      <c r="B7" s="15"/>
      <c r="C7" s="2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>
      <c r="A8" s="15"/>
      <c r="B8" s="14"/>
      <c r="C8" s="41"/>
      <c r="D8" s="42" t="s">
        <v>64</v>
      </c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</row>
    <row r="9" spans="1:15" ht="15.75">
      <c r="A9" s="15"/>
      <c r="B9" s="43" t="s">
        <v>32</v>
      </c>
      <c r="C9" s="44"/>
      <c r="D9" s="45" t="s">
        <v>65</v>
      </c>
      <c r="E9" s="42"/>
      <c r="F9" s="45" t="s">
        <v>35</v>
      </c>
      <c r="G9" s="42"/>
      <c r="H9" s="45" t="s">
        <v>36</v>
      </c>
      <c r="I9" s="15"/>
      <c r="J9" s="15"/>
      <c r="K9" s="15"/>
      <c r="L9" s="15"/>
      <c r="M9" s="15"/>
      <c r="N9" s="15"/>
      <c r="O9" s="15"/>
    </row>
    <row r="10" spans="1:15" ht="15.75">
      <c r="A10" s="15"/>
      <c r="B10" s="44" t="s">
        <v>37</v>
      </c>
      <c r="C10" s="44"/>
      <c r="D10" s="44" t="s">
        <v>37</v>
      </c>
      <c r="E10" s="42"/>
      <c r="F10" s="42" t="s">
        <v>37</v>
      </c>
      <c r="G10" s="42"/>
      <c r="H10" s="42" t="s">
        <v>37</v>
      </c>
      <c r="I10" s="15"/>
      <c r="J10" s="15"/>
      <c r="K10" s="15"/>
      <c r="L10" s="15"/>
      <c r="M10" s="15"/>
      <c r="N10" s="15"/>
      <c r="O10" s="15"/>
    </row>
    <row r="11" spans="1:15" ht="15.75">
      <c r="A11" s="16"/>
      <c r="B11" s="1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.75">
      <c r="A12" s="15" t="s">
        <v>78</v>
      </c>
      <c r="B12" s="1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>
      <c r="A13" s="15" t="s">
        <v>79</v>
      </c>
      <c r="B13" s="19">
        <v>85000</v>
      </c>
      <c r="C13" s="32"/>
      <c r="D13" s="19">
        <v>20000</v>
      </c>
      <c r="E13" s="19"/>
      <c r="F13" s="19">
        <f>75317-54453</f>
        <v>20864</v>
      </c>
      <c r="G13" s="19"/>
      <c r="H13" s="19">
        <f>+B13+D13+F13</f>
        <v>125864</v>
      </c>
      <c r="I13" s="15"/>
      <c r="J13" s="15"/>
      <c r="K13" s="15"/>
      <c r="L13" s="15"/>
      <c r="M13" s="15"/>
      <c r="N13" s="15"/>
      <c r="O13" s="15"/>
    </row>
    <row r="14" spans="1:15" ht="15.75">
      <c r="A14" s="15" t="s">
        <v>80</v>
      </c>
      <c r="B14" s="35">
        <v>0</v>
      </c>
      <c r="C14" s="32"/>
      <c r="D14" s="35">
        <v>0</v>
      </c>
      <c r="E14" s="32"/>
      <c r="F14" s="35">
        <v>2448</v>
      </c>
      <c r="G14" s="32"/>
      <c r="H14" s="35">
        <f>+B14+D14+F14</f>
        <v>2448</v>
      </c>
      <c r="I14" s="15"/>
      <c r="J14" s="15"/>
      <c r="K14" s="15"/>
      <c r="L14" s="15"/>
      <c r="M14" s="15"/>
      <c r="N14" s="15"/>
      <c r="O14" s="15"/>
    </row>
    <row r="15" spans="1:15" ht="15.75">
      <c r="A15" s="15"/>
      <c r="B15" s="19"/>
      <c r="C15" s="32"/>
      <c r="D15" s="19"/>
      <c r="E15" s="19"/>
      <c r="F15" s="19"/>
      <c r="G15" s="19"/>
      <c r="H15" s="19"/>
      <c r="I15" s="15"/>
      <c r="J15" s="15"/>
      <c r="K15" s="15"/>
      <c r="L15" s="15"/>
      <c r="M15" s="15"/>
      <c r="N15" s="15"/>
      <c r="O15" s="15"/>
    </row>
    <row r="16" spans="1:15" ht="15.75">
      <c r="A16" s="15" t="s">
        <v>81</v>
      </c>
      <c r="B16" s="19">
        <f>SUM(B13:B14)</f>
        <v>85000</v>
      </c>
      <c r="C16" s="32"/>
      <c r="D16" s="19">
        <f>SUM(D13:D14)</f>
        <v>20000</v>
      </c>
      <c r="E16" s="19"/>
      <c r="F16" s="19">
        <f>SUM(F13:F14)</f>
        <v>23312</v>
      </c>
      <c r="G16" s="19"/>
      <c r="H16" s="19">
        <f>+B16+D16+F16</f>
        <v>128312</v>
      </c>
      <c r="I16" s="15"/>
      <c r="J16" s="15"/>
      <c r="K16" s="15"/>
      <c r="L16" s="15"/>
      <c r="M16" s="15"/>
      <c r="N16" s="15"/>
      <c r="O16" s="15"/>
    </row>
    <row r="17" spans="1:15" ht="15.75">
      <c r="A17" s="15" t="s">
        <v>82</v>
      </c>
      <c r="B17" s="19">
        <v>0</v>
      </c>
      <c r="C17" s="32"/>
      <c r="D17" s="19">
        <v>0</v>
      </c>
      <c r="E17" s="19"/>
      <c r="F17" s="19">
        <v>7473</v>
      </c>
      <c r="G17" s="19"/>
      <c r="H17" s="19">
        <f>+B17+D17+F17</f>
        <v>7473</v>
      </c>
      <c r="I17" s="15"/>
      <c r="J17" s="15"/>
      <c r="K17" s="15"/>
      <c r="L17" s="15"/>
      <c r="M17" s="15"/>
      <c r="N17" s="15"/>
      <c r="O17" s="15"/>
    </row>
    <row r="18" spans="1:15" ht="15.75">
      <c r="A18" s="15" t="s">
        <v>83</v>
      </c>
      <c r="B18" s="19">
        <v>0</v>
      </c>
      <c r="C18" s="32"/>
      <c r="D18" s="19">
        <v>0</v>
      </c>
      <c r="E18" s="19"/>
      <c r="F18" s="19">
        <v>-2448</v>
      </c>
      <c r="G18" s="19"/>
      <c r="H18" s="19">
        <f>+B18+D18+F18</f>
        <v>-2448</v>
      </c>
      <c r="I18" s="15"/>
      <c r="J18" s="15"/>
      <c r="K18" s="15"/>
      <c r="L18" s="15"/>
      <c r="M18" s="15"/>
      <c r="N18" s="15"/>
      <c r="O18" s="15"/>
    </row>
    <row r="19" spans="1:15" ht="15.75">
      <c r="A19" s="15" t="s">
        <v>84</v>
      </c>
      <c r="B19" s="19">
        <v>0</v>
      </c>
      <c r="C19" s="32"/>
      <c r="D19" s="19">
        <v>0</v>
      </c>
      <c r="E19" s="19"/>
      <c r="F19" s="19">
        <v>-56</v>
      </c>
      <c r="G19" s="19"/>
      <c r="H19" s="19">
        <f>+B19+D19+F19</f>
        <v>-56</v>
      </c>
      <c r="I19" s="15"/>
      <c r="J19" s="15"/>
      <c r="K19" s="15"/>
      <c r="L19" s="15"/>
      <c r="M19" s="15"/>
      <c r="N19" s="15"/>
      <c r="O19" s="15"/>
    </row>
    <row r="20" spans="1:15" ht="15.75">
      <c r="A20" s="15"/>
      <c r="B20" s="19"/>
      <c r="C20" s="32"/>
      <c r="D20" s="19"/>
      <c r="E20" s="19"/>
      <c r="F20" s="19"/>
      <c r="G20" s="19"/>
      <c r="H20" s="19"/>
      <c r="I20" s="15"/>
      <c r="J20" s="15"/>
      <c r="K20" s="15"/>
      <c r="L20" s="15"/>
      <c r="M20" s="15"/>
      <c r="N20" s="15"/>
      <c r="O20" s="15"/>
    </row>
    <row r="21" spans="1:15" ht="16.5" thickBot="1">
      <c r="A21" s="15" t="s">
        <v>88</v>
      </c>
      <c r="B21" s="23">
        <f>SUM(B16:B19)</f>
        <v>85000</v>
      </c>
      <c r="C21" s="32"/>
      <c r="D21" s="23">
        <f>SUM(D16:D19)</f>
        <v>20000</v>
      </c>
      <c r="E21" s="19"/>
      <c r="F21" s="23">
        <f>SUM(F16:F19)</f>
        <v>28281</v>
      </c>
      <c r="G21" s="19"/>
      <c r="H21" s="23">
        <f>SUM(H16:H19)</f>
        <v>133281</v>
      </c>
      <c r="I21" s="15"/>
      <c r="J21" s="15"/>
      <c r="K21" s="15"/>
      <c r="L21" s="15"/>
      <c r="M21" s="15"/>
      <c r="N21" s="15"/>
      <c r="O21" s="15"/>
    </row>
    <row r="22" spans="1:15" ht="16.5" thickTop="1">
      <c r="A22" s="15"/>
      <c r="B22" s="15"/>
      <c r="C22" s="2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>
      <c r="A23" s="15"/>
      <c r="B23" s="15"/>
      <c r="C23" s="2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>
      <c r="A24" s="15"/>
      <c r="B24" s="15"/>
      <c r="C24" s="2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>
      <c r="A25" s="15" t="s">
        <v>85</v>
      </c>
      <c r="B25" s="15"/>
      <c r="C25" s="2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>
      <c r="A26" s="15" t="s">
        <v>79</v>
      </c>
      <c r="B26" s="19">
        <v>85000</v>
      </c>
      <c r="C26" s="32"/>
      <c r="D26" s="19">
        <v>20000</v>
      </c>
      <c r="E26" s="19"/>
      <c r="F26" s="19">
        <v>75317</v>
      </c>
      <c r="G26" s="19"/>
      <c r="H26" s="19">
        <f>+B26+D26+F26</f>
        <v>180317</v>
      </c>
      <c r="I26" s="15"/>
      <c r="J26" s="15"/>
      <c r="K26" s="15"/>
      <c r="L26" s="15"/>
      <c r="M26" s="15"/>
      <c r="N26" s="15"/>
      <c r="O26" s="15"/>
    </row>
    <row r="27" spans="1:8" ht="15.75">
      <c r="A27" s="15" t="s">
        <v>80</v>
      </c>
      <c r="B27" s="35">
        <v>0</v>
      </c>
      <c r="C27" s="32"/>
      <c r="D27" s="35">
        <v>0</v>
      </c>
      <c r="E27" s="32"/>
      <c r="F27" s="35">
        <v>4896</v>
      </c>
      <c r="G27" s="32"/>
      <c r="H27" s="35">
        <f>+B27+D27+F27</f>
        <v>4896</v>
      </c>
    </row>
    <row r="28" spans="1:8" ht="15.75">
      <c r="A28" s="15"/>
      <c r="B28" s="19"/>
      <c r="C28" s="32"/>
      <c r="D28" s="19"/>
      <c r="E28" s="19"/>
      <c r="F28" s="19"/>
      <c r="G28" s="19"/>
      <c r="H28" s="19"/>
    </row>
    <row r="29" spans="1:8" ht="15.75">
      <c r="A29" s="15" t="s">
        <v>86</v>
      </c>
      <c r="B29" s="19">
        <f>SUM(B26:B27)</f>
        <v>85000</v>
      </c>
      <c r="C29" s="32"/>
      <c r="D29" s="19">
        <f>SUM(D26:D27)</f>
        <v>20000</v>
      </c>
      <c r="E29" s="19"/>
      <c r="F29" s="19">
        <f>SUM(F26:F27)</f>
        <v>80213</v>
      </c>
      <c r="G29" s="19"/>
      <c r="H29" s="19">
        <f>+B29+D29+F29</f>
        <v>185213</v>
      </c>
    </row>
    <row r="30" spans="1:8" ht="15.75">
      <c r="A30" s="15" t="s">
        <v>87</v>
      </c>
      <c r="B30" s="19">
        <v>0</v>
      </c>
      <c r="C30" s="32"/>
      <c r="D30" s="19">
        <v>0</v>
      </c>
      <c r="E30" s="19"/>
      <c r="F30" s="19">
        <v>-52057</v>
      </c>
      <c r="G30" s="19"/>
      <c r="H30" s="19">
        <f>+B30+D30+F30</f>
        <v>-52057</v>
      </c>
    </row>
    <row r="31" spans="1:8" ht="15.75">
      <c r="A31" s="15" t="s">
        <v>83</v>
      </c>
      <c r="B31" s="19">
        <v>0</v>
      </c>
      <c r="C31" s="32"/>
      <c r="D31" s="19">
        <v>0</v>
      </c>
      <c r="E31" s="19"/>
      <c r="F31" s="19">
        <v>-4896</v>
      </c>
      <c r="G31" s="19"/>
      <c r="H31" s="19">
        <f>+B31+D31+F31</f>
        <v>-4896</v>
      </c>
    </row>
    <row r="32" spans="1:8" ht="15.75">
      <c r="A32" s="15" t="s">
        <v>84</v>
      </c>
      <c r="B32" s="19">
        <v>0</v>
      </c>
      <c r="C32" s="32"/>
      <c r="D32" s="19">
        <v>0</v>
      </c>
      <c r="E32" s="19"/>
      <c r="F32" s="19">
        <v>52</v>
      </c>
      <c r="G32" s="19"/>
      <c r="H32" s="19">
        <f>+B32+D32+F32</f>
        <v>52</v>
      </c>
    </row>
    <row r="33" spans="1:8" ht="15.75">
      <c r="A33" s="15"/>
      <c r="B33" s="19"/>
      <c r="C33" s="32"/>
      <c r="D33" s="19"/>
      <c r="E33" s="19"/>
      <c r="F33" s="19"/>
      <c r="G33" s="19"/>
      <c r="H33" s="19"/>
    </row>
    <row r="34" spans="1:8" ht="16.5" thickBot="1">
      <c r="A34" s="15" t="s">
        <v>89</v>
      </c>
      <c r="B34" s="23">
        <f>SUM(B29:B32)</f>
        <v>85000</v>
      </c>
      <c r="C34" s="32"/>
      <c r="D34" s="23">
        <f>SUM(D29:D32)</f>
        <v>20000</v>
      </c>
      <c r="E34" s="19"/>
      <c r="F34" s="23">
        <f>SUM(F29:F32)</f>
        <v>23312</v>
      </c>
      <c r="G34" s="19"/>
      <c r="H34" s="23">
        <f>SUM(H29:H32)</f>
        <v>128312</v>
      </c>
    </row>
    <row r="35" spans="1:8" ht="16.5" thickTop="1">
      <c r="A35" s="15"/>
      <c r="B35" s="15"/>
      <c r="C35" s="26"/>
      <c r="D35" s="15"/>
      <c r="E35" s="15"/>
      <c r="F35" s="15"/>
      <c r="G35" s="15"/>
      <c r="H35" s="15"/>
    </row>
  </sheetData>
  <printOptions/>
  <pageMargins left="0.5" right="0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2003-02-27T10:19:59Z</cp:lastPrinted>
  <dcterms:created xsi:type="dcterms:W3CDTF">2002-11-26T07:40:49Z</dcterms:created>
  <dcterms:modified xsi:type="dcterms:W3CDTF">2003-02-27T10:20:12Z</dcterms:modified>
  <cp:category/>
  <cp:version/>
  <cp:contentType/>
  <cp:contentStatus/>
</cp:coreProperties>
</file>