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90" windowWidth="4110" windowHeight="4200" activeTab="1"/>
  </bookViews>
  <sheets>
    <sheet name="BS" sheetId="1" r:id="rId1"/>
    <sheet name="PL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<sst xmlns="http://schemas.openxmlformats.org/spreadsheetml/2006/main" count="164" uniqueCount="135">
  <si>
    <t>SAP HOLDINGS BERHAD - 14546 - H</t>
  </si>
  <si>
    <t>(B)</t>
  </si>
  <si>
    <t>CONSOLIDATED BALANCE SHEET</t>
  </si>
  <si>
    <t>AS AT</t>
  </si>
  <si>
    <t>END OF</t>
  </si>
  <si>
    <t xml:space="preserve">PRECEEDING </t>
  </si>
  <si>
    <t>CURRENT</t>
  </si>
  <si>
    <t>FINANCIAL</t>
  </si>
  <si>
    <t>QUARTER</t>
  </si>
  <si>
    <t>YEAR END</t>
  </si>
  <si>
    <t>31.12.2000</t>
  </si>
  <si>
    <t>RM'000</t>
  </si>
  <si>
    <t>1)</t>
  </si>
  <si>
    <t>Fixed Assets</t>
  </si>
  <si>
    <t>2)</t>
  </si>
  <si>
    <t>Other Assets and Investment</t>
  </si>
  <si>
    <t>3)</t>
  </si>
  <si>
    <t>Long Term Receivable</t>
  </si>
  <si>
    <t>4)</t>
  </si>
  <si>
    <t>Land &amp; Development Expenditure</t>
  </si>
  <si>
    <t>5)</t>
  </si>
  <si>
    <t>Deferred Expenditure</t>
  </si>
  <si>
    <t>6)</t>
  </si>
  <si>
    <t>Intangible Assets</t>
  </si>
  <si>
    <t>7)</t>
  </si>
  <si>
    <t>Current Assets</t>
  </si>
  <si>
    <t>Stocks</t>
  </si>
  <si>
    <t>Trade Debtors</t>
  </si>
  <si>
    <t>Other Debtors</t>
  </si>
  <si>
    <t>Amount due from customers on contracts</t>
  </si>
  <si>
    <t>Amount Due from Related Co.</t>
  </si>
  <si>
    <t>Amount Due from Holding Co.</t>
  </si>
  <si>
    <t>Development properties and contracts-in-progress</t>
  </si>
  <si>
    <t>Marketable securities</t>
  </si>
  <si>
    <t>Fixed deposits with licensed banks</t>
  </si>
  <si>
    <t>Cash</t>
  </si>
  <si>
    <t>8)</t>
  </si>
  <si>
    <t>Current Liabilities</t>
  </si>
  <si>
    <t>Short Term Borrowings</t>
  </si>
  <si>
    <t>Trade Creditors</t>
  </si>
  <si>
    <t>Others Creditors</t>
  </si>
  <si>
    <t>Provision for Taxation</t>
  </si>
  <si>
    <t>Proposed dividend</t>
  </si>
  <si>
    <t>Amount Due to Customers for Contracts</t>
  </si>
  <si>
    <t>Amount Due to Related Co.</t>
  </si>
  <si>
    <t>Amount Due to Holding Co.</t>
  </si>
  <si>
    <t>Amount Due to Penultimate Co.</t>
  </si>
  <si>
    <t>Bank Overdrafts</t>
  </si>
  <si>
    <t>9)</t>
  </si>
  <si>
    <t>Net Current Liabilities</t>
  </si>
  <si>
    <t>10)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</si>
  <si>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</si>
  <si>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</si>
  <si>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</si>
  <si>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</si>
  <si>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</si>
  <si>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</si>
  <si>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</si>
  <si>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Retained Profit</t>
  </si>
  <si>
    <t>11)</t>
  </si>
  <si>
    <t>Minority Interests</t>
  </si>
  <si>
    <t>12)</t>
  </si>
  <si>
    <t>Deferred Taxation</t>
  </si>
  <si>
    <t>13)</t>
  </si>
  <si>
    <t>Deferred Income</t>
  </si>
  <si>
    <t>14)</t>
  </si>
  <si>
    <t>Long Term Borrowings</t>
  </si>
  <si>
    <t>15)</t>
  </si>
  <si>
    <t>Other Long Term Liabilities</t>
  </si>
  <si>
    <t>16)</t>
  </si>
  <si>
    <t>Sinking Fund</t>
  </si>
  <si>
    <t>17)</t>
  </si>
  <si>
    <t>Net tangible assets per share (RM)</t>
  </si>
  <si>
    <t>(A)</t>
  </si>
  <si>
    <t>CONSOLIDATED INCOME STATEMENT</t>
  </si>
  <si>
    <t>INDIVIDUAL</t>
  </si>
  <si>
    <t>CUMULATIVE</t>
  </si>
  <si>
    <t>PRECEDING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</si>
  <si>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</si>
  <si>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</si>
  <si>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</si>
  <si>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</si>
  <si>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</si>
  <si>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</si>
  <si>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</si>
  <si>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</si>
  <si>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</si>
  <si>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</si>
  <si>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</si>
  <si>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</si>
  <si>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</si>
  <si>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</si>
  <si>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</si>
  <si>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</si>
  <si>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</si>
  <si>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</si>
  <si>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</si>
  <si>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</si>
  <si>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</si>
  <si>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</si>
  <si>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</si>
  <si>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 xml:space="preserve">Profit/(loss) before taxation, minority interest and </t>
  </si>
  <si>
    <t>(h)</t>
  </si>
  <si>
    <t>Taxation</t>
  </si>
  <si>
    <t>(i)</t>
  </si>
  <si>
    <t xml:space="preserve">i) Profit/(Loss) after taxation before deducting </t>
  </si>
  <si>
    <t xml:space="preserve">    minority interests</t>
  </si>
  <si>
    <t>ii) Less minority interest</t>
  </si>
  <si>
    <t>(j)</t>
  </si>
  <si>
    <t>Profit/(Loss) after taxation attributable to members</t>
  </si>
  <si>
    <t xml:space="preserve"> of the Company</t>
  </si>
  <si>
    <t>(k)</t>
  </si>
  <si>
    <t>i)   Extraordinary items</t>
  </si>
  <si>
    <t>ii)  Less : Minority Interest</t>
  </si>
  <si>
    <t>iii) Extraordinary items attributable to members of the</t>
  </si>
  <si>
    <t xml:space="preserve">      Company</t>
  </si>
  <si>
    <t>(l)</t>
  </si>
  <si>
    <t>Profit/(loss) after taxation and extraordinary items</t>
  </si>
  <si>
    <t>attributable to members of the company</t>
  </si>
  <si>
    <t>Earnings per share based on 2 (j) above after deducting</t>
  </si>
  <si>
    <t>any provision for preference dividend, if any :-</t>
  </si>
  <si>
    <t>(i) Basic ( based on 85,000,000 ordinary shares) (sen)</t>
  </si>
  <si>
    <t>(ii) Fully diluted (based on 85,000,000 ordinary shares ) (sen)</t>
  </si>
  <si>
    <t>Dividen per share (sen)</t>
  </si>
  <si>
    <t>Dividen Description</t>
  </si>
  <si>
    <t>None</t>
  </si>
  <si>
    <t>30.09.2001</t>
  </si>
  <si>
    <t>ANNOUNCEMENT OF UNAUDITED 3RD QUARTER RESULTS</t>
  </si>
  <si>
    <t>FOR THE NINE MONTHS ENDED 30TH SEPTEMBER 2001</t>
  </si>
  <si>
    <t>Jul - Sept 2001</t>
  </si>
  <si>
    <t>Jul - Sept 2000</t>
  </si>
  <si>
    <t>Jan - Sept 2001</t>
  </si>
  <si>
    <t>Jan - Sept 2000</t>
  </si>
  <si>
    <t>Remarks :</t>
  </si>
  <si>
    <t>Taxation as per note (h) is due to interest restriction.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</si>
</sst>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0" fontId="6" fillId="0" borderId="0" xfId="15" applyNumberFormat="1" applyFont="1" applyAlignment="1">
      <alignment/>
    </xf>
    <xf numFmtId="170" fontId="6" fillId="0" borderId="1" xfId="15" applyNumberFormat="1" applyFont="1" applyBorder="1" applyAlignment="1">
      <alignment/>
    </xf>
    <xf numFmtId="170" fontId="6" fillId="0" borderId="0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170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 quotePrefix="1">
      <alignment horizontal="right"/>
    </xf>
    <xf numFmtId="170" fontId="6" fillId="0" borderId="0" xfId="15" applyNumberFormat="1" applyFont="1" applyFill="1" applyAlignment="1">
      <alignment/>
    </xf>
    <xf numFmtId="0" fontId="6" fillId="0" borderId="1" xfId="0" applyFont="1" applyBorder="1" applyAlignment="1">
      <alignment/>
    </xf>
    <xf numFmtId="170" fontId="0" fillId="0" borderId="0" xfId="15" applyNumberForma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70" fontId="6" fillId="0" borderId="4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Alignment="1" quotePrefix="1">
      <alignment horizontal="left"/>
    </xf>
    <xf numFmtId="170" fontId="6" fillId="0" borderId="0" xfId="15" applyNumberFormat="1" applyFont="1" applyBorder="1" applyAlignment="1">
      <alignment horizontal="left"/>
    </xf>
    <xf numFmtId="17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1\KLSE2000\KL4Q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0\KLSE2Q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july-sept99"/>
      <sheetName val="july-sept98"/>
      <sheetName val="bs-98"/>
      <sheetName val="bs-99"/>
    </sheetNames>
    <sheetDataSet>
      <sheetData sheetId="4">
        <row r="56">
          <cell r="M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p&amp;l21999"/>
      <sheetName val="p&amp;l22000"/>
      <sheetName val="bs-2000"/>
      <sheetName val="bs-spl2000"/>
      <sheetName val="segmen22000"/>
      <sheetName val="P&amp;L"/>
    </sheetNames>
    <sheetDataSet>
      <sheetData sheetId="6">
        <row r="24">
          <cell r="D24">
            <v>0</v>
          </cell>
          <cell r="G24">
            <v>0</v>
          </cell>
        </row>
        <row r="36">
          <cell r="D36">
            <v>0</v>
          </cell>
        </row>
        <row r="43"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5" zoomScaleNormal="75" workbookViewId="0" topLeftCell="A1">
      <selection activeCell="F79" sqref="A1:F79"/>
    </sheetView>
  </sheetViews>
  <sheetFormatPr defaultColWidth="9.140625" defaultRowHeight="12.75"/>
  <cols>
    <col min="1" max="1" width="4.00390625" style="3" customWidth="1"/>
    <col min="2" max="2" width="2.140625" style="3" customWidth="1"/>
    <col min="3" max="3" width="42.00390625" style="3" customWidth="1"/>
    <col min="4" max="4" width="16.57421875" style="3" customWidth="1"/>
    <col min="5" max="5" width="1.8515625" style="3" customWidth="1"/>
    <col min="6" max="6" width="14.7109375" style="3" customWidth="1"/>
    <col min="7" max="7" width="1.7109375" style="3" customWidth="1"/>
    <col min="8" max="16384" width="9.140625" style="3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127</v>
      </c>
      <c r="B3" s="2"/>
      <c r="C3" s="2"/>
      <c r="D3" s="2"/>
      <c r="E3" s="2"/>
      <c r="F3" s="2"/>
      <c r="G3" s="2"/>
    </row>
    <row r="4" spans="1:7" ht="12.75">
      <c r="A4" s="2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/>
      <c r="B6" s="4"/>
      <c r="C6" s="4"/>
      <c r="D6" s="4"/>
      <c r="E6" s="4"/>
      <c r="F6" s="4"/>
      <c r="G6" s="4"/>
    </row>
    <row r="8" spans="1:2" ht="12.75">
      <c r="A8" s="5" t="s">
        <v>1</v>
      </c>
      <c r="B8" s="6" t="s">
        <v>2</v>
      </c>
    </row>
    <row r="9" spans="1:2" ht="12.75">
      <c r="A9" s="5"/>
      <c r="B9" s="6"/>
    </row>
    <row r="10" spans="1:7" ht="12.75">
      <c r="A10" s="7"/>
      <c r="D10" s="8" t="s">
        <v>3</v>
      </c>
      <c r="F10" s="8" t="s">
        <v>3</v>
      </c>
      <c r="G10" s="8"/>
    </row>
    <row r="11" spans="1:7" ht="12.75">
      <c r="A11" s="7"/>
      <c r="D11" s="8" t="s">
        <v>4</v>
      </c>
      <c r="F11" s="8" t="s">
        <v>5</v>
      </c>
      <c r="G11" s="8"/>
    </row>
    <row r="12" spans="1:7" ht="12.75">
      <c r="A12" s="7"/>
      <c r="D12" s="8" t="s">
        <v>6</v>
      </c>
      <c r="F12" s="8" t="s">
        <v>7</v>
      </c>
      <c r="G12" s="8"/>
    </row>
    <row r="13" spans="1:7" ht="12.75">
      <c r="A13" s="7"/>
      <c r="D13" s="8" t="s">
        <v>8</v>
      </c>
      <c r="F13" s="8" t="s">
        <v>9</v>
      </c>
      <c r="G13" s="8"/>
    </row>
    <row r="14" spans="1:7" ht="12.75">
      <c r="A14" s="7"/>
      <c r="D14" s="2" t="s">
        <v>126</v>
      </c>
      <c r="F14" s="2" t="s">
        <v>10</v>
      </c>
      <c r="G14" s="9"/>
    </row>
    <row r="15" spans="1:7" ht="12.75">
      <c r="A15" s="7"/>
      <c r="D15" s="8" t="s">
        <v>11</v>
      </c>
      <c r="F15" s="8" t="s">
        <v>11</v>
      </c>
      <c r="G15" s="8"/>
    </row>
    <row r="16" spans="1:7" ht="12.75">
      <c r="A16" s="7"/>
      <c r="F16" s="10"/>
      <c r="G16" s="10"/>
    </row>
    <row r="17" spans="1:7" ht="12.75">
      <c r="A17" s="7" t="s">
        <v>12</v>
      </c>
      <c r="B17" s="3" t="s">
        <v>13</v>
      </c>
      <c r="D17" s="11">
        <v>68589</v>
      </c>
      <c r="F17" s="11">
        <v>67527</v>
      </c>
      <c r="G17" s="11"/>
    </row>
    <row r="18" spans="1:7" ht="12.75">
      <c r="A18" s="7" t="s">
        <v>14</v>
      </c>
      <c r="B18" s="3" t="s">
        <v>15</v>
      </c>
      <c r="D18" s="11">
        <f>9305+3369+105</f>
        <v>12779</v>
      </c>
      <c r="F18" s="11">
        <v>10594</v>
      </c>
      <c r="G18" s="11"/>
    </row>
    <row r="19" spans="1:7" ht="12.75">
      <c r="A19" s="7" t="s">
        <v>16</v>
      </c>
      <c r="B19" s="3" t="s">
        <v>17</v>
      </c>
      <c r="D19" s="11">
        <v>129694</v>
      </c>
      <c r="F19" s="11">
        <v>268377</v>
      </c>
      <c r="G19" s="11"/>
    </row>
    <row r="20" spans="1:7" ht="12.75">
      <c r="A20" s="7" t="s">
        <v>18</v>
      </c>
      <c r="B20" s="3" t="s">
        <v>19</v>
      </c>
      <c r="D20" s="11">
        <v>105740</v>
      </c>
      <c r="F20" s="11">
        <v>212704</v>
      </c>
      <c r="G20" s="11"/>
    </row>
    <row r="21" spans="1:7" ht="12.75">
      <c r="A21" s="7" t="s">
        <v>20</v>
      </c>
      <c r="B21" s="3" t="s">
        <v>21</v>
      </c>
      <c r="D21" s="11"/>
      <c r="F21" s="11">
        <v>0</v>
      </c>
      <c r="G21" s="11"/>
    </row>
    <row r="22" spans="1:7" ht="12.75">
      <c r="A22" s="7" t="s">
        <v>22</v>
      </c>
      <c r="B22" s="3" t="s">
        <v>23</v>
      </c>
      <c r="D22" s="12">
        <v>19036</v>
      </c>
      <c r="F22" s="12">
        <v>22610</v>
      </c>
      <c r="G22" s="13"/>
    </row>
    <row r="23" spans="1:7" ht="12.75">
      <c r="A23" s="7"/>
      <c r="D23" s="11">
        <f>SUM(D17:D22)</f>
        <v>335838</v>
      </c>
      <c r="F23" s="11">
        <f>SUM(F17:F22)</f>
        <v>581812</v>
      </c>
      <c r="G23" s="11"/>
    </row>
    <row r="24" spans="1:7" ht="12.75">
      <c r="A24" s="7"/>
      <c r="F24" s="11"/>
      <c r="G24" s="11"/>
    </row>
    <row r="25" spans="1:7" ht="12.75">
      <c r="A25" s="7"/>
      <c r="F25"/>
      <c r="G25" s="11"/>
    </row>
    <row r="26" spans="1:7" ht="12.75">
      <c r="A26" s="7" t="s">
        <v>24</v>
      </c>
      <c r="B26" s="3" t="s">
        <v>25</v>
      </c>
      <c r="F26"/>
      <c r="G26" s="11"/>
    </row>
    <row r="27" spans="1:7" ht="12.75">
      <c r="A27" s="7"/>
      <c r="C27" s="3" t="s">
        <v>26</v>
      </c>
      <c r="D27" s="11">
        <v>35135</v>
      </c>
      <c r="F27" s="18">
        <v>22799</v>
      </c>
      <c r="G27" s="11"/>
    </row>
    <row r="28" spans="1:7" ht="12.75">
      <c r="A28" s="7"/>
      <c r="C28" s="3" t="s">
        <v>27</v>
      </c>
      <c r="D28" s="11">
        <v>46581</v>
      </c>
      <c r="F28" s="18">
        <v>42657</v>
      </c>
      <c r="G28" s="11"/>
    </row>
    <row r="29" spans="1:7" ht="12.75">
      <c r="A29" s="7"/>
      <c r="C29" s="3" t="s">
        <v>28</v>
      </c>
      <c r="D29" s="11">
        <f>14325+974</f>
        <v>15299</v>
      </c>
      <c r="F29" s="18">
        <v>18224</v>
      </c>
      <c r="G29" s="11"/>
    </row>
    <row r="30" spans="1:7" ht="12.75">
      <c r="A30" s="7"/>
      <c r="C30" s="3" t="s">
        <v>29</v>
      </c>
      <c r="D30" s="11">
        <v>0</v>
      </c>
      <c r="F30" s="18">
        <v>22615</v>
      </c>
      <c r="G30" s="11"/>
    </row>
    <row r="31" spans="1:7" ht="12.75">
      <c r="A31" s="7"/>
      <c r="C31" s="3" t="s">
        <v>30</v>
      </c>
      <c r="D31" s="11">
        <v>94</v>
      </c>
      <c r="F31" s="18">
        <v>1901</v>
      </c>
      <c r="G31" s="11"/>
    </row>
    <row r="32" spans="1:7" ht="12.75">
      <c r="A32" s="7"/>
      <c r="C32" s="3" t="s">
        <v>31</v>
      </c>
      <c r="D32" s="11">
        <v>5882</v>
      </c>
      <c r="F32" s="18">
        <v>7525</v>
      </c>
      <c r="G32" s="11"/>
    </row>
    <row r="33" spans="1:7" ht="12.75">
      <c r="A33" s="7"/>
      <c r="C33" s="3" t="s">
        <v>32</v>
      </c>
      <c r="D33" s="11">
        <v>130332</v>
      </c>
      <c r="F33" s="18">
        <v>119827</v>
      </c>
      <c r="G33" s="11"/>
    </row>
    <row r="34" spans="1:7" ht="12.75">
      <c r="A34" s="7"/>
      <c r="C34" s="3" t="s">
        <v>33</v>
      </c>
      <c r="D34" s="11">
        <v>957</v>
      </c>
      <c r="F34" s="18">
        <v>2185</v>
      </c>
      <c r="G34" s="11"/>
    </row>
    <row r="35" spans="1:7" ht="12.75">
      <c r="A35" s="7"/>
      <c r="C35" s="3" t="s">
        <v>34</v>
      </c>
      <c r="D35" s="11">
        <v>1864</v>
      </c>
      <c r="F35" s="18">
        <v>3981</v>
      </c>
      <c r="G35" s="11"/>
    </row>
    <row r="36" spans="1:7" ht="12.75">
      <c r="A36" s="7"/>
      <c r="C36" s="3" t="s">
        <v>35</v>
      </c>
      <c r="D36" s="11">
        <v>8719</v>
      </c>
      <c r="F36" s="18">
        <v>8660</v>
      </c>
      <c r="G36" s="11"/>
    </row>
    <row r="37" spans="1:7" ht="12.75">
      <c r="A37" s="7"/>
      <c r="D37" s="11"/>
      <c r="F37" s="11"/>
      <c r="G37" s="11"/>
    </row>
    <row r="38" spans="1:7" ht="12.75">
      <c r="A38" s="7"/>
      <c r="D38" s="14">
        <f>SUM(D27:D37)</f>
        <v>244863</v>
      </c>
      <c r="F38" s="14">
        <f>SUM(F27:F37)</f>
        <v>250374</v>
      </c>
      <c r="G38" s="13"/>
    </row>
    <row r="39" spans="1:7" ht="12.75">
      <c r="A39" s="7"/>
      <c r="F39"/>
      <c r="G39" s="11"/>
    </row>
    <row r="40" spans="1:7" ht="12.75">
      <c r="A40" s="17" t="s">
        <v>36</v>
      </c>
      <c r="B40" s="3" t="s">
        <v>37</v>
      </c>
      <c r="F40" s="11"/>
      <c r="G40" s="11"/>
    </row>
    <row r="41" spans="1:7" ht="12.75">
      <c r="A41" s="7"/>
      <c r="C41" s="3" t="s">
        <v>38</v>
      </c>
      <c r="D41" s="20">
        <v>35451</v>
      </c>
      <c r="F41" s="11">
        <v>55792</v>
      </c>
      <c r="G41" s="11"/>
    </row>
    <row r="42" spans="1:7" ht="12.75">
      <c r="A42" s="7"/>
      <c r="C42" s="3" t="s">
        <v>39</v>
      </c>
      <c r="D42" s="11">
        <v>65960</v>
      </c>
      <c r="F42" s="11">
        <v>72397</v>
      </c>
      <c r="G42" s="11"/>
    </row>
    <row r="43" spans="1:7" ht="12.75">
      <c r="A43" s="7"/>
      <c r="C43" s="3" t="s">
        <v>40</v>
      </c>
      <c r="D43" s="11">
        <v>165534</v>
      </c>
      <c r="F43" s="11">
        <v>343326</v>
      </c>
      <c r="G43" s="11"/>
    </row>
    <row r="44" spans="1:7" ht="12.75">
      <c r="A44" s="7"/>
      <c r="C44" s="3" t="s">
        <v>41</v>
      </c>
      <c r="D44" s="11">
        <v>25944</v>
      </c>
      <c r="F44" s="11">
        <v>12233</v>
      </c>
      <c r="G44" s="11"/>
    </row>
    <row r="45" spans="1:7" ht="12.75">
      <c r="A45" s="7"/>
      <c r="C45" s="3" t="s">
        <v>42</v>
      </c>
      <c r="D45" s="11">
        <v>2820</v>
      </c>
      <c r="F45" s="11">
        <v>4896</v>
      </c>
      <c r="G45" s="11"/>
    </row>
    <row r="46" spans="1:7" ht="12.75">
      <c r="A46" s="7"/>
      <c r="C46" s="25" t="s">
        <v>43</v>
      </c>
      <c r="D46" s="11">
        <f>6345+60</f>
        <v>6405</v>
      </c>
      <c r="F46" s="11">
        <v>11202</v>
      </c>
      <c r="G46" s="11"/>
    </row>
    <row r="47" spans="1:7" ht="12.75">
      <c r="A47" s="7"/>
      <c r="C47" s="3" t="s">
        <v>44</v>
      </c>
      <c r="D47" s="11">
        <v>1942</v>
      </c>
      <c r="F47" s="11">
        <v>1933</v>
      </c>
      <c r="G47" s="11"/>
    </row>
    <row r="48" spans="1:7" ht="12.75">
      <c r="A48" s="7"/>
      <c r="C48" s="3" t="s">
        <v>45</v>
      </c>
      <c r="D48" s="11">
        <v>18907</v>
      </c>
      <c r="F48" s="11">
        <v>26267</v>
      </c>
      <c r="G48" s="11"/>
    </row>
    <row r="49" spans="1:7" ht="12.75">
      <c r="A49" s="7"/>
      <c r="C49" s="3" t="s">
        <v>46</v>
      </c>
      <c r="D49" s="11">
        <v>23022</v>
      </c>
      <c r="F49" s="11">
        <v>23750</v>
      </c>
      <c r="G49" s="11"/>
    </row>
    <row r="50" spans="1:7" ht="12.75">
      <c r="A50" s="7"/>
      <c r="C50" s="3" t="s">
        <v>47</v>
      </c>
      <c r="D50" s="11">
        <v>77942</v>
      </c>
      <c r="F50" s="11">
        <v>67013</v>
      </c>
      <c r="G50" s="11"/>
    </row>
    <row r="51" spans="1:7" ht="12.75">
      <c r="A51" s="7"/>
      <c r="F51" s="11"/>
      <c r="G51" s="11"/>
    </row>
    <row r="52" spans="1:7" ht="12.75">
      <c r="A52" s="7"/>
      <c r="D52" s="14">
        <f>SUM(D41:D51)</f>
        <v>423927</v>
      </c>
      <c r="F52" s="14">
        <f>SUM(F41:F51)</f>
        <v>618809</v>
      </c>
      <c r="G52" s="11"/>
    </row>
    <row r="53" spans="1:7" ht="12.75">
      <c r="A53" s="7"/>
      <c r="F53" s="11"/>
      <c r="G53" s="11"/>
    </row>
    <row r="54" spans="1:7" ht="12.75">
      <c r="A54" s="17" t="s">
        <v>48</v>
      </c>
      <c r="B54" s="3" t="s">
        <v>49</v>
      </c>
      <c r="D54" s="11">
        <f>+D38-D52</f>
        <v>-179064</v>
      </c>
      <c r="F54" s="11">
        <f>+F38-F52</f>
        <v>-368435</v>
      </c>
      <c r="G54" s="11"/>
    </row>
    <row r="55" spans="1:7" ht="12.75">
      <c r="A55" s="7"/>
      <c r="D55" s="11"/>
      <c r="F55" s="11"/>
      <c r="G55" s="11"/>
    </row>
    <row r="56" spans="1:7" ht="13.5" thickBot="1">
      <c r="A56" s="7"/>
      <c r="D56" s="15">
        <f>+D23+D54</f>
        <v>156774</v>
      </c>
      <c r="F56" s="15">
        <f>+F23+F54</f>
        <v>213377</v>
      </c>
      <c r="G56" s="11"/>
    </row>
    <row r="57" spans="1:7" ht="13.5" thickTop="1">
      <c r="A57"/>
      <c r="D57" s="11"/>
      <c r="F57" s="11"/>
      <c r="G57" s="11"/>
    </row>
    <row r="58" spans="1:7" ht="12.75">
      <c r="A58" s="7" t="s">
        <v>50</v>
      </c>
      <c r="B58" s="3" t="s">
        <v>51</v>
      </c>
      <c r="F58"/>
      <c r="G58" s="11"/>
    </row>
    <row r="59" spans="1:7" ht="12.75">
      <c r="A59" s="7"/>
      <c r="B59" s="3" t="s">
        <v>52</v>
      </c>
      <c r="D59" s="11">
        <v>85000</v>
      </c>
      <c r="F59" s="11">
        <v>85000</v>
      </c>
      <c r="G59" s="11"/>
    </row>
    <row r="60" spans="1:7" ht="12.75">
      <c r="A60" s="7"/>
      <c r="B60" s="3" t="s">
        <v>53</v>
      </c>
      <c r="D60" s="11"/>
      <c r="F60" s="11"/>
      <c r="G60" s="11"/>
    </row>
    <row r="61" spans="1:7" ht="12.75">
      <c r="A61" s="7"/>
      <c r="C61" s="3" t="s">
        <v>54</v>
      </c>
      <c r="D61" s="11">
        <v>20000</v>
      </c>
      <c r="F61" s="11">
        <v>20000</v>
      </c>
      <c r="G61" s="11"/>
    </row>
    <row r="62" spans="1:7" ht="12.75">
      <c r="A62" s="7"/>
      <c r="C62" s="3" t="s">
        <v>55</v>
      </c>
      <c r="D62" s="16">
        <v>0</v>
      </c>
      <c r="F62" s="11">
        <f>+'[1]bs-99'!M56</f>
        <v>0</v>
      </c>
      <c r="G62" s="11"/>
    </row>
    <row r="63" spans="1:7" ht="12.75">
      <c r="A63" s="7"/>
      <c r="C63" s="3" t="s">
        <v>56</v>
      </c>
      <c r="D63" s="16">
        <v>0</v>
      </c>
      <c r="F63" s="11">
        <v>0</v>
      </c>
      <c r="G63" s="11"/>
    </row>
    <row r="64" spans="1:7" ht="12.75">
      <c r="A64" s="7"/>
      <c r="C64" s="3" t="s">
        <v>57</v>
      </c>
      <c r="D64" s="11">
        <v>0</v>
      </c>
      <c r="F64" s="11">
        <v>571</v>
      </c>
      <c r="G64" s="11"/>
    </row>
    <row r="65" spans="1:7" ht="12.75">
      <c r="A65" s="7"/>
      <c r="C65" s="3" t="s">
        <v>58</v>
      </c>
      <c r="D65" s="11">
        <f>75312-53314</f>
        <v>21998</v>
      </c>
      <c r="F65" s="11">
        <v>75317</v>
      </c>
      <c r="G65" s="11"/>
    </row>
    <row r="66" spans="1:7" ht="12.75">
      <c r="A66" s="7"/>
      <c r="D66" s="19"/>
      <c r="F66" s="12"/>
      <c r="G66" s="11"/>
    </row>
    <row r="67" spans="1:7" ht="12.75">
      <c r="A67" s="7"/>
      <c r="D67" s="13">
        <f>SUM(D59:D66)</f>
        <v>126998</v>
      </c>
      <c r="F67" s="13">
        <f>SUM(F59:F66)</f>
        <v>180888</v>
      </c>
      <c r="G67" s="11"/>
    </row>
    <row r="68" spans="1:7" ht="12.75">
      <c r="A68" s="7"/>
      <c r="F68"/>
      <c r="G68" s="11"/>
    </row>
    <row r="69" spans="1:7" ht="12.75">
      <c r="A69" s="7" t="s">
        <v>59</v>
      </c>
      <c r="B69" s="3" t="s">
        <v>60</v>
      </c>
      <c r="D69" s="11">
        <v>3344</v>
      </c>
      <c r="F69" s="11">
        <v>3594</v>
      </c>
      <c r="G69" s="11"/>
    </row>
    <row r="70" spans="1:7" ht="12.75">
      <c r="A70" s="7" t="s">
        <v>61</v>
      </c>
      <c r="B70" s="3" t="s">
        <v>62</v>
      </c>
      <c r="D70" s="11">
        <v>841</v>
      </c>
      <c r="F70" s="11">
        <v>841</v>
      </c>
      <c r="G70" s="11"/>
    </row>
    <row r="71" spans="1:7" ht="12.75">
      <c r="A71" s="17" t="s">
        <v>63</v>
      </c>
      <c r="B71" s="3" t="s">
        <v>64</v>
      </c>
      <c r="D71" s="11">
        <v>25113</v>
      </c>
      <c r="F71" s="11">
        <v>27914</v>
      </c>
      <c r="G71" s="11"/>
    </row>
    <row r="72" spans="1:7" ht="12.75">
      <c r="A72" s="7" t="s">
        <v>65</v>
      </c>
      <c r="B72" s="3" t="s">
        <v>66</v>
      </c>
      <c r="D72" s="11">
        <v>0</v>
      </c>
      <c r="F72" s="11">
        <v>140</v>
      </c>
      <c r="G72" s="11"/>
    </row>
    <row r="73" spans="1:7" ht="12.75">
      <c r="A73" s="7" t="s">
        <v>67</v>
      </c>
      <c r="B73" s="3" t="s">
        <v>68</v>
      </c>
      <c r="D73" s="11">
        <v>0</v>
      </c>
      <c r="F73" s="11">
        <v>0</v>
      </c>
      <c r="G73" s="11"/>
    </row>
    <row r="74" spans="1:7" ht="12.75">
      <c r="A74" s="7" t="s">
        <v>69</v>
      </c>
      <c r="B74" s="3" t="s">
        <v>70</v>
      </c>
      <c r="D74" s="11">
        <v>478</v>
      </c>
      <c r="F74" s="11">
        <v>0</v>
      </c>
      <c r="G74" s="11"/>
    </row>
    <row r="75" spans="1:7" ht="12.75">
      <c r="A75" s="7"/>
      <c r="F75"/>
      <c r="G75" s="11"/>
    </row>
    <row r="76" spans="1:7" ht="13.5" thickBot="1">
      <c r="A76" s="7"/>
      <c r="D76" s="15">
        <f>SUM(D67:D75)</f>
        <v>156774</v>
      </c>
      <c r="F76" s="15">
        <f>SUM(F67:F75)</f>
        <v>213377</v>
      </c>
      <c r="G76" s="11"/>
    </row>
    <row r="77" spans="1:7" ht="13.5" thickTop="1">
      <c r="A77" s="7"/>
      <c r="F77" s="11"/>
      <c r="G77" s="11"/>
    </row>
    <row r="78" spans="1:7" ht="12.75">
      <c r="A78" s="7" t="s">
        <v>71</v>
      </c>
      <c r="B78" s="3" t="s">
        <v>72</v>
      </c>
      <c r="D78" s="16">
        <f>+(D67-D22)/D59</f>
        <v>1.2701411764705883</v>
      </c>
      <c r="F78" s="16">
        <f>+(F67-F22)/F59</f>
        <v>1.862094117647059</v>
      </c>
      <c r="G78" s="11"/>
    </row>
    <row r="79" spans="6:7" ht="12.75">
      <c r="F79" s="11"/>
      <c r="G79" s="11"/>
    </row>
    <row r="80" ht="12.75">
      <c r="D80" s="27"/>
    </row>
    <row r="81" spans="1:7" ht="12.75">
      <c r="A81" s="2"/>
      <c r="B81" s="4"/>
      <c r="C81" s="4"/>
      <c r="D81" s="4"/>
      <c r="E81" s="4"/>
      <c r="F81" s="4"/>
      <c r="G81" s="4"/>
    </row>
  </sheetData>
  <printOptions horizontalCentered="1"/>
  <pageMargins left="0.75" right="0.75" top="0.5" bottom="0.41" header="0.5" footer="0.29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workbookViewId="0" topLeftCell="A32">
      <selection activeCell="B73" sqref="B73"/>
    </sheetView>
  </sheetViews>
  <sheetFormatPr defaultColWidth="9.140625" defaultRowHeight="12.75"/>
  <cols>
    <col min="1" max="1" width="3.7109375" style="3" customWidth="1"/>
    <col min="2" max="2" width="3.28125" style="3" customWidth="1"/>
    <col min="3" max="3" width="52.421875" style="3" customWidth="1"/>
    <col min="4" max="4" width="13.28125" style="3" customWidth="1"/>
    <col min="5" max="5" width="17.28125" style="3" customWidth="1"/>
    <col min="6" max="6" width="1.7109375" style="3" customWidth="1"/>
    <col min="7" max="7" width="13.28125" style="3" customWidth="1"/>
    <col min="8" max="8" width="17.28125" style="3" customWidth="1"/>
    <col min="9" max="16384" width="52.421875" style="3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127</v>
      </c>
      <c r="B3" s="2"/>
      <c r="C3" s="2"/>
      <c r="D3" s="2"/>
      <c r="E3" s="2"/>
      <c r="F3" s="2"/>
      <c r="G3" s="2"/>
      <c r="H3" s="2"/>
    </row>
    <row r="4" spans="1:8" ht="12.75">
      <c r="A4" s="2" t="s">
        <v>128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8" spans="1:2" ht="12.75">
      <c r="A8" s="2" t="s">
        <v>73</v>
      </c>
      <c r="B8" s="6" t="s">
        <v>74</v>
      </c>
    </row>
    <row r="9" spans="4:8" ht="12.75">
      <c r="D9" s="2" t="s">
        <v>75</v>
      </c>
      <c r="E9" s="4"/>
      <c r="G9" s="2" t="s">
        <v>76</v>
      </c>
      <c r="H9" s="4"/>
    </row>
    <row r="10" spans="4:8" ht="12.75">
      <c r="D10" s="21" t="s">
        <v>8</v>
      </c>
      <c r="E10" s="21"/>
      <c r="F10" s="22"/>
      <c r="G10" s="21" t="s">
        <v>8</v>
      </c>
      <c r="H10" s="21"/>
    </row>
    <row r="11" spans="4:8" ht="12.75">
      <c r="D11" s="10" t="s">
        <v>6</v>
      </c>
      <c r="E11" s="4" t="s">
        <v>77</v>
      </c>
      <c r="F11" s="10"/>
      <c r="G11" s="10" t="s">
        <v>6</v>
      </c>
      <c r="H11" s="4" t="s">
        <v>77</v>
      </c>
    </row>
    <row r="12" spans="4:8" ht="12.75">
      <c r="D12" s="10" t="s">
        <v>78</v>
      </c>
      <c r="E12" s="4" t="s">
        <v>78</v>
      </c>
      <c r="F12" s="10"/>
      <c r="G12" s="10" t="s">
        <v>78</v>
      </c>
      <c r="H12" s="4" t="s">
        <v>78</v>
      </c>
    </row>
    <row r="13" spans="4:8" ht="12.75">
      <c r="D13" s="4" t="s">
        <v>8</v>
      </c>
      <c r="E13" s="4" t="s">
        <v>79</v>
      </c>
      <c r="G13" s="4" t="s">
        <v>8</v>
      </c>
      <c r="H13" s="4" t="s">
        <v>79</v>
      </c>
    </row>
    <row r="14" spans="5:8" ht="12.75">
      <c r="E14" s="4" t="s">
        <v>8</v>
      </c>
      <c r="G14" s="4"/>
      <c r="H14" s="4" t="s">
        <v>8</v>
      </c>
    </row>
    <row r="15" spans="4:8" ht="12.75">
      <c r="D15" s="4" t="s">
        <v>129</v>
      </c>
      <c r="E15" s="4" t="s">
        <v>130</v>
      </c>
      <c r="G15" s="4" t="s">
        <v>131</v>
      </c>
      <c r="H15" s="4" t="s">
        <v>132</v>
      </c>
    </row>
    <row r="16" spans="4:8" ht="12.75">
      <c r="D16" s="10" t="s">
        <v>11</v>
      </c>
      <c r="E16" s="10" t="s">
        <v>11</v>
      </c>
      <c r="F16" s="10"/>
      <c r="G16" s="10" t="s">
        <v>11</v>
      </c>
      <c r="H16" s="10" t="s">
        <v>11</v>
      </c>
    </row>
    <row r="18" spans="1:8" ht="13.5" thickBot="1">
      <c r="A18" s="3">
        <v>1</v>
      </c>
      <c r="B18" s="3" t="s">
        <v>80</v>
      </c>
      <c r="C18" s="3" t="s">
        <v>81</v>
      </c>
      <c r="D18" s="23">
        <f>+G18-44349</f>
        <v>28718</v>
      </c>
      <c r="E18" s="23">
        <v>35017</v>
      </c>
      <c r="F18" s="11"/>
      <c r="G18" s="23">
        <v>73067</v>
      </c>
      <c r="H18" s="23">
        <v>65999</v>
      </c>
    </row>
    <row r="19" spans="4:8" ht="13.5" thickTop="1">
      <c r="D19" s="11"/>
      <c r="E19" s="11"/>
      <c r="F19" s="11"/>
      <c r="G19" s="11"/>
      <c r="H19" s="11"/>
    </row>
    <row r="20" spans="2:8" ht="12.75">
      <c r="B20" s="3" t="s">
        <v>82</v>
      </c>
      <c r="C20" s="3" t="s">
        <v>83</v>
      </c>
      <c r="D20" s="11">
        <v>0</v>
      </c>
      <c r="E20" s="13">
        <f>+'[2]P&amp;L'!$D$24</f>
        <v>0</v>
      </c>
      <c r="F20" s="13"/>
      <c r="G20" s="13">
        <f>+D20</f>
        <v>0</v>
      </c>
      <c r="H20" s="13">
        <f>+'[2]P&amp;L'!$G$24</f>
        <v>0</v>
      </c>
    </row>
    <row r="21" spans="4:8" ht="12.75">
      <c r="D21" s="11"/>
      <c r="E21" s="13"/>
      <c r="F21" s="13"/>
      <c r="G21" s="13"/>
      <c r="H21" s="13"/>
    </row>
    <row r="22" spans="2:8" ht="12.75">
      <c r="B22" s="3" t="s">
        <v>84</v>
      </c>
      <c r="C22" s="3" t="s">
        <v>85</v>
      </c>
      <c r="D22" s="11">
        <f>+G22-3093</f>
        <v>-968</v>
      </c>
      <c r="E22" s="13">
        <v>1261</v>
      </c>
      <c r="F22" s="13"/>
      <c r="G22" s="13">
        <v>2125</v>
      </c>
      <c r="H22" s="13">
        <v>-131</v>
      </c>
    </row>
    <row r="23" spans="4:7" ht="12.75">
      <c r="D23" s="11"/>
      <c r="E23" s="13"/>
      <c r="F23" s="13"/>
      <c r="G23" s="13"/>
    </row>
    <row r="24" spans="1:8" ht="12.75">
      <c r="A24" s="3">
        <v>2</v>
      </c>
      <c r="B24" s="3" t="s">
        <v>80</v>
      </c>
      <c r="C24" s="3" t="s">
        <v>86</v>
      </c>
      <c r="D24" s="13">
        <f>+D34+D28+D30+D32</f>
        <v>-3120</v>
      </c>
      <c r="E24" s="13">
        <f>+E34+E28+E30+E32</f>
        <v>5804</v>
      </c>
      <c r="F24" s="13"/>
      <c r="G24" s="13">
        <f>+G34+G28+G30+G32</f>
        <v>-38293</v>
      </c>
      <c r="H24" s="13">
        <f>+H34+H28+H30+H32</f>
        <v>7889</v>
      </c>
    </row>
    <row r="25" spans="3:8" ht="12.75">
      <c r="C25" s="3" t="s">
        <v>87</v>
      </c>
      <c r="D25" s="11"/>
      <c r="E25" s="13"/>
      <c r="F25" s="13"/>
      <c r="G25" s="13"/>
      <c r="H25" s="13"/>
    </row>
    <row r="26" spans="3:8" ht="12.75">
      <c r="C26" s="3" t="s">
        <v>88</v>
      </c>
      <c r="D26" s="11"/>
      <c r="E26" s="13"/>
      <c r="F26" s="13"/>
      <c r="G26" s="13"/>
      <c r="H26" s="13"/>
    </row>
    <row r="27" spans="4:8" ht="12.75">
      <c r="D27" s="11"/>
      <c r="E27" s="13"/>
      <c r="F27" s="13"/>
      <c r="G27" s="13"/>
      <c r="H27" s="13"/>
    </row>
    <row r="28" spans="2:8" ht="12.75">
      <c r="B28" s="3" t="s">
        <v>82</v>
      </c>
      <c r="C28" s="3" t="s">
        <v>89</v>
      </c>
      <c r="D28" s="11">
        <f>+G28-4856</f>
        <v>2284</v>
      </c>
      <c r="E28" s="13">
        <v>5111</v>
      </c>
      <c r="F28" s="13"/>
      <c r="G28" s="13">
        <v>7140</v>
      </c>
      <c r="H28" s="13">
        <v>9413</v>
      </c>
    </row>
    <row r="29" spans="4:8" ht="12.75">
      <c r="D29" s="11"/>
      <c r="E29" s="13"/>
      <c r="F29" s="13"/>
      <c r="G29" s="13"/>
      <c r="H29" s="13"/>
    </row>
    <row r="30" spans="2:8" ht="12.75">
      <c r="B30" s="3" t="s">
        <v>84</v>
      </c>
      <c r="C30" s="3" t="s">
        <v>90</v>
      </c>
      <c r="D30" s="11">
        <f>+G30-3675</f>
        <v>1840</v>
      </c>
      <c r="E30" s="13">
        <v>1942</v>
      </c>
      <c r="F30" s="13"/>
      <c r="G30" s="13">
        <v>5515</v>
      </c>
      <c r="H30" s="13">
        <v>6075</v>
      </c>
    </row>
    <row r="31" spans="4:8" ht="12.75">
      <c r="D31" s="11"/>
      <c r="E31" s="13"/>
      <c r="F31" s="13"/>
      <c r="G31" s="13"/>
      <c r="H31" s="13"/>
    </row>
    <row r="32" spans="2:8" ht="12.75">
      <c r="B32" s="3" t="s">
        <v>91</v>
      </c>
      <c r="C32" s="3" t="s">
        <v>92</v>
      </c>
      <c r="D32" s="11">
        <v>0</v>
      </c>
      <c r="E32" s="13">
        <f>+'[2]P&amp;L'!$D$36</f>
        <v>0</v>
      </c>
      <c r="F32" s="13"/>
      <c r="G32" s="13">
        <f>+D32</f>
        <v>0</v>
      </c>
      <c r="H32" s="13">
        <f>+E32</f>
        <v>0</v>
      </c>
    </row>
    <row r="33" spans="4:8" ht="12.75">
      <c r="D33" s="11"/>
      <c r="E33" s="13"/>
      <c r="F33" s="13"/>
      <c r="G33" s="13"/>
      <c r="H33" s="13"/>
    </row>
    <row r="34" spans="2:8" ht="12.75">
      <c r="B34" s="3" t="s">
        <v>93</v>
      </c>
      <c r="C34" s="3" t="s">
        <v>94</v>
      </c>
      <c r="D34" s="11">
        <f>+G34--43704</f>
        <v>-7244</v>
      </c>
      <c r="E34" s="13">
        <v>-1249</v>
      </c>
      <c r="F34" s="13"/>
      <c r="G34" s="13">
        <f>-48331-2617</f>
        <v>-50948</v>
      </c>
      <c r="H34" s="13">
        <v>-7599</v>
      </c>
    </row>
    <row r="35" spans="3:8" ht="12.75">
      <c r="C35" s="3" t="s">
        <v>95</v>
      </c>
      <c r="D35" s="11"/>
      <c r="E35" s="13"/>
      <c r="F35" s="13"/>
      <c r="G35" s="13"/>
      <c r="H35" s="13"/>
    </row>
    <row r="36" spans="3:8" ht="12.75">
      <c r="C36" s="3" t="s">
        <v>96</v>
      </c>
      <c r="D36" s="11"/>
      <c r="E36" s="13"/>
      <c r="F36" s="13"/>
      <c r="G36" s="13"/>
      <c r="H36" s="13"/>
    </row>
    <row r="37" spans="3:8" ht="12.75">
      <c r="C37" s="3" t="s">
        <v>97</v>
      </c>
      <c r="D37" s="11"/>
      <c r="E37" s="13"/>
      <c r="F37" s="13"/>
      <c r="G37" s="13"/>
      <c r="H37" s="13"/>
    </row>
    <row r="38" spans="4:8" ht="12.75">
      <c r="D38" s="11"/>
      <c r="E38" s="13"/>
      <c r="F38" s="13"/>
      <c r="G38" s="13"/>
      <c r="H38" s="13"/>
    </row>
    <row r="39" spans="2:8" ht="12.75">
      <c r="B39" s="3" t="s">
        <v>98</v>
      </c>
      <c r="C39" s="3" t="s">
        <v>99</v>
      </c>
      <c r="D39" s="11">
        <v>0</v>
      </c>
      <c r="E39" s="13">
        <f>+'[2]P&amp;L'!$D$43</f>
        <v>0</v>
      </c>
      <c r="F39" s="13"/>
      <c r="G39" s="13">
        <v>-3</v>
      </c>
      <c r="H39" s="13">
        <v>0</v>
      </c>
    </row>
    <row r="40" spans="4:8" ht="12.75">
      <c r="D40" s="11"/>
      <c r="E40" s="13"/>
      <c r="F40" s="13"/>
      <c r="G40" s="13"/>
      <c r="H40" s="13"/>
    </row>
    <row r="41" spans="2:8" ht="12.75">
      <c r="B41" s="3" t="s">
        <v>100</v>
      </c>
      <c r="C41" s="3" t="s">
        <v>101</v>
      </c>
      <c r="D41" s="13">
        <f>SUM(D34:D39)</f>
        <v>-7244</v>
      </c>
      <c r="E41" s="13">
        <f>SUM(E34:E39)</f>
        <v>-1249</v>
      </c>
      <c r="F41" s="13"/>
      <c r="G41" s="13">
        <f>SUM(G34:G39)</f>
        <v>-50951</v>
      </c>
      <c r="H41" s="13">
        <f>SUM(H34:H39)</f>
        <v>-7599</v>
      </c>
    </row>
    <row r="42" spans="3:8" ht="12.75">
      <c r="C42" s="3" t="s">
        <v>97</v>
      </c>
      <c r="D42" s="11"/>
      <c r="E42" s="13"/>
      <c r="F42" s="13"/>
      <c r="G42" s="13"/>
      <c r="H42" s="13"/>
    </row>
    <row r="43" spans="4:8" ht="12.75">
      <c r="D43" s="11"/>
      <c r="E43" s="13"/>
      <c r="F43" s="13"/>
      <c r="G43" s="13"/>
      <c r="H43" s="13"/>
    </row>
    <row r="44" spans="2:8" ht="12.75">
      <c r="B44" s="3" t="s">
        <v>102</v>
      </c>
      <c r="C44" s="3" t="s">
        <v>103</v>
      </c>
      <c r="D44" s="13">
        <f>+G44--113</f>
        <v>-1273</v>
      </c>
      <c r="E44" s="13">
        <v>34</v>
      </c>
      <c r="F44" s="13"/>
      <c r="G44" s="13">
        <v>-1386</v>
      </c>
      <c r="H44" s="13">
        <v>1</v>
      </c>
    </row>
    <row r="45" spans="4:8" ht="12.75">
      <c r="D45" s="11"/>
      <c r="E45" s="13"/>
      <c r="F45" s="13"/>
      <c r="G45" s="13"/>
      <c r="H45" s="13"/>
    </row>
    <row r="46" spans="2:8" ht="12.75">
      <c r="B46" s="3" t="s">
        <v>104</v>
      </c>
      <c r="C46" s="3" t="s">
        <v>105</v>
      </c>
      <c r="D46" s="13">
        <f>SUM(D41:D44)</f>
        <v>-8517</v>
      </c>
      <c r="E46" s="13">
        <f>SUM(E41:E44)</f>
        <v>-1215</v>
      </c>
      <c r="F46" s="13"/>
      <c r="G46" s="13">
        <f>SUM(G41:G44)</f>
        <v>-52337</v>
      </c>
      <c r="H46" s="13">
        <f>SUM(H41:H44)</f>
        <v>-7598</v>
      </c>
    </row>
    <row r="47" spans="3:8" ht="12.75">
      <c r="C47" s="3" t="s">
        <v>106</v>
      </c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3:8" ht="12.75">
      <c r="C49" s="3" t="s">
        <v>107</v>
      </c>
      <c r="D49" s="13">
        <f>+G49-284</f>
        <v>-40</v>
      </c>
      <c r="E49" s="13">
        <v>0</v>
      </c>
      <c r="F49" s="13"/>
      <c r="G49" s="13">
        <v>244</v>
      </c>
      <c r="H49" s="13">
        <f>+E49</f>
        <v>0</v>
      </c>
    </row>
    <row r="50" spans="4:8" ht="12.75">
      <c r="D50" s="13"/>
      <c r="E50" s="13"/>
      <c r="F50" s="13"/>
      <c r="G50" s="13"/>
      <c r="H50" s="13"/>
    </row>
    <row r="51" spans="2:8" ht="12.75">
      <c r="B51" s="3" t="s">
        <v>108</v>
      </c>
      <c r="C51" s="3" t="s">
        <v>109</v>
      </c>
      <c r="D51" s="13">
        <f>SUM(D46:D49)</f>
        <v>-8557</v>
      </c>
      <c r="E51" s="13">
        <f>SUM(E46:E49)</f>
        <v>-1215</v>
      </c>
      <c r="F51" s="13"/>
      <c r="G51" s="13">
        <f>SUM(G46:G49)</f>
        <v>-52093</v>
      </c>
      <c r="H51" s="13">
        <f>SUM(H46:H49)</f>
        <v>-7598</v>
      </c>
    </row>
    <row r="52" spans="3:8" ht="12.75">
      <c r="C52" s="3" t="s">
        <v>110</v>
      </c>
      <c r="D52" s="13"/>
      <c r="E52" s="13"/>
      <c r="F52" s="13"/>
      <c r="G52" s="13"/>
      <c r="H52" s="13"/>
    </row>
    <row r="53" spans="4:8" ht="12.75">
      <c r="D53" s="11"/>
      <c r="E53" s="13"/>
      <c r="F53" s="13"/>
      <c r="G53" s="13"/>
      <c r="H53" s="13"/>
    </row>
    <row r="54" spans="2:8" ht="12.75">
      <c r="B54" s="3" t="s">
        <v>111</v>
      </c>
      <c r="C54" s="3" t="s">
        <v>112</v>
      </c>
      <c r="D54" s="13">
        <v>0</v>
      </c>
      <c r="E54" s="13">
        <v>0</v>
      </c>
      <c r="F54" s="13"/>
      <c r="G54" s="13">
        <v>0</v>
      </c>
      <c r="H54" s="13">
        <v>0</v>
      </c>
    </row>
    <row r="55" spans="3:8" ht="12.75">
      <c r="C55" s="3" t="s">
        <v>113</v>
      </c>
      <c r="D55" s="13">
        <v>0</v>
      </c>
      <c r="E55" s="13">
        <v>0</v>
      </c>
      <c r="F55" s="13"/>
      <c r="G55" s="13">
        <f>+D55</f>
        <v>0</v>
      </c>
      <c r="H55" s="13">
        <v>0</v>
      </c>
    </row>
    <row r="56" spans="3:8" ht="12.75">
      <c r="C56" s="3" t="s">
        <v>114</v>
      </c>
      <c r="D56" s="13">
        <v>0</v>
      </c>
      <c r="E56" s="13">
        <v>0</v>
      </c>
      <c r="F56" s="13"/>
      <c r="G56" s="13">
        <f>+D56</f>
        <v>0</v>
      </c>
      <c r="H56" s="13">
        <v>0</v>
      </c>
    </row>
    <row r="57" spans="3:8" ht="12.75">
      <c r="C57" s="3" t="s">
        <v>115</v>
      </c>
      <c r="D57" s="13"/>
      <c r="E57" s="13"/>
      <c r="F57" s="13"/>
      <c r="G57" s="13"/>
      <c r="H57" s="13"/>
    </row>
    <row r="58" spans="4:8" ht="12.75">
      <c r="D58" s="13"/>
      <c r="E58" s="13"/>
      <c r="F58" s="13"/>
      <c r="G58" s="13"/>
      <c r="H58" s="13"/>
    </row>
    <row r="59" spans="2:8" ht="12.75">
      <c r="B59" s="3" t="s">
        <v>116</v>
      </c>
      <c r="C59" s="3" t="s">
        <v>117</v>
      </c>
      <c r="D59" s="13">
        <f>+D51</f>
        <v>-8557</v>
      </c>
      <c r="E59" s="13">
        <f>+E51</f>
        <v>-1215</v>
      </c>
      <c r="F59" s="13"/>
      <c r="G59" s="13">
        <f>+G51+G54+G55+G56</f>
        <v>-52093</v>
      </c>
      <c r="H59" s="13">
        <f>SUM(H51:H56)</f>
        <v>-7598</v>
      </c>
    </row>
    <row r="60" spans="3:8" ht="12.75">
      <c r="C60" s="3" t="s">
        <v>118</v>
      </c>
      <c r="D60" s="11"/>
      <c r="E60" s="13"/>
      <c r="F60" s="13"/>
      <c r="G60" s="13"/>
      <c r="H60" s="13"/>
    </row>
    <row r="61" spans="4:8" ht="12.75">
      <c r="D61" s="11"/>
      <c r="E61" s="11"/>
      <c r="F61" s="11"/>
      <c r="G61" s="11"/>
      <c r="H61" s="11"/>
    </row>
    <row r="62" spans="1:8" ht="12.75">
      <c r="A62" s="3">
        <v>3</v>
      </c>
      <c r="B62" s="3" t="s">
        <v>80</v>
      </c>
      <c r="C62" s="3" t="s">
        <v>119</v>
      </c>
      <c r="D62" s="11"/>
      <c r="E62" s="11"/>
      <c r="F62" s="11"/>
      <c r="G62" s="11"/>
      <c r="H62" s="11"/>
    </row>
    <row r="63" spans="3:8" ht="12.75">
      <c r="C63" s="3" t="s">
        <v>120</v>
      </c>
      <c r="D63" s="11"/>
      <c r="E63" s="11"/>
      <c r="F63" s="11"/>
      <c r="G63" s="11"/>
      <c r="H63" s="11"/>
    </row>
    <row r="64" spans="4:8" ht="12.75">
      <c r="D64" s="11"/>
      <c r="E64" s="11"/>
      <c r="F64" s="11"/>
      <c r="G64" s="11"/>
      <c r="H64" s="11"/>
    </row>
    <row r="65" spans="3:8" ht="12.75">
      <c r="C65" s="3" t="s">
        <v>121</v>
      </c>
      <c r="D65" s="24">
        <f>+D59/85000*100</f>
        <v>-10.067058823529413</v>
      </c>
      <c r="E65" s="24">
        <f>+E59/85000*100</f>
        <v>-1.4294117647058824</v>
      </c>
      <c r="F65" s="13"/>
      <c r="G65" s="24">
        <f>+G51/85000*100</f>
        <v>-61.28588235294118</v>
      </c>
      <c r="H65" s="24">
        <f>+H51/85000*100</f>
        <v>-8.938823529411764</v>
      </c>
    </row>
    <row r="66" spans="3:8" ht="12.75">
      <c r="C66" s="3" t="s">
        <v>122</v>
      </c>
      <c r="D66" s="24">
        <v>0</v>
      </c>
      <c r="E66" s="24">
        <v>0</v>
      </c>
      <c r="F66" s="13"/>
      <c r="G66" s="24">
        <v>0</v>
      </c>
      <c r="H66" s="24">
        <v>0</v>
      </c>
    </row>
    <row r="67" spans="5:8" ht="12.75">
      <c r="E67" s="13"/>
      <c r="F67" s="11"/>
      <c r="G67" s="11"/>
      <c r="H67" s="13"/>
    </row>
    <row r="68" spans="1:8" ht="12.75">
      <c r="A68" s="3">
        <v>4</v>
      </c>
      <c r="B68" s="3" t="s">
        <v>80</v>
      </c>
      <c r="C68" s="25" t="s">
        <v>123</v>
      </c>
      <c r="D68" s="13">
        <v>0</v>
      </c>
      <c r="E68" s="13">
        <v>0</v>
      </c>
      <c r="F68" s="11"/>
      <c r="G68" s="24">
        <v>0</v>
      </c>
      <c r="H68" s="24">
        <v>0</v>
      </c>
    </row>
    <row r="69" spans="2:8" ht="12.75">
      <c r="B69" s="25" t="s">
        <v>82</v>
      </c>
      <c r="C69" s="3" t="s">
        <v>124</v>
      </c>
      <c r="D69" s="26" t="s">
        <v>125</v>
      </c>
      <c r="E69" s="13"/>
      <c r="F69" s="11"/>
      <c r="G69" s="13"/>
      <c r="H69" s="13"/>
    </row>
    <row r="70" spans="2:8" ht="12.75">
      <c r="B70" s="25"/>
      <c r="D70" s="26"/>
      <c r="E70" s="13"/>
      <c r="F70" s="11"/>
      <c r="G70" s="13"/>
      <c r="H70" s="13"/>
    </row>
    <row r="71" spans="2:8" ht="12.75">
      <c r="B71" s="2"/>
      <c r="C71" s="2"/>
      <c r="D71" s="2"/>
      <c r="E71" s="2"/>
      <c r="F71" s="2"/>
      <c r="G71" s="2"/>
      <c r="H71" s="2"/>
    </row>
    <row r="72" ht="12.75">
      <c r="A72" s="3" t="s">
        <v>133</v>
      </c>
    </row>
    <row r="73" ht="12.75">
      <c r="B73" s="3" t="s">
        <v>134</v>
      </c>
    </row>
  </sheetData>
  <printOptions horizontalCentered="1"/>
  <pageMargins left="0.37" right="0.52" top="0.74" bottom="0.5" header="0.5" footer="0.3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SAPHB</dc:creator>
  <cp:keywords/>
  <dc:description/>
  <cp:lastModifiedBy>User</cp:lastModifiedBy>
  <cp:lastPrinted>2001-12-06T21:11:14Z</cp:lastPrinted>
  <dcterms:created xsi:type="dcterms:W3CDTF">2001-11-23T04:13:49Z</dcterms:created>
  <dcterms:modified xsi:type="dcterms:W3CDTF">2001-12-09T19:25:02Z</dcterms:modified>
  <cp:category/>
  <cp:version/>
  <cp:contentType/>
  <cp:contentStatus/>
</cp:coreProperties>
</file>