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0" yWindow="0" windowWidth="9720" windowHeight="3780" activeTab="3"/>
  </bookViews>
  <sheets>
    <sheet name="IncSt" sheetId="1" r:id="rId1"/>
    <sheet name="BS" sheetId="2" r:id="rId2"/>
    <sheet name="Equity" sheetId="3" r:id="rId3"/>
    <sheet name="Cashflow" sheetId="4" r:id="rId4"/>
    <sheet name="MASBNotes" sheetId="5" r:id="rId5"/>
    <sheet name="LRNotes" sheetId="6" r:id="rId6"/>
  </sheets>
  <externalReferences>
    <externalReference r:id="rId9"/>
    <externalReference r:id="rId10"/>
    <externalReference r:id="rId11"/>
    <externalReference r:id="rId12"/>
  </externalReferences>
  <definedNames>
    <definedName name="_xlnm.Print_Area" localSheetId="1">'BS'!$A$1:$L$56</definedName>
    <definedName name="_xlnm.Print_Area" localSheetId="3">'Cashflow'!$A$1:$M$50</definedName>
    <definedName name="_xlnm.Print_Area" localSheetId="2">'Equity'!$A$1:$N$32</definedName>
    <definedName name="_xlnm.Print_Area" localSheetId="0">'IncSt'!$A$1:$O$61</definedName>
    <definedName name="_xlnm.Print_Area" localSheetId="5">'LRNotes'!$A$1:$P$174</definedName>
    <definedName name="_xlnm.Print_Area" localSheetId="4">'MASBNotes'!$A$1:$P$110</definedName>
    <definedName name="_xlnm.Print_Titles" localSheetId="0">'IncSt'!$13:$19</definedName>
    <definedName name="_xlnm.Print_Titles" localSheetId="5">'LRNotes'!$1:$5</definedName>
    <definedName name="_xlnm.Print_Titles" localSheetId="4">'MASBNotes'!$1:$3</definedName>
  </definedNames>
  <calcPr fullCalcOnLoad="1"/>
</workbook>
</file>

<file path=xl/sharedStrings.xml><?xml version="1.0" encoding="utf-8"?>
<sst xmlns="http://schemas.openxmlformats.org/spreadsheetml/2006/main" count="253" uniqueCount="229">
  <si>
    <t>ORIENTAL INTEREST BERHAD</t>
  </si>
  <si>
    <t>[Company No. 272144-M]</t>
  </si>
  <si>
    <t>QUARTERLY REPORT</t>
  </si>
  <si>
    <t>Condensed consolidated income statements</t>
  </si>
  <si>
    <t>for the financial period ended 30 September 2003</t>
  </si>
  <si>
    <t>[The figures have not been audited.]</t>
  </si>
  <si>
    <t>Individual Quarter</t>
  </si>
  <si>
    <t>Cumulative Quarter</t>
  </si>
  <si>
    <t>Current</t>
  </si>
  <si>
    <t>Preceding Year</t>
  </si>
  <si>
    <t>Year</t>
  </si>
  <si>
    <t>Corresponding</t>
  </si>
  <si>
    <t>1st Quarter</t>
  </si>
  <si>
    <t>To Date</t>
  </si>
  <si>
    <t>Period</t>
  </si>
  <si>
    <t>RM'000</t>
  </si>
  <si>
    <t>Revenue</t>
  </si>
  <si>
    <t>Cost of sales</t>
  </si>
  <si>
    <t>Gross profit</t>
  </si>
  <si>
    <t>Other operating income</t>
  </si>
  <si>
    <t>Selling and distribution costs</t>
  </si>
  <si>
    <t>Administration expenses</t>
  </si>
  <si>
    <t>Other operating expenses</t>
  </si>
  <si>
    <t>Profit from operations</t>
  </si>
  <si>
    <t>Finance cost</t>
  </si>
  <si>
    <t>Share of results of associated company</t>
  </si>
  <si>
    <t>Profit from ordinary activities before taxation</t>
  </si>
  <si>
    <t>Taxation</t>
  </si>
  <si>
    <t>- company and subsidiary companies</t>
  </si>
  <si>
    <t>- share of tax of associated company</t>
  </si>
  <si>
    <t>Profit from ordinary activities after taxation</t>
  </si>
  <si>
    <t>Minority interests</t>
  </si>
  <si>
    <t>Net profit attributable to shareholders</t>
  </si>
  <si>
    <t>Basic earnings per share (sen)</t>
  </si>
  <si>
    <t>Diluted earnings per share (sen)</t>
  </si>
  <si>
    <t>The condensed consolidated income statements should be read in conjunction with the annual financial report for the financial year ended 30 June 2003.</t>
  </si>
  <si>
    <t>Condensed consolidated balance sheet as at</t>
  </si>
  <si>
    <t>end of current</t>
  </si>
  <si>
    <t>financial</t>
  </si>
  <si>
    <t>interim period</t>
  </si>
  <si>
    <t>year ended</t>
  </si>
  <si>
    <t>Share capital</t>
  </si>
  <si>
    <t>Reserves</t>
  </si>
  <si>
    <t>Net tangible assets per share (RM)</t>
  </si>
  <si>
    <t>The condensed consolidated balance sheet should be read in conjunction with the annual financial report for the financial year ended 30 June 2003.</t>
  </si>
  <si>
    <t>check: -</t>
  </si>
  <si>
    <t>Condensed consolidated statement of changes in equity</t>
  </si>
  <si>
    <t>Issued and fully</t>
  </si>
  <si>
    <t>paid ordinary</t>
  </si>
  <si>
    <t>Non-</t>
  </si>
  <si>
    <t xml:space="preserve">     shares of RM1 each     </t>
  </si>
  <si>
    <t xml:space="preserve">  distributable</t>
  </si>
  <si>
    <t xml:space="preserve">  Distributable</t>
  </si>
  <si>
    <t>No. of</t>
  </si>
  <si>
    <t>Nominal</t>
  </si>
  <si>
    <t>Share</t>
  </si>
  <si>
    <t>Retained</t>
  </si>
  <si>
    <t>shares</t>
  </si>
  <si>
    <t>value</t>
  </si>
  <si>
    <t>premium</t>
  </si>
  <si>
    <t>earnings</t>
  </si>
  <si>
    <t>Total</t>
  </si>
  <si>
    <t>At</t>
  </si>
  <si>
    <t>The condensed consolidated statement of changes in equity should be read in conjunction with the annual financial report for the financial year ended 30 June 2003.</t>
  </si>
  <si>
    <t>Condensed consolidated cash flow statement</t>
  </si>
  <si>
    <t>Operating activities</t>
  </si>
  <si>
    <t>Cash flow from operations</t>
  </si>
  <si>
    <t>Taxation paid</t>
  </si>
  <si>
    <t>Net operating cash flow</t>
  </si>
  <si>
    <t>Investing  activities</t>
  </si>
  <si>
    <t>Interest received</t>
  </si>
  <si>
    <t>Proceeds from disposal of property, plant and equipment</t>
  </si>
  <si>
    <t>Addition to property, plant and equipment</t>
  </si>
  <si>
    <t>Addition to real property assets</t>
  </si>
  <si>
    <t>Net investing cash flow</t>
  </si>
  <si>
    <t>Financing activities</t>
  </si>
  <si>
    <t>Proceeds from short term borrowings</t>
  </si>
  <si>
    <t>Repayment of short term borrowings</t>
  </si>
  <si>
    <t>Interest paid</t>
  </si>
  <si>
    <t>Net financing cash flow</t>
  </si>
  <si>
    <t>Net change in cash and cash equivalents during the financial period</t>
  </si>
  <si>
    <t>Cash and cash equivalents</t>
  </si>
  <si>
    <t>-</t>
  </si>
  <si>
    <t>at the beginning of the financial year</t>
  </si>
  <si>
    <t>at the end of the financial year</t>
  </si>
  <si>
    <t>The condensed consolidated cash flow statement should be read in conjunction with the annual financial report for the financial year ended 30 June 2003.</t>
  </si>
  <si>
    <t>Notes to the quarterly report - 30 September 2003</t>
  </si>
  <si>
    <t>A.</t>
  </si>
  <si>
    <t>Selected Explanatory Notes to the Interim Financial Statements</t>
  </si>
  <si>
    <t>as required under MASB26</t>
  </si>
  <si>
    <t>A.1.</t>
  </si>
  <si>
    <t>Basis of Preparation</t>
  </si>
  <si>
    <t>A.2.</t>
  </si>
  <si>
    <t xml:space="preserve">Audit report of the Company for the preceding annual financial statements </t>
  </si>
  <si>
    <t>There was no qualification on the report of the auditors on the annual financial statements of the Company for the immediate preceding financial year.</t>
  </si>
  <si>
    <t>A.3.</t>
  </si>
  <si>
    <t>Seasonal or Cyclical Factors</t>
  </si>
  <si>
    <t>Seasonal or cyclical factors do not have any material impact on the Group's business operations.</t>
  </si>
  <si>
    <t>A.4.</t>
  </si>
  <si>
    <t>Exceptional and Extraordinary Items</t>
  </si>
  <si>
    <t>There were no exceptional and extraordinary items for the financial period under review.</t>
  </si>
  <si>
    <t>A.5.</t>
  </si>
  <si>
    <t>Changes in Estimates</t>
  </si>
  <si>
    <t>There were no material changes in estimates of amounts reported in prior interim periods of the current financial year or changes in estimates of amounts reported in prior financial years.</t>
  </si>
  <si>
    <t>A.6.</t>
  </si>
  <si>
    <t>Debt and Equity Securities</t>
  </si>
  <si>
    <t>There were no issuance and/or repayment of debt and equity securities, share buy-backs, share cancellations, shares held as treasury shares and resale of treasury shares for the current financial year to date.</t>
  </si>
  <si>
    <t>A.7.</t>
  </si>
  <si>
    <t>Dividend Paid</t>
  </si>
  <si>
    <t>No dividend was paid since the end of the Company's previous financial year end.</t>
  </si>
  <si>
    <t>A.8.</t>
  </si>
  <si>
    <t>Valuation Property, Plant and Equipment</t>
  </si>
  <si>
    <t>The valuations of property, plant and equipment have been brought forward without any amendments from the previous annual financial statements.</t>
  </si>
  <si>
    <t>A.9.</t>
  </si>
  <si>
    <t>Material Events Subsequent to the Interim Reporting Period</t>
  </si>
  <si>
    <t>There were no material events that have arisen subsequent to the end of the interim reporting period, which have not been reflected in the interim financial statements.</t>
  </si>
  <si>
    <t>A.10.</t>
  </si>
  <si>
    <t>Changes in the Composition of the Group</t>
  </si>
  <si>
    <t>There were no changes in the composition of the Group during the current financial year to date.</t>
  </si>
  <si>
    <t>A.11.</t>
  </si>
  <si>
    <t>Segmental Reporting - Current Financial Year to Date</t>
  </si>
  <si>
    <t>Property</t>
  </si>
  <si>
    <t>Development</t>
  </si>
  <si>
    <t>Manufacturing</t>
  </si>
  <si>
    <t>Others</t>
  </si>
  <si>
    <t>Eliminations</t>
  </si>
  <si>
    <t>Consolidated</t>
  </si>
  <si>
    <t>Current period ended</t>
  </si>
  <si>
    <t>Total revenue</t>
  </si>
  <si>
    <t>Intra/Inter-segment sales</t>
  </si>
  <si>
    <t>External sales</t>
  </si>
  <si>
    <t>Segment result</t>
  </si>
  <si>
    <t>Unallocated corporate expenses</t>
  </si>
  <si>
    <t>Interest expense</t>
  </si>
  <si>
    <t>Share of results of associated</t>
  </si>
  <si>
    <t>company</t>
  </si>
  <si>
    <t>Corresponding period ended</t>
  </si>
  <si>
    <t>A.12.</t>
  </si>
  <si>
    <t>Contingent Liabilities</t>
  </si>
  <si>
    <t>Movement during the financial period</t>
  </si>
  <si>
    <t>B.</t>
  </si>
  <si>
    <t>Additional Information required by the Kuala Lumpur Stock Exchange Listing</t>
  </si>
  <si>
    <t>Requirements in relation to the issuance of the Interim Financial Statements</t>
  </si>
  <si>
    <t>B.1.</t>
  </si>
  <si>
    <t>Review of Performance of the Company and its Principal Subsidiaries</t>
  </si>
  <si>
    <t>B.2.</t>
  </si>
  <si>
    <t>Material Changes in the Quarterly Results as compared with the Preceding Quarter</t>
  </si>
  <si>
    <t>B.3.</t>
  </si>
  <si>
    <t>Prospects for the Current Financial Year</t>
  </si>
  <si>
    <t>B.4.</t>
  </si>
  <si>
    <t>Variance of Actual Profit from Forecast Profit</t>
  </si>
  <si>
    <t>Not applicable. The Group has not given any profit forecast nor profit guarantee in respect of any corporate proposals.</t>
  </si>
  <si>
    <t>B.5.</t>
  </si>
  <si>
    <t>Malaysian income tax based on the</t>
  </si>
  <si>
    <t>profit for the financial period</t>
  </si>
  <si>
    <t>Transfer to/(from) deferred taxation</t>
  </si>
  <si>
    <t>Taxation (over)/underprovided in</t>
  </si>
  <si>
    <t>respect of prior financial periods</t>
  </si>
  <si>
    <t>Real property gains tax on disposal</t>
  </si>
  <si>
    <t>of landed property</t>
  </si>
  <si>
    <t>B.6.</t>
  </si>
  <si>
    <t>Profits on Sale of Investments and/or Properties</t>
  </si>
  <si>
    <t>There were no disposals of investments and/or properties outside the ordinary course of business of the Group for the current financial year to date.</t>
  </si>
  <si>
    <t>B.7.</t>
  </si>
  <si>
    <t>Quoted Securities</t>
  </si>
  <si>
    <t>(a)</t>
  </si>
  <si>
    <t>(b)</t>
  </si>
  <si>
    <t>B.8.</t>
  </si>
  <si>
    <t>Status of Corporate Proposals</t>
  </si>
  <si>
    <t>There are no corporate proposals that have been announced but not completed as at 17 November 2003, the latest practicable date which is not earlier than 7 days from the date of issuance of this interim financial statements.</t>
  </si>
  <si>
    <t>B.9.</t>
  </si>
  <si>
    <t>Group Borrowings and Debt Securities</t>
  </si>
  <si>
    <t>The Group's borrowings as at the end of the reporting period are as follows:</t>
  </si>
  <si>
    <t>Secured</t>
  </si>
  <si>
    <t>Unsecured</t>
  </si>
  <si>
    <t>[All denominated in Ringgit Malaysia]</t>
  </si>
  <si>
    <t>Long Term: -</t>
  </si>
  <si>
    <t>Term loans</t>
  </si>
  <si>
    <t>Short Term: -</t>
  </si>
  <si>
    <t>Current portion of term loans</t>
  </si>
  <si>
    <t>Other borrowings</t>
  </si>
  <si>
    <t>B.10.</t>
  </si>
  <si>
    <t>Off Balance Sheet Financial Instruments</t>
  </si>
  <si>
    <t>There were no financial instruments with off balance sheet risk as at 17 November 2003, the latest practicable date which is not earlier than 7 days from the date of issuance of this interim financial statements.</t>
  </si>
  <si>
    <t>B.11.</t>
  </si>
  <si>
    <t>Changes in Material Litigation</t>
  </si>
  <si>
    <t>There were no pending material litigation as at 17 November 2003, the latest practicable date which is not earlier than 7 days from the date of issuance of this interim financial statements.</t>
  </si>
  <si>
    <t>B.12.</t>
  </si>
  <si>
    <t>Dividend</t>
  </si>
  <si>
    <t>(i)</t>
  </si>
  <si>
    <t>(ii)</t>
  </si>
  <si>
    <t>The recommended gross amount per share is 7 sen, less 28% income tax (5.04 sen per share net);</t>
  </si>
  <si>
    <t>(iii)</t>
  </si>
  <si>
    <t>For the previous corresponding period, the gross amount per share of the first and final ordinary dividend paid was 7 sen, less 28% income tax (5.04 sen per share net);</t>
  </si>
  <si>
    <t>(iv)</t>
  </si>
  <si>
    <t>The dividend, if approved, will be payable on 11 December 2003; and</t>
  </si>
  <si>
    <t>(v)</t>
  </si>
  <si>
    <t>In respect of deposited securities, entitlement to the first and final dividend will be determined on the basis of the record of depositors as at 12.30 p.m. on 1 December 2003.</t>
  </si>
  <si>
    <t>The Board of Directors does not recommend any payment of interim dividend in respect of current financial year ending 30 June 2004.</t>
  </si>
  <si>
    <t>B.13.</t>
  </si>
  <si>
    <t>Earnings Per Share ("EPS")</t>
  </si>
  <si>
    <t>Basic EPS</t>
  </si>
  <si>
    <t>Number of ordinary shares in issue at beginning of the period ('000)</t>
  </si>
  <si>
    <t>Effect of shares issued pursuant to Company's ESOS ('000)</t>
  </si>
  <si>
    <t>Weighted average number of ordinary shares outstanding ('000)</t>
  </si>
  <si>
    <t>Basic EPS (sen)</t>
  </si>
  <si>
    <t>Basic earnings per share is calculated by diving the net profit attributable to shareholders for the financial period by the weighted average number of ordinary shares outstanding during the financial period.</t>
  </si>
  <si>
    <t>Earnings Per Share ("EPS") [continued]</t>
  </si>
  <si>
    <t>Diluted EPS</t>
  </si>
  <si>
    <t>Adjustment per share options ('000)</t>
  </si>
  <si>
    <t>Weighted average number of ordinary shares outstanding after adjustment for the effect of all dilutive potential ordinary shares ('000)</t>
  </si>
  <si>
    <t>Diluted EPS (sen)</t>
  </si>
  <si>
    <t>*</t>
  </si>
  <si>
    <t>The diluted earnings per share in respect of the above-mentioned financial periods are the same as basic earnings per share as it was anti-dilutive.</t>
  </si>
  <si>
    <t>By order of the Board</t>
  </si>
  <si>
    <t>Lam Voon Kean (MIA 4793)</t>
  </si>
  <si>
    <t>[Company Secretary]</t>
  </si>
  <si>
    <r>
      <t xml:space="preserve">The Board of Directors is pleased to announce the interim financial statements on consolidated results for the </t>
    </r>
    <r>
      <rPr>
        <b/>
        <u val="single"/>
        <sz val="10"/>
        <rFont val="Times New Roman"/>
        <family val="1"/>
      </rPr>
      <t>first</t>
    </r>
    <r>
      <rPr>
        <sz val="10"/>
        <rFont val="Times New Roman"/>
        <family val="1"/>
      </rPr>
      <t xml:space="preserve"> quarter of financial year ending 30 June 2004.</t>
    </r>
  </si>
  <si>
    <t>The interim financial statements have been prepared in accordance with Malaysian Accounting Standards Board ("MASB") 26 “Interim Financial Reporting” and Paragraph 9.22 of the Kuala Lumpur Stock Exchange Listing Requirements, and should be read in conjunction with the audited financial statements of the Group for the financial year ended 30 June 2003.</t>
  </si>
  <si>
    <t>The accounting policies and methods of computation adopted by the Group in this interim financial statements are consistent with those adopted for the annual financial statements for the financial year ended 30 June 2003 except for the adoption of new applicable approved accounting standard, which became operative for the financial statements of the Group commencing 1 July 2003, set out below: -
• MASB 29 “Employee Benefits” (prospective application).</t>
  </si>
  <si>
    <t>Contingent liabilities of the Group as at 17 November 2003, the latest practicable date which is not earlier than 7 days from the date of issuance of this interim financial statements, amounting to RM1.143million. The changes in contingent liabilities since the last annual balance sheet date are as follows: -</t>
  </si>
  <si>
    <t>The Group recorded a lower profit for the financial quarter under review compared with the corresponding period, mainly due to significant reduction in revenue and lower contribution margin. Progress billings generated by the Property Division decreased by almost one-third, resulting in profit of the Division dropped by almost similar proportion. Meanwhile, turnover for Manufacturing Division was lower mainly due to decrease in sales volume; resulting in 48% reduction in profit for the Division.</t>
  </si>
  <si>
    <t xml:space="preserve">Contribution from associated company, Brilliant Delta (M) Sdn Bhd, was lower than that of the corresponding financial quarter, due to the housing scheme, Taman Serai Wangi, entering advanced phase of the development cycle; hence reduced progress billings, by 59%, and project contribution, by 62%. Of the 1,201 units of mixed developments, 1,178 units (98%) had been sold as at end of the reporting period.
</t>
  </si>
  <si>
    <t>Meanwhile, the less favourable harvesting by the associated company, Brilliant Delta (M) Sdn Bhd, during the period under review, resulted in decrease in sales of FFB, by 39% in tonnage and 41% in value, and gross profit, by 50% compared with those of the immediate preceding quarter.</t>
  </si>
  <si>
    <t>The gradual recovery of property market is only segmental and has yet to reach full swing; therefore, the outlook of the property sector appears to be competitive and challenging. Nevertheless, OIB Group had identified several niche segments within the industry and had strategized launching those housing schemes systematically at the appropriate time. With the introduction of additional measures proposed in Budget 2004 to supplement those incentives implemented earlier this year, under the Economy Stimulus Package, the conducive environment would inevitably benefit the property industry in the long run. Based on the aforesaid, the Board is confident that the results of the Group would remain profitable for the financial year ending 30 June 2004.</t>
  </si>
  <si>
    <t>The Board of Directors had recommended the payment of a first and final ordinary dividend of 7% per share, less 28% income tax, in respect of financial year ended 30 June 2003, which is subject to the approval of members at the forthcoming Annual General Meeting of the Company on to be held 20 November 2003;</t>
  </si>
  <si>
    <t>In respect of the diluted earnings per share calculation, the weighted average number of ordinary shares outstanding is adjusted to assume conversion of all dilutive potential ordinary shares. The Company has one category of dilutive potential ordinary shares which is the share options granted to employees.</t>
  </si>
  <si>
    <t>There were no purchases or disposals of quoted securities for the current financial year to date. The Group did not have any investment in quoted securities as at the end of the reporting period.</t>
  </si>
  <si>
    <t>Although sales was only marginally lower compared with that of the immediate preceding quarter, profit dropped by almost a half, principally attributed to a favourable non-recurrent adjustment on accrued construction costs amounting to RM2.112million recognised in the 4th quarter of the last financial year.</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</si>
</sst>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_);_(* \(#,##0\);_(* &quot;-&quot;??_);_(@_)"/>
    <numFmt numFmtId="171" formatCode="_(* #,##0,_);_(* \(#,##0,\);_(* &quot;-&quot;??_);_(@_)"/>
    <numFmt numFmtId="172" formatCode="#,##0.0000"/>
    <numFmt numFmtId="173" formatCode="#,##0.000_);[Red]\(#,##0.000\)"/>
    <numFmt numFmtId="174" formatCode="#,##0.0000_);[Red]\(#,##0.0000\)"/>
    <numFmt numFmtId="175" formatCode="#,##0.00000_);[Red]\(#,##0.00000\)"/>
    <numFmt numFmtId="176" formatCode="#,##0.000000_);[Red]\(#,##0.000000\)"/>
    <numFmt numFmtId="177" formatCode="#,##0.0000000_);[Red]\(#,##0.0000000\)"/>
    <numFmt numFmtId="178" formatCode="#,##0.00000000_);[Red]\(#,##0.00000000\)"/>
    <numFmt numFmtId="179" formatCode="#,##0.000000000_);[Red]\(#,##0.000000000\)"/>
    <numFmt numFmtId="180" formatCode="#,##0.0000000000_);[Red]\(#,##0.0000000000\)"/>
    <numFmt numFmtId="181" formatCode="#,##0.0_);[Red]\(#,##0.0\)"/>
    <numFmt numFmtId="182" formatCode="#,##0.0_);\(#,##0.0\)"/>
    <numFmt numFmtId="183" formatCode="#,##0.00000000000_);[Red]\(#,##0.00000000000\)"/>
    <numFmt numFmtId="184" formatCode="&quot;Yes&quot;;&quot;Yes&quot;;&quot;No&quot;"/>
    <numFmt numFmtId="185" formatCode="&quot;True&quot;;&quot;True&quot;;&quot;False&quot;"/>
    <numFmt numFmtId="186" formatCode="&quot;On&quot;;&quot;On&quot;;&quot;Off&quot;"/>
    <numFmt numFmtId="187" formatCode="#,##0.0"/>
    <numFmt numFmtId="188" formatCode="0.0000"/>
    <numFmt numFmtId="189" formatCode="0.000"/>
    <numFmt numFmtId="190" formatCode="0.0"/>
    <numFmt numFmtId="191" formatCode="#,##0;[Red]#,##0"/>
    <numFmt numFmtId="192" formatCode="0.0%"/>
    <numFmt numFmtId="193" formatCode="0.000%"/>
    <numFmt numFmtId="194" formatCode="&quot;RM&quot;#,##0.000_);[Red]\(&quot;RM&quot;#,##0.000\)"/>
    <numFmt numFmtId="195" formatCode="0.00_);[Red]\(0.00\)"/>
    <numFmt numFmtId="196" formatCode="#,##0.00;[Red]#,##0.00"/>
    <numFmt numFmtId="197" formatCode="_(* #,##0.000_);_(* \(#,##0.000\);_(* &quot;-&quot;??_);_(@_)"/>
    <numFmt numFmtId="198" formatCode="_(* #,##0.0000_);_(* \(#,##0.0000\);_(* &quot;-&quot;??_);_(@_)"/>
    <numFmt numFmtId="199" formatCode="[$-809]dd\ mmmm\ yyyy"/>
    <numFmt numFmtId="200" formatCode="mmmm\-yy"/>
    <numFmt numFmtId="201" formatCode="_(* #,##0.0_);_(* \(#,##0.0\);_(* &quot;-&quot;?_);_(@_)"/>
    <numFmt numFmtId="202" formatCode="[$-F800]dddd\,\ mmmm\ dd\,\ yyyy"/>
    <numFmt numFmtId="203" formatCode="[$-809]dd\ mmmm\ yyyy;@"/>
    <numFmt numFmtId="204" formatCode="[$-809]d\ mmmm\ yyyy;@"/>
    <numFmt numFmtId="205" formatCode="#,##0.000000_);\(#,##0.000000\)"/>
    <numFmt numFmtId="206" formatCode="_(* #,##0.000000000_);_(* \(#,##0.000000000\);_(* &quot;-&quot;?????????_);_(@_)"/>
  </numFmts>
  <fonts count="12">
    <font>
      <sz val="10"/>
      <name val="Times New Roman"/>
      <family val="0"/>
    </font>
    <font>
      <sz val="10"/>
      <name val="Arial"/>
      <family val="0"/>
    </font>
    <font>
      <u val="single"/>
      <sz val="10"/>
      <color indexed="36"/>
      <name val="Arial"/>
      <family val="0"/>
    </font>
    <font>
      <u val="single"/>
      <sz val="10"/>
      <color indexed="12"/>
      <name val="Arial"/>
      <family val="0"/>
    </font>
    <font>
      <sz val="14"/>
      <name val="Times New Roman"/>
      <family val="1"/>
    </font>
    <font>
      <b/>
      <sz val="12"/>
      <name val="Times New Roman"/>
      <family val="1"/>
    </font>
    <font>
      <b/>
      <sz val="20"/>
      <name val="Times New Roman"/>
      <family val="1"/>
    </font>
    <font>
      <b/>
      <sz val="10"/>
      <name val="Times New Roman"/>
      <family val="1"/>
    </font>
    <font>
      <b/>
      <sz val="14"/>
      <name val="Times New Roman"/>
      <family val="1"/>
    </font>
    <font>
      <b/>
      <u val="single"/>
      <sz val="10"/>
      <name val="Times New Roman"/>
      <family val="1"/>
    </font>
    <font>
      <b/>
      <sz val="11"/>
      <name val="Times New Roman"/>
      <family val="1"/>
    </font>
    <font>
      <sz val="12"/>
      <name val="Times New Roman"/>
      <family val="1"/>
    </font>
  </fonts>
  <fills count="2">
    <fill>
      <patternFill/>
    </fill>
    <fill>
      <patternFill patternType="gray125"/>
    </fill>
  </fills>
  <borders count="13">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style="thin"/>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38" fontId="1" fillId="0" borderId="0">
      <alignment/>
      <protection/>
    </xf>
    <xf numFmtId="9" fontId="0" fillId="0" borderId="0" applyFont="0" applyFill="0" applyBorder="0" applyAlignment="0" applyProtection="0"/>
  </cellStyleXfs>
  <cellXfs count="183">
    <xf numFmtId="0" fontId="0" fillId="0" borderId="0" xfId="0" applyAlignment="1">
      <alignment/>
    </xf>
    <xf numFmtId="49" fontId="4" fillId="0" borderId="0" xfId="0" applyNumberFormat="1" applyFont="1" applyFill="1" applyAlignment="1">
      <alignment horizontal="center" vertical="center"/>
    </xf>
    <xf numFmtId="49" fontId="5" fillId="0" borderId="0" xfId="22" applyNumberFormat="1" applyFont="1" applyFill="1" applyAlignment="1">
      <alignment vertical="center"/>
      <protection/>
    </xf>
    <xf numFmtId="0" fontId="0" fillId="0" borderId="0" xfId="0" applyFont="1" applyFill="1" applyAlignment="1">
      <alignment vertical="center"/>
    </xf>
    <xf numFmtId="37" fontId="5" fillId="0" borderId="0" xfId="22" applyNumberFormat="1" applyFont="1" applyFill="1" applyAlignment="1">
      <alignment vertical="center"/>
      <protection/>
    </xf>
    <xf numFmtId="0" fontId="6" fillId="0" borderId="0" xfId="22" applyNumberFormat="1" applyFont="1" applyFill="1" applyAlignment="1">
      <alignment horizontal="right" vertical="center"/>
      <protection/>
    </xf>
    <xf numFmtId="37" fontId="0" fillId="0" borderId="0" xfId="0" applyNumberFormat="1" applyFont="1" applyFill="1" applyAlignment="1">
      <alignment vertical="center"/>
    </xf>
    <xf numFmtId="49" fontId="0" fillId="0" borderId="0" xfId="0" applyNumberFormat="1" applyFont="1" applyFill="1" applyAlignment="1">
      <alignment horizontal="center" vertical="center"/>
    </xf>
    <xf numFmtId="0" fontId="0" fillId="0" borderId="0" xfId="22" applyNumberFormat="1" applyFont="1" applyFill="1" applyAlignment="1">
      <alignment horizontal="right" vertical="center"/>
      <protection/>
    </xf>
    <xf numFmtId="49" fontId="7" fillId="0" borderId="0" xfId="22" applyNumberFormat="1" applyFont="1" applyFill="1" applyAlignment="1">
      <alignment vertical="center"/>
      <protection/>
    </xf>
    <xf numFmtId="37" fontId="7" fillId="0" borderId="0" xfId="22" applyNumberFormat="1" applyFont="1" applyFill="1" applyAlignment="1">
      <alignment vertical="center"/>
      <protection/>
    </xf>
    <xf numFmtId="0" fontId="7" fillId="0" borderId="0" xfId="22" applyNumberFormat="1" applyFont="1" applyFill="1" applyAlignment="1">
      <alignment horizontal="right" vertical="center"/>
      <protection/>
    </xf>
    <xf numFmtId="38" fontId="7" fillId="0" borderId="0" xfId="22" applyFont="1" applyFill="1" applyAlignment="1">
      <alignment vertical="center"/>
      <protection/>
    </xf>
    <xf numFmtId="38" fontId="0" fillId="0" borderId="0" xfId="22" applyFont="1" applyFill="1" applyAlignment="1">
      <alignment vertical="center"/>
      <protection/>
    </xf>
    <xf numFmtId="37" fontId="0" fillId="0" borderId="0" xfId="22" applyNumberFormat="1" applyFont="1" applyFill="1" applyAlignment="1">
      <alignment vertical="center"/>
      <protection/>
    </xf>
    <xf numFmtId="49" fontId="8" fillId="0" borderId="0" xfId="22" applyNumberFormat="1" applyFont="1" applyFill="1" applyAlignment="1">
      <alignment vertical="center"/>
      <protection/>
    </xf>
    <xf numFmtId="0" fontId="0" fillId="0" borderId="0" xfId="0" applyFont="1" applyFill="1" applyAlignment="1">
      <alignment horizontal="justify" vertical="top" wrapText="1"/>
    </xf>
    <xf numFmtId="49" fontId="0" fillId="0" borderId="0" xfId="22" applyNumberFormat="1" applyFont="1" applyFill="1" applyAlignment="1">
      <alignment vertical="center"/>
      <protection/>
    </xf>
    <xf numFmtId="49" fontId="10" fillId="0" borderId="0" xfId="22" applyNumberFormat="1" applyFont="1" applyFill="1" applyAlignment="1">
      <alignment vertical="center"/>
      <protection/>
    </xf>
    <xf numFmtId="37" fontId="0" fillId="0" borderId="0" xfId="17" applyNumberFormat="1" applyFont="1" applyFill="1" applyBorder="1" applyAlignment="1">
      <alignment vertical="center"/>
    </xf>
    <xf numFmtId="49" fontId="0" fillId="0" borderId="0" xfId="22" applyNumberFormat="1" applyFont="1" applyFill="1" applyAlignment="1">
      <alignment horizontal="center" vertical="center"/>
      <protection/>
    </xf>
    <xf numFmtId="37" fontId="7" fillId="0" borderId="0" xfId="17" applyNumberFormat="1" applyFont="1" applyFill="1" applyBorder="1" applyAlignment="1">
      <alignment horizontal="center" vertical="center"/>
    </xf>
    <xf numFmtId="14" fontId="7" fillId="0" borderId="0" xfId="17" applyNumberFormat="1" applyFont="1" applyFill="1" applyBorder="1" applyAlignment="1">
      <alignment horizontal="center" vertical="center"/>
    </xf>
    <xf numFmtId="171" fontId="0" fillId="0" borderId="0" xfId="22" applyNumberFormat="1" applyFont="1" applyFill="1" applyBorder="1" applyAlignment="1">
      <alignment vertical="center"/>
      <protection/>
    </xf>
    <xf numFmtId="171" fontId="0" fillId="0" borderId="0" xfId="0" applyNumberFormat="1" applyFont="1" applyFill="1" applyAlignment="1">
      <alignment vertical="center"/>
    </xf>
    <xf numFmtId="0" fontId="0" fillId="0" borderId="0" xfId="0" applyFont="1" applyFill="1" applyBorder="1" applyAlignment="1">
      <alignment vertical="center"/>
    </xf>
    <xf numFmtId="171" fontId="0" fillId="0" borderId="0" xfId="17" applyNumberFormat="1" applyFont="1" applyFill="1" applyBorder="1" applyAlignment="1">
      <alignment vertical="center"/>
    </xf>
    <xf numFmtId="171" fontId="0" fillId="0" borderId="0" xfId="17" applyNumberFormat="1" applyFont="1" applyFill="1" applyBorder="1" applyAlignment="1">
      <alignment horizontal="right" vertical="center"/>
    </xf>
    <xf numFmtId="171" fontId="0" fillId="0" borderId="0" xfId="0" applyNumberFormat="1" applyFont="1" applyFill="1" applyBorder="1" applyAlignment="1">
      <alignment vertical="center"/>
    </xf>
    <xf numFmtId="171" fontId="0" fillId="0" borderId="1" xfId="17" applyNumberFormat="1" applyFont="1" applyFill="1" applyBorder="1" applyAlignment="1">
      <alignment vertical="center"/>
    </xf>
    <xf numFmtId="171" fontId="0" fillId="0" borderId="1" xfId="17" applyNumberFormat="1" applyFont="1" applyFill="1" applyBorder="1" applyAlignment="1">
      <alignment horizontal="right" vertical="center"/>
    </xf>
    <xf numFmtId="171" fontId="0" fillId="0" borderId="1" xfId="0" applyNumberFormat="1" applyFont="1" applyFill="1" applyBorder="1" applyAlignment="1">
      <alignment vertical="center"/>
    </xf>
    <xf numFmtId="38" fontId="0" fillId="0" borderId="0" xfId="22" applyFont="1" applyFill="1" applyBorder="1" applyAlignment="1">
      <alignment vertical="center"/>
      <protection/>
    </xf>
    <xf numFmtId="38" fontId="7" fillId="0" borderId="0" xfId="22" applyFont="1" applyFill="1" applyBorder="1" applyAlignment="1">
      <alignment vertical="center"/>
      <protection/>
    </xf>
    <xf numFmtId="0" fontId="0" fillId="0" borderId="0" xfId="0" applyFill="1" applyAlignment="1" quotePrefix="1">
      <alignment vertical="center"/>
    </xf>
    <xf numFmtId="38" fontId="0" fillId="0" borderId="0" xfId="22" applyFont="1" applyFill="1" applyBorder="1" applyAlignment="1">
      <alignment horizontal="center" vertical="center"/>
      <protection/>
    </xf>
    <xf numFmtId="171" fontId="0" fillId="0" borderId="2" xfId="17" applyNumberFormat="1" applyFont="1" applyFill="1" applyBorder="1" applyAlignment="1">
      <alignment vertical="center"/>
    </xf>
    <xf numFmtId="171" fontId="0" fillId="0" borderId="2" xfId="22" applyNumberFormat="1" applyFont="1" applyFill="1" applyBorder="1" applyAlignment="1">
      <alignment vertical="center"/>
      <protection/>
    </xf>
    <xf numFmtId="171" fontId="0" fillId="0" borderId="2" xfId="0" applyNumberFormat="1" applyFont="1" applyFill="1" applyBorder="1" applyAlignment="1">
      <alignment vertical="center"/>
    </xf>
    <xf numFmtId="37" fontId="0" fillId="0" borderId="0" xfId="22" applyNumberFormat="1" applyFont="1" applyFill="1" applyBorder="1" applyAlignment="1">
      <alignment vertical="center"/>
      <protection/>
    </xf>
    <xf numFmtId="39" fontId="0" fillId="0" borderId="0" xfId="17" applyNumberFormat="1" applyFont="1" applyFill="1" applyBorder="1" applyAlignment="1">
      <alignment vertical="center"/>
    </xf>
    <xf numFmtId="39" fontId="0" fillId="0" borderId="0" xfId="17" applyNumberFormat="1" applyFont="1" applyFill="1" applyBorder="1" applyAlignment="1">
      <alignment horizontal="right" vertical="center"/>
    </xf>
    <xf numFmtId="37" fontId="0" fillId="0" borderId="0" xfId="17" applyNumberFormat="1" applyFont="1" applyFill="1" applyBorder="1" applyAlignment="1">
      <alignment horizontal="right" vertical="center"/>
    </xf>
    <xf numFmtId="39" fontId="0" fillId="0" borderId="0" xfId="17" applyNumberFormat="1" applyFont="1" applyFill="1" applyAlignment="1">
      <alignment vertical="center"/>
    </xf>
    <xf numFmtId="37" fontId="0" fillId="0" borderId="0" xfId="17" applyNumberFormat="1" applyFont="1" applyFill="1" applyAlignment="1">
      <alignment vertical="center"/>
    </xf>
    <xf numFmtId="39" fontId="0" fillId="0" borderId="0" xfId="22" applyNumberFormat="1" applyFont="1" applyFill="1" applyAlignment="1">
      <alignment vertical="center"/>
      <protection/>
    </xf>
    <xf numFmtId="38" fontId="0" fillId="0" borderId="0" xfId="22" applyFont="1" applyFill="1" applyAlignment="1">
      <alignment horizontal="left" vertical="center"/>
      <protection/>
    </xf>
    <xf numFmtId="39" fontId="0" fillId="0" borderId="0" xfId="17" applyNumberFormat="1" applyFont="1" applyFill="1" applyAlignment="1">
      <alignment horizontal="right" vertical="center"/>
    </xf>
    <xf numFmtId="37" fontId="0" fillId="0" borderId="0" xfId="17" applyNumberFormat="1" applyFont="1" applyFill="1" applyAlignment="1">
      <alignment horizontal="right" vertical="center"/>
    </xf>
    <xf numFmtId="43" fontId="0" fillId="0" borderId="0" xfId="17" applyNumberFormat="1" applyFont="1" applyFill="1" applyBorder="1" applyAlignment="1">
      <alignment horizontal="right" vertical="center"/>
    </xf>
    <xf numFmtId="38" fontId="0" fillId="0" borderId="0" xfId="22" applyFont="1" applyFill="1" applyAlignment="1">
      <alignment horizontal="center" vertical="center"/>
      <protection/>
    </xf>
    <xf numFmtId="0" fontId="5" fillId="0" borderId="0" xfId="22" applyNumberFormat="1" applyFont="1" applyFill="1" applyAlignment="1">
      <alignment vertical="center"/>
      <protection/>
    </xf>
    <xf numFmtId="0" fontId="11" fillId="0" borderId="0" xfId="0" applyFont="1" applyFill="1" applyAlignment="1">
      <alignment vertical="center"/>
    </xf>
    <xf numFmtId="0" fontId="0" fillId="0" borderId="0" xfId="22" applyNumberFormat="1" applyFont="1" applyFill="1" applyAlignment="1">
      <alignment vertical="center"/>
      <protection/>
    </xf>
    <xf numFmtId="38" fontId="0" fillId="0" borderId="0" xfId="22" applyNumberFormat="1" applyFont="1" applyFill="1" applyAlignment="1">
      <alignment vertical="center"/>
      <protection/>
    </xf>
    <xf numFmtId="38" fontId="7" fillId="0" borderId="0" xfId="17" applyNumberFormat="1" applyFont="1" applyFill="1" applyAlignment="1">
      <alignment horizontal="center" vertical="center"/>
    </xf>
    <xf numFmtId="38" fontId="0" fillId="0" borderId="0" xfId="22" applyNumberFormat="1" applyFont="1" applyFill="1" applyAlignment="1">
      <alignment horizontal="center" vertical="center"/>
      <protection/>
    </xf>
    <xf numFmtId="0" fontId="0" fillId="0" borderId="0" xfId="0" applyFont="1" applyFill="1" applyAlignment="1">
      <alignment horizontal="center" vertical="center"/>
    </xf>
    <xf numFmtId="38" fontId="7" fillId="0" borderId="0" xfId="17" applyNumberFormat="1" applyFont="1" applyFill="1" applyAlignment="1" quotePrefix="1">
      <alignment horizontal="center" vertical="center"/>
    </xf>
    <xf numFmtId="171" fontId="0" fillId="0" borderId="0" xfId="17" applyNumberFormat="1" applyFont="1" applyFill="1" applyAlignment="1">
      <alignment vertical="center"/>
    </xf>
    <xf numFmtId="0" fontId="7" fillId="0" borderId="0" xfId="22" applyNumberFormat="1" applyFont="1" applyFill="1" applyAlignment="1">
      <alignment vertical="center"/>
      <protection/>
    </xf>
    <xf numFmtId="171" fontId="0" fillId="0" borderId="3" xfId="17" applyNumberFormat="1" applyFont="1" applyFill="1" applyBorder="1" applyAlignment="1">
      <alignment vertical="center"/>
    </xf>
    <xf numFmtId="49" fontId="0" fillId="0" borderId="0" xfId="22" applyNumberFormat="1" applyFont="1" applyFill="1" applyAlignment="1" quotePrefix="1">
      <alignment horizontal="center" vertical="center"/>
      <protection/>
    </xf>
    <xf numFmtId="38" fontId="0" fillId="0" borderId="0" xfId="0" applyNumberFormat="1" applyFont="1" applyFill="1" applyAlignment="1">
      <alignment vertical="center"/>
    </xf>
    <xf numFmtId="171" fontId="0" fillId="0" borderId="4" xfId="17" applyNumberFormat="1" applyFont="1" applyFill="1" applyBorder="1" applyAlignment="1">
      <alignment vertical="center"/>
    </xf>
    <xf numFmtId="171" fontId="0" fillId="0" borderId="5" xfId="17" applyNumberFormat="1" applyFont="1" applyFill="1" applyBorder="1" applyAlignment="1">
      <alignment vertical="center"/>
    </xf>
    <xf numFmtId="171" fontId="0" fillId="0" borderId="6" xfId="17" applyNumberFormat="1" applyFont="1" applyFill="1" applyBorder="1" applyAlignment="1">
      <alignment vertical="center"/>
    </xf>
    <xf numFmtId="171" fontId="0" fillId="0" borderId="7" xfId="17" applyNumberFormat="1" applyFont="1" applyFill="1" applyBorder="1" applyAlignment="1">
      <alignment vertical="center"/>
    </xf>
    <xf numFmtId="171" fontId="0" fillId="0" borderId="8" xfId="17" applyNumberFormat="1" applyFont="1" applyFill="1" applyBorder="1" applyAlignment="1">
      <alignment vertical="center"/>
    </xf>
    <xf numFmtId="171" fontId="0" fillId="0" borderId="9" xfId="17" applyNumberFormat="1" applyFont="1" applyFill="1" applyBorder="1" applyAlignment="1">
      <alignment vertical="center"/>
    </xf>
    <xf numFmtId="171" fontId="0" fillId="0" borderId="10" xfId="17" applyNumberFormat="1" applyFont="1" applyFill="1" applyBorder="1" applyAlignment="1">
      <alignment vertical="center"/>
    </xf>
    <xf numFmtId="40" fontId="0" fillId="0" borderId="0" xfId="17" applyNumberFormat="1" applyFont="1" applyFill="1" applyAlignment="1">
      <alignment horizontal="center" vertical="center"/>
    </xf>
    <xf numFmtId="171" fontId="0" fillId="0" borderId="0" xfId="22" applyNumberFormat="1" applyFont="1" applyFill="1" applyAlignment="1">
      <alignment vertical="center"/>
      <protection/>
    </xf>
    <xf numFmtId="49" fontId="5" fillId="0" borderId="0" xfId="22" applyNumberFormat="1" applyFont="1" applyFill="1" applyAlignment="1">
      <alignment horizontal="center" vertical="center"/>
      <protection/>
    </xf>
    <xf numFmtId="37" fontId="5" fillId="0" borderId="0" xfId="22" applyNumberFormat="1" applyFont="1" applyFill="1" applyAlignment="1">
      <alignment horizontal="center" vertical="center"/>
      <protection/>
    </xf>
    <xf numFmtId="38" fontId="7" fillId="0" borderId="0" xfId="22" applyFont="1" applyFill="1" applyAlignment="1">
      <alignment horizontal="center" vertical="center"/>
      <protection/>
    </xf>
    <xf numFmtId="37" fontId="7" fillId="0" borderId="0" xfId="22" applyNumberFormat="1" applyFont="1" applyFill="1" applyAlignment="1">
      <alignment horizontal="center" vertical="center"/>
      <protection/>
    </xf>
    <xf numFmtId="49" fontId="0" fillId="0" borderId="0" xfId="0" applyNumberFormat="1" applyFill="1" applyAlignment="1">
      <alignment vertical="center"/>
    </xf>
    <xf numFmtId="0" fontId="0" fillId="0" borderId="0" xfId="0" applyFill="1" applyAlignment="1">
      <alignment vertical="center"/>
    </xf>
    <xf numFmtId="0" fontId="7" fillId="0" borderId="0" xfId="0" applyFont="1" applyFill="1" applyAlignment="1">
      <alignment horizontal="centerContinuous" vertical="center"/>
    </xf>
    <xf numFmtId="0" fontId="7" fillId="0" borderId="0" xfId="0" applyFont="1" applyFill="1" applyAlignment="1">
      <alignment vertical="center"/>
    </xf>
    <xf numFmtId="0" fontId="9" fillId="0" borderId="0" xfId="0" applyFont="1" applyFill="1" applyAlignment="1">
      <alignment horizontal="centerContinuous" vertical="center"/>
    </xf>
    <xf numFmtId="37" fontId="7" fillId="0" borderId="0" xfId="17" applyNumberFormat="1" applyFont="1" applyFill="1" applyBorder="1" applyAlignment="1">
      <alignment horizontal="centerContinuous" vertical="center"/>
    </xf>
    <xf numFmtId="171" fontId="0" fillId="0" borderId="0" xfId="0" applyNumberFormat="1" applyFill="1" applyAlignment="1">
      <alignment vertical="center"/>
    </xf>
    <xf numFmtId="204" fontId="0" fillId="0" borderId="0" xfId="0" applyNumberFormat="1" applyFill="1" applyAlignment="1">
      <alignment horizontal="left" vertical="center"/>
    </xf>
    <xf numFmtId="0" fontId="0" fillId="0" borderId="0" xfId="0" applyFill="1" applyAlignment="1" quotePrefix="1">
      <alignment horizontal="right" vertical="center"/>
    </xf>
    <xf numFmtId="38" fontId="0" fillId="0" borderId="0" xfId="0" applyNumberFormat="1" applyFill="1" applyAlignment="1">
      <alignment vertical="center"/>
    </xf>
    <xf numFmtId="171" fontId="0" fillId="0" borderId="3" xfId="0" applyNumberFormat="1" applyFill="1" applyBorder="1" applyAlignment="1">
      <alignment vertical="center"/>
    </xf>
    <xf numFmtId="171" fontId="0" fillId="0" borderId="2" xfId="0" applyNumberFormat="1" applyFill="1" applyBorder="1" applyAlignment="1">
      <alignment vertical="center"/>
    </xf>
    <xf numFmtId="171" fontId="0" fillId="0" borderId="0" xfId="0" applyNumberFormat="1" applyFill="1" applyBorder="1" applyAlignment="1">
      <alignment vertical="center"/>
    </xf>
    <xf numFmtId="49" fontId="10" fillId="0" borderId="0" xfId="0" applyNumberFormat="1" applyFont="1" applyFill="1" applyAlignment="1">
      <alignment vertical="center"/>
    </xf>
    <xf numFmtId="49" fontId="7" fillId="0" borderId="0" xfId="0" applyNumberFormat="1" applyFont="1" applyFill="1" applyAlignment="1">
      <alignment vertical="center"/>
    </xf>
    <xf numFmtId="0" fontId="7" fillId="0" borderId="0" xfId="0" applyFont="1" applyFill="1" applyAlignment="1">
      <alignment horizontal="center" vertical="center"/>
    </xf>
    <xf numFmtId="0" fontId="7" fillId="0" borderId="0" xfId="0" applyFont="1" applyFill="1" applyAlignment="1">
      <alignment horizontal="right" vertical="center"/>
    </xf>
    <xf numFmtId="14" fontId="7" fillId="0" borderId="0" xfId="0" applyNumberFormat="1" applyFont="1" applyFill="1" applyAlignment="1">
      <alignment horizontal="centerContinuous" vertical="center"/>
    </xf>
    <xf numFmtId="0" fontId="0" fillId="0" borderId="0" xfId="0" applyFill="1" applyAlignment="1">
      <alignment horizontal="centerContinuous" vertical="center"/>
    </xf>
    <xf numFmtId="38" fontId="7" fillId="0" borderId="0" xfId="17" applyNumberFormat="1" applyFont="1" applyFill="1" applyAlignment="1" quotePrefix="1">
      <alignment horizontal="centerContinuous" vertical="center"/>
    </xf>
    <xf numFmtId="38" fontId="7" fillId="0" borderId="0" xfId="17" applyNumberFormat="1" applyFont="1" applyFill="1" applyAlignment="1">
      <alignment horizontal="centerContinuous" vertical="center"/>
    </xf>
    <xf numFmtId="171" fontId="0" fillId="0" borderId="1" xfId="0" applyNumberFormat="1" applyFill="1" applyBorder="1" applyAlignment="1">
      <alignment vertical="center"/>
    </xf>
    <xf numFmtId="0" fontId="0" fillId="0" borderId="0" xfId="0" applyFill="1" applyBorder="1" applyAlignment="1">
      <alignment vertical="center"/>
    </xf>
    <xf numFmtId="171" fontId="0" fillId="0" borderId="5" xfId="0" applyNumberFormat="1" applyFill="1" applyBorder="1" applyAlignment="1">
      <alignment vertical="center"/>
    </xf>
    <xf numFmtId="171" fontId="0" fillId="0" borderId="6" xfId="0" applyNumberFormat="1" applyFill="1" applyBorder="1" applyAlignment="1">
      <alignment vertical="center"/>
    </xf>
    <xf numFmtId="171" fontId="0" fillId="0" borderId="7" xfId="0" applyNumberFormat="1" applyFill="1" applyBorder="1" applyAlignment="1">
      <alignment vertical="center"/>
    </xf>
    <xf numFmtId="171" fontId="0" fillId="0" borderId="8" xfId="0" applyNumberFormat="1" applyFill="1" applyBorder="1" applyAlignment="1">
      <alignment vertical="center"/>
    </xf>
    <xf numFmtId="171" fontId="0" fillId="0" borderId="11" xfId="0" applyNumberFormat="1" applyFill="1" applyBorder="1" applyAlignment="1">
      <alignment vertical="center"/>
    </xf>
    <xf numFmtId="171" fontId="0" fillId="0" borderId="12" xfId="0" applyNumberFormat="1" applyFill="1" applyBorder="1" applyAlignment="1">
      <alignment vertical="center"/>
    </xf>
    <xf numFmtId="171" fontId="0" fillId="0" borderId="5" xfId="0" applyNumberFormat="1" applyFont="1" applyFill="1" applyBorder="1" applyAlignment="1">
      <alignment vertical="center"/>
    </xf>
    <xf numFmtId="171" fontId="0" fillId="0" borderId="6" xfId="0" applyNumberFormat="1" applyFont="1" applyFill="1" applyBorder="1" applyAlignment="1">
      <alignment vertical="center"/>
    </xf>
    <xf numFmtId="0" fontId="7" fillId="0" borderId="0" xfId="0" applyFont="1" applyFill="1" applyAlignment="1" quotePrefix="1">
      <alignment horizontal="right" vertical="center"/>
    </xf>
    <xf numFmtId="43" fontId="0" fillId="0" borderId="0" xfId="0" applyNumberFormat="1" applyFill="1" applyAlignment="1">
      <alignment vertical="center"/>
    </xf>
    <xf numFmtId="0" fontId="0" fillId="0" borderId="0" xfId="0" applyFill="1" applyAlignment="1">
      <alignment horizontal="justify" vertical="top" wrapText="1"/>
    </xf>
    <xf numFmtId="38" fontId="7" fillId="0" borderId="0" xfId="22" applyNumberFormat="1" applyFont="1" applyFill="1" applyAlignment="1">
      <alignment vertical="center"/>
      <protection/>
    </xf>
    <xf numFmtId="49" fontId="0" fillId="0" borderId="0" xfId="0" applyNumberFormat="1" applyFont="1" applyFill="1" applyAlignment="1">
      <alignment vertical="center"/>
    </xf>
    <xf numFmtId="49" fontId="0" fillId="0" borderId="0" xfId="0" applyNumberFormat="1" applyFill="1" applyAlignment="1">
      <alignment/>
    </xf>
    <xf numFmtId="49" fontId="0" fillId="0" borderId="0" xfId="22" applyNumberFormat="1" applyFont="1" applyFill="1" applyAlignment="1" quotePrefix="1">
      <alignment vertical="center"/>
      <protection/>
    </xf>
    <xf numFmtId="0" fontId="0" fillId="0" borderId="0" xfId="0" applyFill="1" applyAlignment="1">
      <alignment vertical="top"/>
    </xf>
    <xf numFmtId="49" fontId="0" fillId="0" borderId="0" xfId="22" applyNumberFormat="1" applyFont="1" applyFill="1" applyBorder="1" applyAlignment="1">
      <alignment vertical="center"/>
      <protection/>
    </xf>
    <xf numFmtId="38" fontId="7" fillId="0" borderId="0" xfId="22" applyNumberFormat="1" applyFont="1" applyFill="1" applyBorder="1" applyAlignment="1">
      <alignment vertical="center"/>
      <protection/>
    </xf>
    <xf numFmtId="38" fontId="0" fillId="0" borderId="0" xfId="22" applyNumberFormat="1" applyFont="1" applyFill="1" applyBorder="1" applyAlignment="1">
      <alignment vertical="center"/>
      <protection/>
    </xf>
    <xf numFmtId="38" fontId="0" fillId="0" borderId="0" xfId="0" applyNumberFormat="1" applyFont="1" applyFill="1" applyBorder="1" applyAlignment="1">
      <alignment vertical="center"/>
    </xf>
    <xf numFmtId="0" fontId="0" fillId="0" borderId="0" xfId="0" applyFill="1" applyAlignment="1">
      <alignment horizontal="justify" vertical="top"/>
    </xf>
    <xf numFmtId="38" fontId="0" fillId="0" borderId="0" xfId="22" applyNumberFormat="1" applyFont="1" applyFill="1" applyAlignment="1">
      <alignment horizontal="justify" vertical="center" wrapText="1"/>
      <protection/>
    </xf>
    <xf numFmtId="0" fontId="0" fillId="0" borderId="0" xfId="0" applyFill="1" applyAlignment="1">
      <alignment horizontal="justify" vertical="center" wrapText="1"/>
    </xf>
    <xf numFmtId="38" fontId="0" fillId="0" borderId="0" xfId="0" applyNumberFormat="1" applyFont="1" applyFill="1" applyAlignment="1">
      <alignment horizontal="center" vertical="center"/>
    </xf>
    <xf numFmtId="171" fontId="0" fillId="0" borderId="0" xfId="0" applyNumberFormat="1" applyFont="1" applyFill="1" applyAlignment="1">
      <alignment horizontal="center" vertical="center"/>
    </xf>
    <xf numFmtId="43" fontId="0" fillId="0" borderId="0" xfId="0" applyNumberFormat="1" applyFont="1" applyFill="1" applyAlignment="1">
      <alignment vertical="center"/>
    </xf>
    <xf numFmtId="171" fontId="0" fillId="0" borderId="4" xfId="22" applyNumberFormat="1" applyFont="1" applyFill="1" applyBorder="1" applyAlignment="1">
      <alignment vertical="center"/>
      <protection/>
    </xf>
    <xf numFmtId="171" fontId="0" fillId="0" borderId="4" xfId="0" applyNumberFormat="1" applyFont="1" applyFill="1" applyBorder="1" applyAlignment="1">
      <alignment horizontal="center" vertical="center"/>
    </xf>
    <xf numFmtId="171" fontId="0" fillId="0" borderId="4" xfId="0" applyNumberFormat="1" applyFont="1" applyFill="1" applyBorder="1" applyAlignment="1">
      <alignment vertical="center"/>
    </xf>
    <xf numFmtId="38" fontId="0" fillId="0" borderId="0" xfId="22" applyNumberFormat="1" applyFont="1" applyFill="1" applyBorder="1" applyAlignment="1">
      <alignment horizontal="center" vertical="center"/>
      <protection/>
    </xf>
    <xf numFmtId="38" fontId="0" fillId="0" borderId="0" xfId="17" applyNumberFormat="1" applyFont="1" applyFill="1" applyBorder="1" applyAlignment="1">
      <alignment vertical="center"/>
    </xf>
    <xf numFmtId="38" fontId="0" fillId="0" borderId="0" xfId="22" applyNumberFormat="1" applyFont="1" applyFill="1" applyBorder="1" applyAlignment="1">
      <alignment horizontal="justify" vertical="top" wrapText="1"/>
      <protection/>
    </xf>
    <xf numFmtId="38" fontId="0" fillId="0" borderId="0" xfId="22" applyNumberFormat="1" applyFont="1" applyFill="1" applyAlignment="1">
      <alignment horizontal="right" vertical="center"/>
      <protection/>
    </xf>
    <xf numFmtId="204" fontId="0" fillId="0" borderId="0" xfId="22" applyNumberFormat="1" applyFont="1" applyFill="1" applyBorder="1" applyAlignment="1">
      <alignment horizontal="left" vertical="top" wrapText="1"/>
      <protection/>
    </xf>
    <xf numFmtId="0" fontId="0" fillId="0" borderId="0" xfId="0" applyFill="1" applyAlignment="1">
      <alignment horizontal="left" vertical="top" wrapText="1"/>
    </xf>
    <xf numFmtId="171" fontId="0" fillId="0" borderId="0" xfId="22" applyNumberFormat="1" applyFont="1" applyFill="1" applyBorder="1" applyAlignment="1">
      <alignment horizontal="justify" vertical="top" wrapText="1"/>
      <protection/>
    </xf>
    <xf numFmtId="38" fontId="0" fillId="0" borderId="0" xfId="22" applyNumberFormat="1" applyFont="1" applyFill="1" applyBorder="1" applyAlignment="1">
      <alignment vertical="top"/>
      <protection/>
    </xf>
    <xf numFmtId="0" fontId="0" fillId="0" borderId="0" xfId="0" applyFill="1" applyAlignment="1" quotePrefix="1">
      <alignment vertical="top"/>
    </xf>
    <xf numFmtId="171" fontId="0" fillId="0" borderId="4" xfId="22" applyNumberFormat="1" applyFont="1" applyFill="1" applyBorder="1" applyAlignment="1">
      <alignment horizontal="justify" vertical="top" wrapText="1"/>
      <protection/>
    </xf>
    <xf numFmtId="171" fontId="0" fillId="0" borderId="0" xfId="0" applyNumberFormat="1" applyFont="1" applyFill="1" applyBorder="1" applyAlignment="1">
      <alignment horizontal="center" vertical="center"/>
    </xf>
    <xf numFmtId="14" fontId="0" fillId="0" borderId="0" xfId="22" applyNumberFormat="1" applyFont="1" applyFill="1" applyAlignment="1">
      <alignment horizontal="center" vertical="center"/>
      <protection/>
    </xf>
    <xf numFmtId="14" fontId="0" fillId="0" borderId="0" xfId="0" applyNumberFormat="1" applyFont="1" applyFill="1" applyAlignment="1">
      <alignment horizontal="center" vertical="center"/>
    </xf>
    <xf numFmtId="38" fontId="0" fillId="0" borderId="0" xfId="22" applyNumberFormat="1" applyFont="1" applyFill="1" applyAlignment="1">
      <alignment horizontal="left" vertical="center" indent="1"/>
      <protection/>
    </xf>
    <xf numFmtId="41" fontId="0" fillId="0" borderId="0" xfId="0" applyNumberFormat="1" applyFont="1" applyFill="1" applyAlignment="1">
      <alignment horizontal="center" vertical="center"/>
    </xf>
    <xf numFmtId="38" fontId="0" fillId="0" borderId="0" xfId="17" applyNumberFormat="1" applyFont="1" applyFill="1" applyBorder="1" applyAlignment="1">
      <alignment horizontal="right" vertical="center"/>
    </xf>
    <xf numFmtId="38" fontId="1" fillId="0" borderId="0" xfId="22" applyFill="1" applyAlignment="1">
      <alignment vertical="center"/>
      <protection/>
    </xf>
    <xf numFmtId="38" fontId="7" fillId="0" borderId="0" xfId="0" applyNumberFormat="1" applyFont="1" applyFill="1" applyAlignment="1">
      <alignment vertical="center"/>
    </xf>
    <xf numFmtId="41" fontId="0" fillId="0" borderId="0" xfId="22" applyNumberFormat="1" applyFont="1" applyFill="1" applyAlignment="1">
      <alignment horizontal="center" vertical="center"/>
      <protection/>
    </xf>
    <xf numFmtId="171" fontId="0" fillId="0" borderId="0" xfId="22" applyNumberFormat="1" applyFont="1" applyFill="1" applyAlignment="1">
      <alignment horizontal="center" vertical="center"/>
      <protection/>
    </xf>
    <xf numFmtId="0" fontId="0" fillId="0" borderId="0" xfId="0" applyFill="1" applyAlignment="1">
      <alignment vertical="top" wrapText="1"/>
    </xf>
    <xf numFmtId="171" fontId="0" fillId="0" borderId="1" xfId="22" applyNumberFormat="1" applyFont="1" applyFill="1" applyBorder="1" applyAlignment="1">
      <alignment horizontal="center" vertical="center"/>
      <protection/>
    </xf>
    <xf numFmtId="171" fontId="0" fillId="0" borderId="2" xfId="22" applyNumberFormat="1" applyFont="1" applyFill="1" applyBorder="1" applyAlignment="1">
      <alignment horizontal="center" vertical="center"/>
      <protection/>
    </xf>
    <xf numFmtId="41" fontId="0" fillId="0" borderId="0" xfId="22" applyNumberFormat="1" applyFont="1" applyFill="1" applyAlignment="1">
      <alignment vertical="center"/>
      <protection/>
    </xf>
    <xf numFmtId="43" fontId="0" fillId="0" borderId="2" xfId="22" applyNumberFormat="1" applyFont="1" applyFill="1" applyBorder="1" applyAlignment="1">
      <alignment vertical="center"/>
      <protection/>
    </xf>
    <xf numFmtId="171" fontId="0" fillId="0" borderId="0" xfId="22" applyNumberFormat="1" applyFont="1" applyFill="1" applyBorder="1" applyAlignment="1">
      <alignment horizontal="center" vertical="center"/>
      <protection/>
    </xf>
    <xf numFmtId="171" fontId="0" fillId="0" borderId="4" xfId="22" applyNumberFormat="1" applyFont="1" applyFill="1" applyBorder="1" applyAlignment="1">
      <alignment horizontal="center" vertical="center"/>
      <protection/>
    </xf>
    <xf numFmtId="0" fontId="0" fillId="0" borderId="0" xfId="22" applyNumberFormat="1" applyFont="1" applyFill="1" applyAlignment="1">
      <alignment horizontal="left" vertical="center"/>
      <protection/>
    </xf>
    <xf numFmtId="49" fontId="0" fillId="0" borderId="0" xfId="22" applyNumberFormat="1" applyFont="1" applyFill="1" applyAlignment="1">
      <alignment horizontal="justify" vertical="top" wrapText="1"/>
      <protection/>
    </xf>
    <xf numFmtId="0" fontId="0" fillId="0" borderId="0" xfId="0" applyFont="1" applyFill="1" applyAlignment="1">
      <alignment horizontal="justify" vertical="top" wrapText="1"/>
    </xf>
    <xf numFmtId="37" fontId="7" fillId="0" borderId="1" xfId="17" applyNumberFormat="1" applyFont="1" applyFill="1" applyBorder="1" applyAlignment="1">
      <alignment horizontal="center" vertical="center"/>
    </xf>
    <xf numFmtId="37" fontId="7" fillId="0" borderId="0" xfId="17" applyNumberFormat="1" applyFont="1" applyFill="1" applyBorder="1" applyAlignment="1">
      <alignment horizontal="center" vertical="center"/>
    </xf>
    <xf numFmtId="14" fontId="7" fillId="0" borderId="0" xfId="17" applyNumberFormat="1" applyFont="1" applyFill="1" applyBorder="1" applyAlignment="1" quotePrefix="1">
      <alignment horizontal="center" vertical="center"/>
    </xf>
    <xf numFmtId="49" fontId="7" fillId="0" borderId="0" xfId="22" applyNumberFormat="1" applyFont="1" applyFill="1" applyAlignment="1">
      <alignment horizontal="justify" vertical="top" wrapText="1"/>
      <protection/>
    </xf>
    <xf numFmtId="0" fontId="7" fillId="0" borderId="0" xfId="0" applyFont="1" applyFill="1" applyAlignment="1">
      <alignment horizontal="justify" vertical="top" wrapText="1"/>
    </xf>
    <xf numFmtId="38" fontId="7" fillId="0" borderId="0" xfId="17" applyNumberFormat="1" applyFont="1" applyFill="1" applyAlignment="1">
      <alignment horizontal="center" vertical="center"/>
    </xf>
    <xf numFmtId="0" fontId="7" fillId="0" borderId="0" xfId="22" applyNumberFormat="1" applyFont="1" applyFill="1" applyAlignment="1">
      <alignment horizontal="justify" vertical="top" wrapText="1"/>
      <protection/>
    </xf>
    <xf numFmtId="40" fontId="0" fillId="0" borderId="0" xfId="17" applyNumberFormat="1" applyFont="1" applyFill="1" applyAlignment="1">
      <alignment horizontal="center" vertical="center"/>
    </xf>
    <xf numFmtId="14" fontId="7" fillId="0" borderId="0" xfId="17" applyNumberFormat="1" applyFont="1" applyFill="1" applyAlignment="1" quotePrefix="1">
      <alignment horizontal="center" vertical="center"/>
    </xf>
    <xf numFmtId="38" fontId="7" fillId="0" borderId="0" xfId="17" applyNumberFormat="1" applyFont="1" applyFill="1" applyAlignment="1" quotePrefix="1">
      <alignment horizontal="center" vertical="center"/>
    </xf>
    <xf numFmtId="0" fontId="0" fillId="0" borderId="0" xfId="0" applyFill="1" applyAlignment="1">
      <alignment horizontal="justify" vertical="top" wrapText="1"/>
    </xf>
    <xf numFmtId="38" fontId="0" fillId="0" borderId="0" xfId="22" applyNumberFormat="1" applyFont="1" applyFill="1" applyAlignment="1">
      <alignment horizontal="justify" vertical="top" wrapText="1"/>
      <protection/>
    </xf>
    <xf numFmtId="38" fontId="0" fillId="0" borderId="0" xfId="22" applyNumberFormat="1" applyFont="1" applyFill="1" applyAlignment="1">
      <alignment horizontal="justify" vertical="center" wrapText="1"/>
      <protection/>
    </xf>
    <xf numFmtId="0" fontId="0" fillId="0" borderId="0" xfId="0" applyFill="1" applyAlignment="1">
      <alignment horizontal="justify" vertical="center" wrapText="1"/>
    </xf>
    <xf numFmtId="0" fontId="0" fillId="0" borderId="0" xfId="0" applyFill="1" applyAlignment="1">
      <alignment/>
    </xf>
    <xf numFmtId="38" fontId="0" fillId="0" borderId="0" xfId="22" applyNumberFormat="1" applyFont="1" applyFill="1" applyBorder="1" applyAlignment="1">
      <alignment horizontal="justify" vertical="top" wrapText="1"/>
      <protection/>
    </xf>
    <xf numFmtId="204" fontId="0" fillId="0" borderId="0" xfId="0" applyNumberFormat="1" applyFont="1" applyFill="1" applyAlignment="1">
      <alignment horizontal="left" vertical="center"/>
    </xf>
    <xf numFmtId="204" fontId="0" fillId="0" borderId="0" xfId="22" applyNumberFormat="1" applyFont="1" applyFill="1" applyBorder="1" applyAlignment="1">
      <alignment horizontal="left" vertical="top" wrapText="1"/>
      <protection/>
    </xf>
    <xf numFmtId="0" fontId="0" fillId="0" borderId="0" xfId="0" applyFill="1" applyAlignment="1">
      <alignment horizontal="left" vertical="top" wrapText="1"/>
    </xf>
    <xf numFmtId="38" fontId="0" fillId="0" borderId="0" xfId="22" applyNumberFormat="1" applyFont="1" applyFill="1" applyAlignment="1">
      <alignment vertical="top" wrapText="1"/>
      <protection/>
    </xf>
    <xf numFmtId="0" fontId="0" fillId="0" borderId="0" xfId="0" applyAlignment="1">
      <alignment horizontal="justify" vertical="top" wrapText="1"/>
    </xf>
    <xf numFmtId="38" fontId="0" fillId="0" borderId="0" xfId="0" applyNumberFormat="1" applyFont="1" applyFill="1" applyAlignment="1">
      <alignment horizontal="justify" vertical="center" wrapText="1"/>
    </xf>
    <xf numFmtId="0" fontId="0" fillId="0" borderId="0" xfId="0" applyFill="1" applyAlignment="1">
      <alignment vertical="top" wrapText="1"/>
    </xf>
    <xf numFmtId="0" fontId="0" fillId="0" borderId="0" xfId="0" applyFont="1" applyFill="1" applyAlignment="1">
      <alignment vertical="top" wrapText="1"/>
    </xf>
  </cellXfs>
  <cellStyles count="10">
    <cellStyle name="Normal" xfId="0"/>
    <cellStyle name="Comma" xfId="15"/>
    <cellStyle name="Comma [0]" xfId="16"/>
    <cellStyle name="Comma_Sheet1" xfId="17"/>
    <cellStyle name="Currency" xfId="18"/>
    <cellStyle name="Currency [0]" xfId="19"/>
    <cellStyle name="Followed Hyperlink" xfId="20"/>
    <cellStyle name="Hyperlink" xfId="21"/>
    <cellStyle name="Normal_Sheet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28575</xdr:rowOff>
    </xdr:from>
    <xdr:to>
      <xdr:col>2</xdr:col>
      <xdr:colOff>428625</xdr:colOff>
      <xdr:row>3</xdr:row>
      <xdr:rowOff>85725</xdr:rowOff>
    </xdr:to>
    <xdr:pic>
      <xdr:nvPicPr>
        <xdr:cNvPr id="1" name="Picture 1"/>
        <xdr:cNvPicPr preferRelativeResize="1">
          <a:picLocks noChangeAspect="1"/>
        </xdr:cNvPicPr>
      </xdr:nvPicPr>
      <xdr:blipFill>
        <a:blip r:embed="rId1"/>
        <a:stretch>
          <a:fillRect/>
        </a:stretch>
      </xdr:blipFill>
      <xdr:spPr>
        <a:xfrm>
          <a:off x="114300" y="28575"/>
          <a:ext cx="695325" cy="762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WINDOWS\TEMP\FY2004-1stQtrConso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O%20I%20B\OIB-Audit\FY%202003\FY2002-4thQtrConsol(Audit)14-9-02(Final)-(PwC-Segmental).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O%20I%20B\OIB-Accounts\Consol\FY%202003\FY2003%201stQtr\FY2003-1stQtrConsol(SegmentRef).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O%20I%20B\OIB-Accounts\Consol\FY%202004\LitigationStatusFY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00000"/>
      <sheetName val="IncSt"/>
      <sheetName val="BS"/>
      <sheetName val="Equity"/>
      <sheetName val="Cashflow"/>
      <sheetName val="MASBNotes"/>
      <sheetName val="LRNotes"/>
      <sheetName val="FDEPS"/>
      <sheetName val="Analysis"/>
      <sheetName val="Analysis(Old)"/>
      <sheetName val="OIB-BS"/>
      <sheetName val="OIB"/>
      <sheetName val="OIBGp"/>
      <sheetName val="BDev"/>
      <sheetName val="BDevGp"/>
      <sheetName val="SJ"/>
      <sheetName val="SJGp"/>
      <sheetName val="CTI"/>
      <sheetName val="CTIGp"/>
      <sheetName val="AC"/>
      <sheetName val="ACGp"/>
      <sheetName val="BAll"/>
      <sheetName val="BAllGp"/>
    </sheetNames>
    <sheetDataSet>
      <sheetData sheetId="7">
        <row r="9">
          <cell r="N9">
            <v>2.998112786559685</v>
          </cell>
          <cell r="S9">
            <v>2.998112786559685</v>
          </cell>
        </row>
        <row r="12">
          <cell r="N12">
            <v>7.021479941101282</v>
          </cell>
          <cell r="S12">
            <v>7.021479941101282</v>
          </cell>
        </row>
        <row r="25">
          <cell r="N25">
            <v>2.9907168067457293</v>
          </cell>
          <cell r="S25">
            <v>2.9907168067457293</v>
          </cell>
        </row>
        <row r="27">
          <cell r="N27">
            <v>7.021479941101282</v>
          </cell>
          <cell r="S27">
            <v>7.021479941101282</v>
          </cell>
        </row>
        <row r="49">
          <cell r="L49">
            <v>223037.9796268401</v>
          </cell>
          <cell r="Q49">
            <v>223037.9796268401</v>
          </cell>
        </row>
        <row r="67">
          <cell r="L67">
            <v>-46887.427449998446</v>
          </cell>
          <cell r="Q67">
            <v>-46887.427449998446</v>
          </cell>
        </row>
        <row r="76">
          <cell r="N76">
            <v>90190002</v>
          </cell>
        </row>
        <row r="78">
          <cell r="S78">
            <v>0</v>
          </cell>
        </row>
        <row r="79">
          <cell r="S79">
            <v>0</v>
          </cell>
        </row>
        <row r="80">
          <cell r="S80">
            <v>0</v>
          </cell>
        </row>
        <row r="85">
          <cell r="N85">
            <v>90190002</v>
          </cell>
        </row>
        <row r="87">
          <cell r="S87">
            <v>0</v>
          </cell>
        </row>
        <row r="88">
          <cell r="S88">
            <v>0</v>
          </cell>
        </row>
        <row r="89">
          <cell r="S89">
            <v>0</v>
          </cell>
        </row>
        <row r="96">
          <cell r="N96">
            <v>90190002</v>
          </cell>
        </row>
        <row r="98">
          <cell r="S98">
            <v>0</v>
          </cell>
        </row>
        <row r="99">
          <cell r="S99">
            <v>0</v>
          </cell>
        </row>
        <row r="100">
          <cell r="S100">
            <v>0</v>
          </cell>
        </row>
        <row r="105">
          <cell r="N105">
            <v>90190002</v>
          </cell>
        </row>
        <row r="107">
          <cell r="S107">
            <v>0</v>
          </cell>
        </row>
        <row r="108">
          <cell r="S108">
            <v>0</v>
          </cell>
        </row>
        <row r="109">
          <cell r="S109">
            <v>0</v>
          </cell>
        </row>
        <row r="111">
          <cell r="Q111">
            <v>90190002</v>
          </cell>
        </row>
      </sheetData>
      <sheetData sheetId="9">
        <row r="5">
          <cell r="F5" t="str">
            <v>3 months</v>
          </cell>
        </row>
        <row r="6">
          <cell r="F6" t="str">
            <v>Ended</v>
          </cell>
        </row>
      </sheetData>
      <sheetData sheetId="10">
        <row r="9">
          <cell r="A9" t="str">
            <v>Capital and Reserves</v>
          </cell>
        </row>
        <row r="10">
          <cell r="D10">
            <v>90190002</v>
          </cell>
          <cell r="F10">
            <v>90190002</v>
          </cell>
        </row>
        <row r="11">
          <cell r="D11">
            <v>72750</v>
          </cell>
          <cell r="F11">
            <v>72750</v>
          </cell>
        </row>
        <row r="12">
          <cell r="D12">
            <v>125201649.70766786</v>
          </cell>
          <cell r="F12">
            <v>122497651.726942</v>
          </cell>
        </row>
        <row r="13">
          <cell r="A13" t="str">
            <v>Shareholders' equity</v>
          </cell>
        </row>
        <row r="14">
          <cell r="A14" t="str">
            <v>Minority interests</v>
          </cell>
          <cell r="D14">
            <v>17677341.880020145</v>
          </cell>
          <cell r="F14">
            <v>17387795</v>
          </cell>
        </row>
        <row r="16">
          <cell r="A16" t="str">
            <v>Non-current liability</v>
          </cell>
        </row>
        <row r="17">
          <cell r="A17" t="str">
            <v>Deferred taxation</v>
          </cell>
          <cell r="D17">
            <v>1578410.1</v>
          </cell>
          <cell r="F17">
            <v>1489434.7</v>
          </cell>
        </row>
        <row r="21">
          <cell r="A21" t="str">
            <v>Non-current assets</v>
          </cell>
        </row>
        <row r="23">
          <cell r="A23" t="str">
            <v>Property, plant and equipment</v>
          </cell>
        </row>
        <row r="26">
          <cell r="D26">
            <v>24301633.480000004</v>
          </cell>
          <cell r="F26">
            <v>24006832.04</v>
          </cell>
        </row>
        <row r="29">
          <cell r="A29" t="str">
            <v>Associated company</v>
          </cell>
        </row>
        <row r="32">
          <cell r="D32">
            <v>12902754.470608696</v>
          </cell>
          <cell r="F32">
            <v>12789161.67</v>
          </cell>
        </row>
        <row r="34">
          <cell r="A34" t="str">
            <v>Real property assets</v>
          </cell>
          <cell r="D34">
            <v>12883458.540000001</v>
          </cell>
          <cell r="F34">
            <v>12874583</v>
          </cell>
        </row>
        <row r="36">
          <cell r="A36" t="str">
            <v>Deferred taxation</v>
          </cell>
          <cell r="D36">
            <v>4206725.541675617</v>
          </cell>
          <cell r="F36">
            <v>4418546.46</v>
          </cell>
        </row>
        <row r="38">
          <cell r="A38" t="str">
            <v>Current assets</v>
          </cell>
        </row>
        <row r="39">
          <cell r="A39" t="str">
            <v>Development properties</v>
          </cell>
          <cell r="D39">
            <v>147517970.26540366</v>
          </cell>
          <cell r="F39">
            <v>146966611.46</v>
          </cell>
        </row>
        <row r="40">
          <cell r="A40" t="str">
            <v>Inventories</v>
          </cell>
          <cell r="D40">
            <v>5191995.050000001</v>
          </cell>
          <cell r="F40">
            <v>5487087.98</v>
          </cell>
        </row>
        <row r="41">
          <cell r="A41" t="str">
            <v>Stock of unsold houses </v>
          </cell>
          <cell r="D41">
            <v>12497424.620000001</v>
          </cell>
          <cell r="F41">
            <v>12913560.41</v>
          </cell>
        </row>
        <row r="42">
          <cell r="A42" t="str">
            <v>Trade receivables</v>
          </cell>
          <cell r="D42">
            <v>37543870.87</v>
          </cell>
          <cell r="F42">
            <v>36794900.06</v>
          </cell>
        </row>
        <row r="43">
          <cell r="A43" t="str">
            <v>Other receivables, deposits and prepayments</v>
          </cell>
          <cell r="D43">
            <v>3559891.64</v>
          </cell>
          <cell r="F43">
            <v>3509281.59</v>
          </cell>
        </row>
        <row r="46">
          <cell r="A46" t="str">
            <v>Tax recoverable</v>
          </cell>
          <cell r="D46">
            <v>909985.8200000001</v>
          </cell>
          <cell r="F46">
            <v>570468.44</v>
          </cell>
        </row>
        <row r="47">
          <cell r="A47" t="str">
            <v>Fixed deposits with licensed banks</v>
          </cell>
          <cell r="D47">
            <v>9372100</v>
          </cell>
          <cell r="F47">
            <v>5972100</v>
          </cell>
        </row>
        <row r="48">
          <cell r="A48" t="str">
            <v>Cash and bank balances</v>
          </cell>
          <cell r="D48">
            <v>5823529.180000001</v>
          </cell>
          <cell r="F48">
            <v>5281515.88</v>
          </cell>
        </row>
        <row r="50">
          <cell r="A50" t="str">
            <v>Current liabilities</v>
          </cell>
        </row>
        <row r="51">
          <cell r="A51" t="str">
            <v>Trade payables</v>
          </cell>
          <cell r="D51">
            <v>14202174.920000002</v>
          </cell>
          <cell r="F51">
            <v>14274514.55</v>
          </cell>
        </row>
        <row r="53">
          <cell r="A53" t="str">
            <v>Other payables and accrued liabilities</v>
          </cell>
          <cell r="D53">
            <v>3564807.8800000018</v>
          </cell>
          <cell r="F53">
            <v>3388135.8</v>
          </cell>
        </row>
        <row r="55">
          <cell r="A55" t="str">
            <v>Short term borrowings</v>
          </cell>
          <cell r="D55">
            <v>21500000</v>
          </cell>
          <cell r="F55">
            <v>20000000</v>
          </cell>
        </row>
        <row r="56">
          <cell r="A56" t="str">
            <v>Taxation </v>
          </cell>
          <cell r="D56">
            <v>1455522.31</v>
          </cell>
          <cell r="F56">
            <v>730472.85</v>
          </cell>
        </row>
        <row r="57">
          <cell r="A57" t="str">
            <v>Bank overdrafts</v>
          </cell>
          <cell r="D57">
            <v>1268680.6799999997</v>
          </cell>
          <cell r="F57">
            <v>1553892.3</v>
          </cell>
        </row>
        <row r="60">
          <cell r="A60" t="str">
            <v>Net current assets</v>
          </cell>
        </row>
        <row r="71">
          <cell r="D71">
            <v>3964064.111698655</v>
          </cell>
        </row>
        <row r="74">
          <cell r="D74">
            <v>13554848.5</v>
          </cell>
        </row>
      </sheetData>
      <sheetData sheetId="11">
        <row r="8">
          <cell r="B8">
            <v>326146.56</v>
          </cell>
          <cell r="F8">
            <v>7088443.97</v>
          </cell>
          <cell r="I8">
            <v>26139202.919999998</v>
          </cell>
          <cell r="N8">
            <v>24788531.36</v>
          </cell>
        </row>
        <row r="10">
          <cell r="N10">
            <v>-18607196.7628977</v>
          </cell>
        </row>
        <row r="15">
          <cell r="N15">
            <v>70792.20000000001</v>
          </cell>
        </row>
        <row r="17">
          <cell r="N17">
            <v>581708.69</v>
          </cell>
          <cell r="AQ17">
            <v>0</v>
          </cell>
          <cell r="AR17">
            <v>0</v>
          </cell>
        </row>
        <row r="19">
          <cell r="N19">
            <v>-146973.44</v>
          </cell>
        </row>
        <row r="20">
          <cell r="N20">
            <v>-1873031.8299999998</v>
          </cell>
        </row>
        <row r="21">
          <cell r="L21">
            <v>0</v>
          </cell>
          <cell r="N21">
            <v>-656821.5599999999</v>
          </cell>
        </row>
        <row r="23">
          <cell r="C23">
            <v>267823.2600000001</v>
          </cell>
          <cell r="D23">
            <v>883900.6799999992</v>
          </cell>
          <cell r="F23">
            <v>1143171.7400000002</v>
          </cell>
          <cell r="I23">
            <v>3213766.1271022977</v>
          </cell>
          <cell r="K23">
            <v>4993678.43</v>
          </cell>
          <cell r="L23">
            <v>5866128.760000001</v>
          </cell>
          <cell r="N23">
            <v>4086216.4571022997</v>
          </cell>
        </row>
        <row r="25">
          <cell r="N25">
            <v>-241963.9</v>
          </cell>
          <cell r="AQ25">
            <v>0</v>
          </cell>
          <cell r="AR25">
            <v>0</v>
          </cell>
        </row>
        <row r="27">
          <cell r="N27">
            <v>157767.78260869562</v>
          </cell>
        </row>
        <row r="32">
          <cell r="N32">
            <v>-44174.979130434775</v>
          </cell>
        </row>
        <row r="37">
          <cell r="N37">
            <v>-289546.88002012606</v>
          </cell>
        </row>
        <row r="61">
          <cell r="N61">
            <v>241963.9</v>
          </cell>
        </row>
        <row r="62">
          <cell r="N62">
            <v>501357.39999999997</v>
          </cell>
        </row>
        <row r="66">
          <cell r="N66">
            <v>-663351.75</v>
          </cell>
        </row>
        <row r="67">
          <cell r="N67">
            <v>-300796.39839999937</v>
          </cell>
        </row>
        <row r="68">
          <cell r="N68">
            <v>4125.85</v>
          </cell>
        </row>
        <row r="69">
          <cell r="N69">
            <v>-4278.2</v>
          </cell>
        </row>
        <row r="73">
          <cell r="C73">
            <v>129096.47</v>
          </cell>
          <cell r="N73">
            <v>129096.47</v>
          </cell>
        </row>
        <row r="74">
          <cell r="N74">
            <v>69445</v>
          </cell>
        </row>
        <row r="76">
          <cell r="B76">
            <v>326146.55999999994</v>
          </cell>
          <cell r="I76">
            <v>1350671.56</v>
          </cell>
        </row>
        <row r="83">
          <cell r="N83">
            <v>0</v>
          </cell>
        </row>
        <row r="84">
          <cell r="N84">
            <v>-29315.55</v>
          </cell>
        </row>
        <row r="85">
          <cell r="N85">
            <v>-163323.77999999997</v>
          </cell>
        </row>
        <row r="89">
          <cell r="N89">
            <v>62000000</v>
          </cell>
        </row>
        <row r="90">
          <cell r="N90">
            <v>63500000</v>
          </cell>
        </row>
        <row r="91">
          <cell r="D91">
            <v>0</v>
          </cell>
          <cell r="N91">
            <v>0</v>
          </cell>
        </row>
        <row r="93">
          <cell r="N93">
            <v>11976.5</v>
          </cell>
        </row>
      </sheetData>
      <sheetData sheetId="12">
        <row r="8">
          <cell r="B8">
            <v>90190002</v>
          </cell>
        </row>
        <row r="20">
          <cell r="N20">
            <v>0</v>
          </cell>
        </row>
        <row r="66">
          <cell r="N66">
            <v>0</v>
          </cell>
        </row>
        <row r="74">
          <cell r="N74">
            <v>21500000</v>
          </cell>
        </row>
        <row r="77">
          <cell r="N77">
            <v>1268680.6799999997</v>
          </cell>
        </row>
      </sheetData>
      <sheetData sheetId="15">
        <row r="76">
          <cell r="G76">
            <v>1024525</v>
          </cell>
        </row>
        <row r="77">
          <cell r="G77">
            <v>3270535</v>
          </cell>
        </row>
      </sheetData>
      <sheetData sheetId="16">
        <row r="61">
          <cell r="D61">
            <v>255100</v>
          </cell>
        </row>
      </sheetData>
      <sheetData sheetId="17">
        <row r="77">
          <cell r="E77">
            <v>4500</v>
          </cell>
        </row>
      </sheetData>
      <sheetData sheetId="19">
        <row r="8">
          <cell r="G8">
            <v>62310.11</v>
          </cell>
        </row>
        <row r="23">
          <cell r="D23">
            <v>683697.6299999999</v>
          </cell>
          <cell r="G23">
            <v>123341.56</v>
          </cell>
          <cell r="H23">
            <v>61031.447102298654</v>
          </cell>
        </row>
        <row r="76">
          <cell r="B76">
            <v>0</v>
          </cell>
        </row>
        <row r="77">
          <cell r="B77">
            <v>62310.11</v>
          </cell>
          <cell r="E77">
            <v>62310.11</v>
          </cell>
        </row>
      </sheetData>
      <sheetData sheetId="20">
        <row r="61">
          <cell r="D61">
            <v>117000</v>
          </cell>
        </row>
      </sheetData>
      <sheetData sheetId="21">
        <row r="8">
          <cell r="F8">
            <v>54982.65</v>
          </cell>
        </row>
        <row r="23">
          <cell r="C23">
            <v>-4035.51</v>
          </cell>
          <cell r="F23">
            <v>109965.3</v>
          </cell>
          <cell r="G23">
            <v>54982.65</v>
          </cell>
        </row>
        <row r="76">
          <cell r="B76">
            <v>0</v>
          </cell>
        </row>
        <row r="77">
          <cell r="B77">
            <v>54982.65</v>
          </cell>
          <cell r="D77">
            <v>54982.65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00000"/>
      <sheetName val="FDEPS"/>
      <sheetName val="IncSt"/>
      <sheetName val="BS"/>
      <sheetName val="Notes"/>
      <sheetName val="Analysis"/>
      <sheetName val="OIB-BS"/>
      <sheetName val="OIB"/>
      <sheetName val="OIBGp"/>
      <sheetName val="BDev"/>
      <sheetName val="BDevGp"/>
      <sheetName val="SJ"/>
      <sheetName val="SJGp"/>
      <sheetName val="CTI"/>
      <sheetName val="CTIGp"/>
      <sheetName val="AC"/>
      <sheetName val="ACGp"/>
      <sheetName val="BAll"/>
      <sheetName val="BAllGp"/>
      <sheetName val="OIB "/>
    </sheetNames>
    <sheetDataSet>
      <sheetData sheetId="4">
        <row r="201">
          <cell r="L201">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00000"/>
      <sheetName val="IncSt"/>
      <sheetName val="BS"/>
      <sheetName val="Equity"/>
      <sheetName val="Cashflow"/>
      <sheetName val="Notes"/>
      <sheetName val="Analysis"/>
      <sheetName val="FDEPS"/>
      <sheetName val="OIB-BS"/>
      <sheetName val="OIB"/>
      <sheetName val="OIBGp"/>
      <sheetName val="BDev"/>
      <sheetName val="BDevGp"/>
      <sheetName val="SJ"/>
      <sheetName val="SJGp"/>
      <sheetName val="CTI"/>
      <sheetName val="CTIGp"/>
      <sheetName val="AC"/>
      <sheetName val="ACGp"/>
      <sheetName val="BAll"/>
      <sheetName val="BAllGp"/>
    </sheetNames>
    <sheetDataSet>
      <sheetData sheetId="3">
        <row r="34">
          <cell r="I34">
            <v>72750</v>
          </cell>
          <cell r="K34">
            <v>111164451.09671232</v>
          </cell>
        </row>
      </sheetData>
      <sheetData sheetId="4">
        <row r="13">
          <cell r="I13">
            <v>14231956.770000007</v>
          </cell>
        </row>
        <row r="14">
          <cell r="I14">
            <v>-655961.1199999996</v>
          </cell>
        </row>
        <row r="21">
          <cell r="I21">
            <v>53484.35</v>
          </cell>
        </row>
        <row r="22">
          <cell r="I22">
            <v>17500</v>
          </cell>
        </row>
        <row r="23">
          <cell r="I23">
            <v>-435988.55999999866</v>
          </cell>
        </row>
        <row r="24">
          <cell r="I24">
            <v>28651.16999999882</v>
          </cell>
        </row>
        <row r="31">
          <cell r="I31">
            <v>53000000</v>
          </cell>
        </row>
        <row r="32">
          <cell r="I32">
            <v>-63372600</v>
          </cell>
        </row>
        <row r="33">
          <cell r="I33">
            <v>-256509.55000000002</v>
          </cell>
        </row>
        <row r="42">
          <cell r="I42">
            <v>6257921.43</v>
          </cell>
        </row>
      </sheetData>
      <sheetData sheetId="5">
        <row r="45">
          <cell r="M45">
            <v>1660714.2999999998</v>
          </cell>
        </row>
        <row r="46">
          <cell r="M46">
            <v>473900.4500000001</v>
          </cell>
        </row>
        <row r="48">
          <cell r="M48">
            <v>-692.8399999999999</v>
          </cell>
        </row>
        <row r="50">
          <cell r="M50">
            <v>0</v>
          </cell>
        </row>
        <row r="138">
          <cell r="G138">
            <v>25624522.36</v>
          </cell>
          <cell r="I138">
            <v>7894693.32</v>
          </cell>
          <cell r="K138">
            <v>48367.28</v>
          </cell>
        </row>
        <row r="139">
          <cell r="G139">
            <v>14789605</v>
          </cell>
          <cell r="I139">
            <v>4500</v>
          </cell>
          <cell r="K139">
            <v>294574.86</v>
          </cell>
        </row>
        <row r="143">
          <cell r="G143">
            <v>6126207.995035843</v>
          </cell>
          <cell r="I143">
            <v>2222440.34</v>
          </cell>
          <cell r="K143">
            <v>43074.569999998435</v>
          </cell>
        </row>
        <row r="145">
          <cell r="O145">
            <v>-17402</v>
          </cell>
        </row>
        <row r="149">
          <cell r="O149">
            <v>-256509.55000000002</v>
          </cell>
        </row>
        <row r="152">
          <cell r="O152">
            <v>621620.4751304345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ept2003"/>
      <sheetName val="Dec2003"/>
      <sheetName val="Mar2004"/>
      <sheetName val="June2004"/>
      <sheetName val="Shell(M)"/>
    </sheetNames>
    <sheetDataSet>
      <sheetData sheetId="4">
        <row r="19">
          <cell r="L19">
            <v>26728.907397260275</v>
          </cell>
        </row>
        <row r="22">
          <cell r="L22">
            <v>1152493.210739726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92"/>
  <sheetViews>
    <sheetView workbookViewId="0" topLeftCell="A1">
      <selection activeCell="O40" sqref="O40"/>
    </sheetView>
  </sheetViews>
  <sheetFormatPr defaultColWidth="9.33203125" defaultRowHeight="12.75"/>
  <cols>
    <col min="1" max="1" width="3.33203125" style="7" customWidth="1"/>
    <col min="2" max="2" width="3.33203125" style="3" customWidth="1"/>
    <col min="3" max="3" width="14.83203125" style="3" customWidth="1"/>
    <col min="4" max="4" width="5.83203125" style="3" customWidth="1"/>
    <col min="5" max="5" width="10.83203125" style="3" customWidth="1"/>
    <col min="6" max="6" width="3.83203125" style="3" customWidth="1"/>
    <col min="7" max="7" width="10.83203125" style="6" customWidth="1"/>
    <col min="8" max="8" width="2.33203125" style="6" customWidth="1"/>
    <col min="9" max="9" width="10.83203125" style="6" customWidth="1"/>
    <col min="10" max="10" width="2.83203125" style="6" customWidth="1"/>
    <col min="11" max="11" width="2.33203125" style="6" customWidth="1"/>
    <col min="12" max="12" width="10.83203125" style="6" customWidth="1"/>
    <col min="13" max="13" width="2.33203125" style="6" customWidth="1"/>
    <col min="14" max="14" width="10.83203125" style="6" customWidth="1"/>
    <col min="15" max="15" width="2.83203125" style="6" customWidth="1"/>
    <col min="16" max="16384" width="9.33203125" style="3" customWidth="1"/>
  </cols>
  <sheetData>
    <row r="1" spans="1:14" ht="30" customHeight="1">
      <c r="A1" s="1"/>
      <c r="B1" s="2"/>
      <c r="C1" s="2"/>
      <c r="E1" s="2"/>
      <c r="F1" s="2"/>
      <c r="G1" s="4"/>
      <c r="H1" s="4"/>
      <c r="I1" s="4"/>
      <c r="J1" s="4"/>
      <c r="K1" s="4"/>
      <c r="L1" s="4"/>
      <c r="M1" s="4"/>
      <c r="N1" s="5" t="s">
        <v>0</v>
      </c>
    </row>
    <row r="2" spans="2:14" ht="12.75" customHeight="1">
      <c r="B2" s="2"/>
      <c r="C2" s="2"/>
      <c r="E2" s="2"/>
      <c r="F2" s="2"/>
      <c r="G2" s="4"/>
      <c r="H2" s="4"/>
      <c r="I2" s="4"/>
      <c r="J2" s="4"/>
      <c r="K2" s="4"/>
      <c r="L2" s="4"/>
      <c r="M2" s="4"/>
      <c r="N2" s="8" t="s">
        <v>1</v>
      </c>
    </row>
    <row r="3" spans="2:14" ht="12.75" customHeight="1">
      <c r="B3" s="9"/>
      <c r="C3" s="9"/>
      <c r="E3" s="9"/>
      <c r="F3" s="9"/>
      <c r="G3" s="10"/>
      <c r="H3" s="10"/>
      <c r="I3" s="10"/>
      <c r="J3" s="10"/>
      <c r="K3" s="10"/>
      <c r="L3" s="10"/>
      <c r="M3" s="10"/>
      <c r="N3" s="11"/>
    </row>
    <row r="4" spans="1:14" ht="7.5" customHeight="1">
      <c r="A4" s="9"/>
      <c r="B4" s="12"/>
      <c r="C4" s="13"/>
      <c r="D4" s="13"/>
      <c r="E4" s="13"/>
      <c r="F4" s="13"/>
      <c r="G4" s="14"/>
      <c r="H4" s="14"/>
      <c r="I4" s="14"/>
      <c r="J4" s="14"/>
      <c r="K4" s="14"/>
      <c r="L4" s="14"/>
      <c r="M4" s="14"/>
      <c r="N4" s="14"/>
    </row>
    <row r="5" spans="1:14" ht="17.25" customHeight="1">
      <c r="A5" s="15" t="s">
        <v>2</v>
      </c>
      <c r="B5" s="12"/>
      <c r="C5" s="12"/>
      <c r="D5" s="12"/>
      <c r="E5" s="12"/>
      <c r="F5" s="12"/>
      <c r="G5" s="10"/>
      <c r="H5" s="10"/>
      <c r="I5" s="10"/>
      <c r="J5" s="10"/>
      <c r="K5" s="10"/>
      <c r="L5" s="10"/>
      <c r="M5" s="10"/>
      <c r="N5" s="10"/>
    </row>
    <row r="6" spans="1:14" ht="7.5" customHeight="1">
      <c r="A6" s="9"/>
      <c r="B6" s="12"/>
      <c r="C6" s="13"/>
      <c r="D6" s="13"/>
      <c r="E6" s="13"/>
      <c r="F6" s="13"/>
      <c r="G6" s="14"/>
      <c r="H6" s="14"/>
      <c r="I6" s="14"/>
      <c r="J6" s="14"/>
      <c r="K6" s="14"/>
      <c r="L6" s="14"/>
      <c r="M6" s="14"/>
      <c r="N6" s="14"/>
    </row>
    <row r="7" spans="1:15" ht="12.75" customHeight="1">
      <c r="A7" s="157" t="s">
        <v>217</v>
      </c>
      <c r="B7" s="158"/>
      <c r="C7" s="158"/>
      <c r="D7" s="158"/>
      <c r="E7" s="158"/>
      <c r="F7" s="158"/>
      <c r="G7" s="158"/>
      <c r="H7" s="158"/>
      <c r="I7" s="158"/>
      <c r="J7" s="158"/>
      <c r="K7" s="158"/>
      <c r="L7" s="158"/>
      <c r="M7" s="158"/>
      <c r="N7" s="158"/>
      <c r="O7" s="158"/>
    </row>
    <row r="8" spans="1:15" ht="12.75" customHeight="1">
      <c r="A8" s="158"/>
      <c r="B8" s="158"/>
      <c r="C8" s="158"/>
      <c r="D8" s="158"/>
      <c r="E8" s="158"/>
      <c r="F8" s="158"/>
      <c r="G8" s="158"/>
      <c r="H8" s="158"/>
      <c r="I8" s="158"/>
      <c r="J8" s="158"/>
      <c r="K8" s="158"/>
      <c r="L8" s="158"/>
      <c r="M8" s="158"/>
      <c r="N8" s="158"/>
      <c r="O8" s="158"/>
    </row>
    <row r="9" spans="1:14" ht="7.5" customHeight="1">
      <c r="A9" s="17"/>
      <c r="B9" s="13"/>
      <c r="C9" s="13"/>
      <c r="D9" s="13"/>
      <c r="E9" s="13"/>
      <c r="F9" s="13"/>
      <c r="G9" s="14"/>
      <c r="H9" s="14"/>
      <c r="I9" s="14"/>
      <c r="J9" s="14"/>
      <c r="K9" s="14"/>
      <c r="L9" s="14"/>
      <c r="M9" s="14"/>
      <c r="N9" s="14"/>
    </row>
    <row r="10" spans="1:14" ht="12.75" customHeight="1">
      <c r="A10" s="18" t="s">
        <v>3</v>
      </c>
      <c r="B10" s="13"/>
      <c r="C10" s="13"/>
      <c r="D10" s="13"/>
      <c r="E10" s="13"/>
      <c r="F10" s="13"/>
      <c r="G10" s="19"/>
      <c r="H10" s="19"/>
      <c r="I10" s="19"/>
      <c r="J10" s="19"/>
      <c r="K10" s="19"/>
      <c r="L10" s="19"/>
      <c r="M10" s="19"/>
      <c r="N10" s="19"/>
    </row>
    <row r="11" spans="1:14" ht="12.75" customHeight="1">
      <c r="A11" s="18" t="s">
        <v>4</v>
      </c>
      <c r="B11" s="13"/>
      <c r="C11" s="13"/>
      <c r="D11" s="13"/>
      <c r="E11" s="13"/>
      <c r="F11" s="13"/>
      <c r="G11" s="19"/>
      <c r="H11" s="19"/>
      <c r="I11" s="19"/>
      <c r="J11" s="19"/>
      <c r="K11" s="19"/>
      <c r="L11" s="19"/>
      <c r="M11" s="19"/>
      <c r="N11" s="19"/>
    </row>
    <row r="12" spans="1:14" ht="12.75" customHeight="1">
      <c r="A12" s="17" t="s">
        <v>5</v>
      </c>
      <c r="B12" s="12"/>
      <c r="C12" s="13"/>
      <c r="D12" s="13"/>
      <c r="E12" s="13"/>
      <c r="F12" s="13"/>
      <c r="G12" s="14"/>
      <c r="H12" s="14"/>
      <c r="I12" s="14"/>
      <c r="J12" s="14"/>
      <c r="K12" s="14"/>
      <c r="L12" s="14"/>
      <c r="M12" s="14"/>
      <c r="N12" s="14"/>
    </row>
    <row r="13" spans="1:15" ht="12.75" customHeight="1">
      <c r="A13" s="20"/>
      <c r="B13" s="13"/>
      <c r="C13" s="13"/>
      <c r="D13" s="13"/>
      <c r="E13" s="13"/>
      <c r="F13" s="13"/>
      <c r="G13" s="159" t="s">
        <v>6</v>
      </c>
      <c r="H13" s="159"/>
      <c r="I13" s="159"/>
      <c r="J13" s="159"/>
      <c r="K13" s="21"/>
      <c r="L13" s="159" t="s">
        <v>7</v>
      </c>
      <c r="M13" s="159"/>
      <c r="N13" s="159"/>
      <c r="O13" s="159"/>
    </row>
    <row r="14" spans="1:15" ht="12.75" customHeight="1">
      <c r="A14" s="20"/>
      <c r="B14" s="13"/>
      <c r="C14" s="13"/>
      <c r="D14" s="13"/>
      <c r="E14" s="13"/>
      <c r="F14" s="13"/>
      <c r="G14" s="160" t="s">
        <v>8</v>
      </c>
      <c r="H14" s="160"/>
      <c r="I14" s="160" t="s">
        <v>9</v>
      </c>
      <c r="J14" s="160"/>
      <c r="K14" s="21"/>
      <c r="L14" s="160" t="str">
        <f>G14</f>
        <v>Current</v>
      </c>
      <c r="M14" s="160"/>
      <c r="N14" s="160" t="str">
        <f>I14</f>
        <v>Preceding Year</v>
      </c>
      <c r="O14" s="160"/>
    </row>
    <row r="15" spans="1:15" ht="12.75" customHeight="1">
      <c r="A15" s="20"/>
      <c r="B15" s="13"/>
      <c r="C15" s="13"/>
      <c r="D15" s="13"/>
      <c r="E15" s="13"/>
      <c r="F15" s="13"/>
      <c r="G15" s="160" t="s">
        <v>10</v>
      </c>
      <c r="H15" s="160"/>
      <c r="I15" s="160" t="s">
        <v>11</v>
      </c>
      <c r="J15" s="160"/>
      <c r="K15" s="21"/>
      <c r="L15" s="160" t="str">
        <f>G15</f>
        <v>Year</v>
      </c>
      <c r="M15" s="160"/>
      <c r="N15" s="160" t="str">
        <f>I15</f>
        <v>Corresponding</v>
      </c>
      <c r="O15" s="160"/>
    </row>
    <row r="16" spans="1:15" ht="12.75" customHeight="1">
      <c r="A16" s="20"/>
      <c r="B16" s="13"/>
      <c r="C16" s="13"/>
      <c r="D16" s="13"/>
      <c r="E16" s="13"/>
      <c r="F16" s="13"/>
      <c r="G16" s="160" t="s">
        <v>12</v>
      </c>
      <c r="H16" s="160"/>
      <c r="I16" s="160" t="str">
        <f>G16</f>
        <v>1st Quarter</v>
      </c>
      <c r="J16" s="160"/>
      <c r="K16" s="21"/>
      <c r="L16" s="160" t="s">
        <v>13</v>
      </c>
      <c r="M16" s="160"/>
      <c r="N16" s="160" t="s">
        <v>14</v>
      </c>
      <c r="O16" s="160"/>
    </row>
    <row r="17" spans="1:15" ht="12.75" customHeight="1">
      <c r="A17" s="20"/>
      <c r="B17" s="13"/>
      <c r="C17" s="13"/>
      <c r="D17" s="13"/>
      <c r="E17" s="13"/>
      <c r="F17" s="13"/>
      <c r="G17" s="161">
        <v>37894</v>
      </c>
      <c r="H17" s="161"/>
      <c r="I17" s="161">
        <f>G17-365</f>
        <v>37529</v>
      </c>
      <c r="J17" s="161"/>
      <c r="K17" s="22"/>
      <c r="L17" s="161">
        <f>G17</f>
        <v>37894</v>
      </c>
      <c r="M17" s="161"/>
      <c r="N17" s="161">
        <f>I17</f>
        <v>37529</v>
      </c>
      <c r="O17" s="161"/>
    </row>
    <row r="18" spans="1:15" ht="12.75" customHeight="1">
      <c r="A18" s="20"/>
      <c r="B18" s="13"/>
      <c r="C18" s="13"/>
      <c r="D18" s="13"/>
      <c r="E18" s="13"/>
      <c r="F18" s="13"/>
      <c r="G18" s="160" t="s">
        <v>15</v>
      </c>
      <c r="H18" s="160"/>
      <c r="I18" s="160" t="str">
        <f>G18</f>
        <v>RM'000</v>
      </c>
      <c r="J18" s="160"/>
      <c r="K18" s="21"/>
      <c r="L18" s="160" t="str">
        <f>G18</f>
        <v>RM'000</v>
      </c>
      <c r="M18" s="160"/>
      <c r="N18" s="160" t="str">
        <f>G18</f>
        <v>RM'000</v>
      </c>
      <c r="O18" s="160"/>
    </row>
    <row r="19" spans="1:18" ht="7.5" customHeight="1">
      <c r="A19" s="20"/>
      <c r="B19" s="13"/>
      <c r="C19" s="13"/>
      <c r="D19" s="13"/>
      <c r="E19" s="13"/>
      <c r="F19" s="13"/>
      <c r="G19" s="23"/>
      <c r="H19" s="23"/>
      <c r="I19" s="23"/>
      <c r="J19" s="23"/>
      <c r="K19" s="23"/>
      <c r="L19" s="23"/>
      <c r="M19" s="23"/>
      <c r="N19" s="23"/>
      <c r="O19" s="24"/>
      <c r="Q19" s="25"/>
      <c r="R19" s="25"/>
    </row>
    <row r="20" spans="1:18" ht="12.75" customHeight="1">
      <c r="A20" s="12" t="s">
        <v>16</v>
      </c>
      <c r="C20" s="13"/>
      <c r="D20" s="13"/>
      <c r="E20" s="13"/>
      <c r="F20" s="13"/>
      <c r="G20" s="26">
        <f>L20-'[1]OIB'!AQ8</f>
        <v>24788531.36</v>
      </c>
      <c r="H20" s="26"/>
      <c r="I20" s="26">
        <f>N20-'[1]OIB'!AR8</f>
        <v>33567582.96</v>
      </c>
      <c r="J20" s="27"/>
      <c r="K20" s="26"/>
      <c r="L20" s="26">
        <f>'[1]OIB'!N8</f>
        <v>24788531.36</v>
      </c>
      <c r="M20" s="26"/>
      <c r="N20" s="26">
        <v>33567582.96</v>
      </c>
      <c r="O20" s="28"/>
      <c r="Q20" s="26"/>
      <c r="R20" s="25"/>
    </row>
    <row r="21" spans="1:18" ht="7.5" customHeight="1">
      <c r="A21" s="13"/>
      <c r="C21" s="13"/>
      <c r="D21" s="13"/>
      <c r="E21" s="13"/>
      <c r="F21" s="13"/>
      <c r="G21" s="26"/>
      <c r="H21" s="26"/>
      <c r="I21" s="26"/>
      <c r="J21" s="26"/>
      <c r="K21" s="26"/>
      <c r="L21" s="26"/>
      <c r="M21" s="26"/>
      <c r="N21" s="26"/>
      <c r="O21" s="28"/>
      <c r="Q21" s="26"/>
      <c r="R21" s="25"/>
    </row>
    <row r="22" spans="1:18" ht="12.75" customHeight="1">
      <c r="A22" s="12" t="s">
        <v>17</v>
      </c>
      <c r="C22" s="13"/>
      <c r="D22" s="13"/>
      <c r="E22" s="13"/>
      <c r="F22" s="13"/>
      <c r="G22" s="26">
        <f>L22-'[1]OIB'!AQ10</f>
        <v>-18607196.7628977</v>
      </c>
      <c r="H22" s="26"/>
      <c r="I22" s="26">
        <f>N22-'[1]OIB'!AR10</f>
        <v>-23363910.6749642</v>
      </c>
      <c r="J22" s="27"/>
      <c r="K22" s="26"/>
      <c r="L22" s="26">
        <f>'[1]OIB'!N10</f>
        <v>-18607196.7628977</v>
      </c>
      <c r="M22" s="26"/>
      <c r="N22" s="26">
        <v>-23363910.6749642</v>
      </c>
      <c r="O22" s="28"/>
      <c r="Q22" s="26"/>
      <c r="R22" s="25"/>
    </row>
    <row r="23" spans="1:18" ht="7.5" customHeight="1">
      <c r="A23" s="13"/>
      <c r="C23" s="13"/>
      <c r="D23" s="13"/>
      <c r="E23" s="13"/>
      <c r="F23" s="13"/>
      <c r="G23" s="29"/>
      <c r="H23" s="29"/>
      <c r="I23" s="29"/>
      <c r="J23" s="30"/>
      <c r="K23" s="26"/>
      <c r="L23" s="29"/>
      <c r="M23" s="29"/>
      <c r="N23" s="29"/>
      <c r="O23" s="31"/>
      <c r="Q23" s="26"/>
      <c r="R23" s="25"/>
    </row>
    <row r="24" spans="1:18" ht="7.5" customHeight="1">
      <c r="A24" s="13"/>
      <c r="C24" s="13"/>
      <c r="D24" s="13"/>
      <c r="E24" s="13"/>
      <c r="F24" s="13"/>
      <c r="G24" s="26"/>
      <c r="H24" s="26"/>
      <c r="I24" s="26"/>
      <c r="J24" s="27"/>
      <c r="K24" s="26"/>
      <c r="L24" s="26"/>
      <c r="M24" s="26"/>
      <c r="N24" s="26"/>
      <c r="O24" s="28"/>
      <c r="Q24" s="26"/>
      <c r="R24" s="25"/>
    </row>
    <row r="25" spans="1:18" ht="12.75" customHeight="1">
      <c r="A25" s="12" t="s">
        <v>18</v>
      </c>
      <c r="C25" s="13"/>
      <c r="D25" s="13"/>
      <c r="E25" s="13"/>
      <c r="F25" s="13"/>
      <c r="G25" s="26">
        <f>SUM(G19:G23)</f>
        <v>6181334.597102299</v>
      </c>
      <c r="H25" s="26"/>
      <c r="I25" s="26">
        <f>SUM(I19:I23)</f>
        <v>10203672.2850358</v>
      </c>
      <c r="J25" s="27"/>
      <c r="K25" s="26"/>
      <c r="L25" s="26">
        <f>SUM(L19:L23)</f>
        <v>6181334.597102299</v>
      </c>
      <c r="M25" s="26"/>
      <c r="N25" s="26">
        <f>SUM(N19:N23)</f>
        <v>10203672.2850358</v>
      </c>
      <c r="O25" s="28"/>
      <c r="Q25" s="26"/>
      <c r="R25" s="25"/>
    </row>
    <row r="26" spans="1:18" ht="7.5" customHeight="1">
      <c r="A26" s="13"/>
      <c r="C26" s="13"/>
      <c r="D26" s="13"/>
      <c r="E26" s="13"/>
      <c r="F26" s="13"/>
      <c r="G26" s="26"/>
      <c r="H26" s="26"/>
      <c r="I26" s="26"/>
      <c r="J26" s="26"/>
      <c r="K26" s="26"/>
      <c r="L26" s="26"/>
      <c r="M26" s="26"/>
      <c r="N26" s="26"/>
      <c r="O26" s="24"/>
      <c r="Q26" s="26"/>
      <c r="R26" s="25"/>
    </row>
    <row r="27" spans="1:18" ht="12.75" customHeight="1">
      <c r="A27" s="13" t="s">
        <v>19</v>
      </c>
      <c r="C27" s="13"/>
      <c r="D27" s="13"/>
      <c r="E27" s="13"/>
      <c r="F27" s="13"/>
      <c r="G27" s="26">
        <f>L27-'[1]OIB'!AQ17</f>
        <v>581708.69</v>
      </c>
      <c r="H27" s="26"/>
      <c r="I27" s="26">
        <f>N27-'[1]OIB'!AR17</f>
        <v>280416.4</v>
      </c>
      <c r="J27" s="27"/>
      <c r="K27" s="26"/>
      <c r="L27" s="26">
        <f>'[1]OIB'!N17</f>
        <v>581708.69</v>
      </c>
      <c r="M27" s="26"/>
      <c r="N27" s="26">
        <v>280416.4</v>
      </c>
      <c r="O27" s="28"/>
      <c r="Q27" s="26"/>
      <c r="R27" s="25"/>
    </row>
    <row r="28" spans="1:18" ht="12.75" customHeight="1">
      <c r="A28" s="13" t="s">
        <v>20</v>
      </c>
      <c r="C28" s="13"/>
      <c r="D28" s="13"/>
      <c r="E28" s="13"/>
      <c r="F28" s="13"/>
      <c r="G28" s="26">
        <f>L28-'[1]OIB'!AQ19</f>
        <v>-146973.44</v>
      </c>
      <c r="H28" s="26"/>
      <c r="I28" s="26">
        <f>N28-'[1]OIB'!AR19</f>
        <v>-115555.43</v>
      </c>
      <c r="J28" s="27"/>
      <c r="K28" s="26"/>
      <c r="L28" s="26">
        <f>'[1]OIB'!N19</f>
        <v>-146973.44</v>
      </c>
      <c r="M28" s="26"/>
      <c r="N28" s="26">
        <v>-115555.43</v>
      </c>
      <c r="O28" s="28"/>
      <c r="Q28" s="26"/>
      <c r="R28" s="25"/>
    </row>
    <row r="29" spans="1:18" ht="12.75" customHeight="1">
      <c r="A29" s="13" t="s">
        <v>21</v>
      </c>
      <c r="C29" s="13"/>
      <c r="D29" s="13"/>
      <c r="E29" s="13"/>
      <c r="F29" s="13"/>
      <c r="G29" s="26">
        <f>L29-'[1]OIB'!AQ20</f>
        <v>-1873031.8299999998</v>
      </c>
      <c r="H29" s="26"/>
      <c r="I29" s="26">
        <f>N29-'[1]OIB'!AR20</f>
        <v>-1626005.61</v>
      </c>
      <c r="J29" s="27"/>
      <c r="K29" s="26"/>
      <c r="L29" s="26">
        <f>'[1]OIB'!N20</f>
        <v>-1873031.8299999998</v>
      </c>
      <c r="M29" s="26"/>
      <c r="N29" s="26">
        <v>-1626005.61</v>
      </c>
      <c r="O29" s="28"/>
      <c r="Q29" s="26"/>
      <c r="R29" s="25"/>
    </row>
    <row r="30" spans="1:18" ht="12.75" customHeight="1">
      <c r="A30" s="13" t="s">
        <v>22</v>
      </c>
      <c r="C30" s="13"/>
      <c r="D30" s="13"/>
      <c r="E30" s="13"/>
      <c r="F30" s="13"/>
      <c r="G30" s="26">
        <f>L30-'[1]OIB'!AQ21</f>
        <v>-656821.5599999999</v>
      </c>
      <c r="H30" s="26"/>
      <c r="I30" s="26">
        <f>N30-'[1]OIB'!AR21</f>
        <v>-368206.74</v>
      </c>
      <c r="J30" s="27"/>
      <c r="K30" s="26"/>
      <c r="L30" s="26">
        <f>'[1]OIB'!N21</f>
        <v>-656821.5599999999</v>
      </c>
      <c r="M30" s="26"/>
      <c r="N30" s="26">
        <v>-368206.74</v>
      </c>
      <c r="O30" s="28"/>
      <c r="Q30" s="26"/>
      <c r="R30" s="25"/>
    </row>
    <row r="31" spans="1:18" ht="7.5" customHeight="1">
      <c r="A31" s="20"/>
      <c r="B31" s="13"/>
      <c r="C31" s="13"/>
      <c r="D31" s="13"/>
      <c r="E31" s="13"/>
      <c r="F31" s="13"/>
      <c r="G31" s="29"/>
      <c r="H31" s="29"/>
      <c r="I31" s="29"/>
      <c r="J31" s="30"/>
      <c r="K31" s="26"/>
      <c r="L31" s="29"/>
      <c r="M31" s="29"/>
      <c r="N31" s="29"/>
      <c r="O31" s="31"/>
      <c r="Q31" s="26"/>
      <c r="R31" s="25"/>
    </row>
    <row r="32" spans="1:18" ht="7.5" customHeight="1">
      <c r="A32" s="20"/>
      <c r="B32" s="13"/>
      <c r="C32" s="13"/>
      <c r="D32" s="13"/>
      <c r="E32" s="13"/>
      <c r="F32" s="13"/>
      <c r="G32" s="26"/>
      <c r="H32" s="26"/>
      <c r="I32" s="26"/>
      <c r="J32" s="26"/>
      <c r="K32" s="26"/>
      <c r="L32" s="26"/>
      <c r="M32" s="26"/>
      <c r="N32" s="26"/>
      <c r="O32" s="24"/>
      <c r="Q32" s="26"/>
      <c r="R32" s="25"/>
    </row>
    <row r="33" spans="1:18" ht="12.75" customHeight="1">
      <c r="A33" s="12" t="s">
        <v>23</v>
      </c>
      <c r="C33" s="32"/>
      <c r="D33" s="32"/>
      <c r="E33" s="32"/>
      <c r="F33" s="32"/>
      <c r="G33" s="26">
        <f>SUM(G24:G31)</f>
        <v>4086216.4571022983</v>
      </c>
      <c r="H33" s="26"/>
      <c r="I33" s="26">
        <f>SUM(I24:I31)</f>
        <v>8374320.905035801</v>
      </c>
      <c r="J33" s="27"/>
      <c r="K33" s="26"/>
      <c r="L33" s="26">
        <f>SUM(L24:L31)</f>
        <v>4086216.4571022983</v>
      </c>
      <c r="M33" s="26"/>
      <c r="N33" s="26">
        <f>SUM(N24:N31)</f>
        <v>8374320.905035801</v>
      </c>
      <c r="O33" s="24"/>
      <c r="Q33" s="26"/>
      <c r="R33" s="25"/>
    </row>
    <row r="34" spans="1:18" ht="7.5" customHeight="1">
      <c r="A34" s="32"/>
      <c r="C34" s="32"/>
      <c r="D34" s="32"/>
      <c r="E34" s="32"/>
      <c r="F34" s="32"/>
      <c r="G34" s="26"/>
      <c r="H34" s="26"/>
      <c r="I34" s="26"/>
      <c r="J34" s="26"/>
      <c r="K34" s="26"/>
      <c r="L34" s="26"/>
      <c r="M34" s="26"/>
      <c r="N34" s="26"/>
      <c r="O34" s="24"/>
      <c r="Q34" s="26"/>
      <c r="R34" s="25"/>
    </row>
    <row r="35" spans="1:18" ht="12.75" customHeight="1">
      <c r="A35" s="32" t="s">
        <v>24</v>
      </c>
      <c r="C35" s="32"/>
      <c r="D35" s="32"/>
      <c r="E35" s="32"/>
      <c r="F35" s="32"/>
      <c r="G35" s="26">
        <f>L35-'[1]OIB'!AQ25</f>
        <v>-241963.9</v>
      </c>
      <c r="H35" s="26"/>
      <c r="I35" s="26">
        <f>N35-'[1]OIB'!AR25</f>
        <v>-256509.55</v>
      </c>
      <c r="J35" s="27"/>
      <c r="K35" s="26"/>
      <c r="L35" s="26">
        <f>'[1]OIB'!N25</f>
        <v>-241963.9</v>
      </c>
      <c r="M35" s="26"/>
      <c r="N35" s="24">
        <v>-256509.55</v>
      </c>
      <c r="O35" s="24"/>
      <c r="Q35" s="26"/>
      <c r="R35" s="25"/>
    </row>
    <row r="36" spans="1:18" ht="7.5" customHeight="1">
      <c r="A36" s="3"/>
      <c r="G36" s="24"/>
      <c r="H36" s="24"/>
      <c r="I36" s="24"/>
      <c r="J36" s="24"/>
      <c r="K36" s="24"/>
      <c r="L36" s="24"/>
      <c r="M36" s="24"/>
      <c r="N36" s="24"/>
      <c r="O36" s="24"/>
      <c r="Q36" s="28"/>
      <c r="R36" s="25"/>
    </row>
    <row r="37" spans="1:18" ht="12.75" customHeight="1">
      <c r="A37" s="32" t="s">
        <v>25</v>
      </c>
      <c r="C37" s="32"/>
      <c r="D37" s="32"/>
      <c r="E37" s="32"/>
      <c r="F37" s="32"/>
      <c r="G37" s="26">
        <f>L37-'[1]OIB'!AQ27</f>
        <v>157767.78260869562</v>
      </c>
      <c r="H37" s="26"/>
      <c r="I37" s="26">
        <f>N37-'[1]OIB'!AR27</f>
        <v>621620.475130434</v>
      </c>
      <c r="J37" s="27"/>
      <c r="K37" s="26"/>
      <c r="L37" s="26">
        <f>'[1]OIB'!N27</f>
        <v>157767.78260869562</v>
      </c>
      <c r="M37" s="26"/>
      <c r="N37" s="26">
        <v>621620.475130434</v>
      </c>
      <c r="O37" s="24"/>
      <c r="Q37" s="26"/>
      <c r="R37" s="25"/>
    </row>
    <row r="38" spans="2:18" ht="7.5" customHeight="1">
      <c r="B38" s="32"/>
      <c r="C38" s="32"/>
      <c r="D38" s="32"/>
      <c r="E38" s="32"/>
      <c r="F38" s="32"/>
      <c r="G38" s="29"/>
      <c r="H38" s="29"/>
      <c r="I38" s="29"/>
      <c r="J38" s="29"/>
      <c r="K38" s="26"/>
      <c r="L38" s="29"/>
      <c r="M38" s="29"/>
      <c r="N38" s="29"/>
      <c r="O38" s="31"/>
      <c r="Q38" s="26"/>
      <c r="R38" s="25"/>
    </row>
    <row r="39" spans="7:18" ht="7.5" customHeight="1">
      <c r="G39" s="24"/>
      <c r="H39" s="24"/>
      <c r="I39" s="24"/>
      <c r="J39" s="24"/>
      <c r="K39" s="24"/>
      <c r="L39" s="24"/>
      <c r="M39" s="24"/>
      <c r="N39" s="24"/>
      <c r="O39" s="24"/>
      <c r="Q39" s="28"/>
      <c r="R39" s="25"/>
    </row>
    <row r="40" spans="1:18" ht="12.75" customHeight="1">
      <c r="A40" s="33" t="s">
        <v>26</v>
      </c>
      <c r="C40" s="32"/>
      <c r="D40" s="32"/>
      <c r="E40" s="32"/>
      <c r="F40" s="32"/>
      <c r="G40" s="26">
        <f>SUM(G32:G38)</f>
        <v>4002020.339710994</v>
      </c>
      <c r="H40" s="26"/>
      <c r="I40" s="26">
        <f>SUM(I32:I38)</f>
        <v>8739431.830166236</v>
      </c>
      <c r="J40" s="27"/>
      <c r="K40" s="26"/>
      <c r="L40" s="26">
        <f>SUM(L32:L38)</f>
        <v>4002020.339710994</v>
      </c>
      <c r="M40" s="26"/>
      <c r="N40" s="26">
        <f>SUM(N32:N38)</f>
        <v>8739431.830166236</v>
      </c>
      <c r="O40" s="24"/>
      <c r="Q40" s="26"/>
      <c r="R40" s="25"/>
    </row>
    <row r="41" spans="1:18" ht="7.5" customHeight="1">
      <c r="A41" s="20"/>
      <c r="B41" s="32"/>
      <c r="C41" s="32"/>
      <c r="D41" s="32"/>
      <c r="E41" s="32"/>
      <c r="F41" s="32"/>
      <c r="G41" s="26"/>
      <c r="H41" s="26"/>
      <c r="I41" s="26"/>
      <c r="J41" s="24"/>
      <c r="K41" s="26"/>
      <c r="L41" s="26"/>
      <c r="M41" s="26"/>
      <c r="N41" s="24"/>
      <c r="O41" s="24"/>
      <c r="Q41" s="26"/>
      <c r="R41" s="25"/>
    </row>
    <row r="42" spans="1:18" ht="12.75" customHeight="1">
      <c r="A42" s="9" t="s">
        <v>27</v>
      </c>
      <c r="B42" s="32"/>
      <c r="C42" s="32"/>
      <c r="D42" s="32"/>
      <c r="E42" s="32"/>
      <c r="F42" s="32"/>
      <c r="G42" s="26"/>
      <c r="H42" s="26"/>
      <c r="I42" s="26"/>
      <c r="J42" s="24"/>
      <c r="K42" s="26"/>
      <c r="L42" s="26"/>
      <c r="M42" s="26"/>
      <c r="N42" s="24"/>
      <c r="O42" s="24"/>
      <c r="Q42" s="26"/>
      <c r="R42" s="25"/>
    </row>
    <row r="43" spans="1:18" ht="12.75" customHeight="1">
      <c r="A43" s="34" t="s">
        <v>28</v>
      </c>
      <c r="D43" s="32"/>
      <c r="E43" s="32"/>
      <c r="F43" s="32"/>
      <c r="G43" s="27">
        <f>-LRNotes!I61</f>
        <v>-964300.4983999993</v>
      </c>
      <c r="H43" s="26"/>
      <c r="I43" s="27">
        <f>-LRNotes!K61</f>
        <v>-2133921.91</v>
      </c>
      <c r="J43" s="26"/>
      <c r="K43" s="26"/>
      <c r="L43" s="27">
        <f>-LRNotes!M61</f>
        <v>-964300.4983999993</v>
      </c>
      <c r="M43" s="26"/>
      <c r="N43" s="27">
        <f>-LRNotes!O61</f>
        <v>-2133921.91</v>
      </c>
      <c r="O43" s="28"/>
      <c r="Q43" s="27"/>
      <c r="R43" s="25"/>
    </row>
    <row r="44" spans="1:18" ht="12.75" customHeight="1">
      <c r="A44" s="34" t="s">
        <v>29</v>
      </c>
      <c r="B44" s="32"/>
      <c r="C44" s="32"/>
      <c r="D44" s="32"/>
      <c r="E44" s="32"/>
      <c r="F44" s="32"/>
      <c r="G44" s="26">
        <f>L44-'[1]OIB'!AQ32</f>
        <v>-44174.979130434775</v>
      </c>
      <c r="H44" s="26"/>
      <c r="I44" s="26">
        <f>N44-'[1]OIB'!AR32</f>
        <v>-172329.265217391</v>
      </c>
      <c r="J44" s="28"/>
      <c r="K44" s="26"/>
      <c r="L44" s="26">
        <f>'[1]OIB'!N32</f>
        <v>-44174.979130434775</v>
      </c>
      <c r="M44" s="26"/>
      <c r="N44" s="28">
        <v>-172329.265217391</v>
      </c>
      <c r="O44" s="28"/>
      <c r="Q44" s="26"/>
      <c r="R44" s="25"/>
    </row>
    <row r="45" spans="1:18" ht="7.5" customHeight="1">
      <c r="A45" s="20"/>
      <c r="B45" s="32"/>
      <c r="C45" s="32"/>
      <c r="D45" s="32"/>
      <c r="E45" s="32"/>
      <c r="F45" s="32"/>
      <c r="G45" s="29"/>
      <c r="H45" s="29"/>
      <c r="I45" s="29"/>
      <c r="J45" s="31"/>
      <c r="K45" s="26"/>
      <c r="L45" s="29"/>
      <c r="M45" s="29"/>
      <c r="N45" s="31"/>
      <c r="O45" s="31"/>
      <c r="Q45" s="26"/>
      <c r="R45" s="25"/>
    </row>
    <row r="46" spans="1:18" ht="7.5" customHeight="1">
      <c r="A46" s="3"/>
      <c r="B46" s="32"/>
      <c r="C46" s="32"/>
      <c r="D46" s="32"/>
      <c r="E46" s="32"/>
      <c r="F46" s="32"/>
      <c r="G46" s="26"/>
      <c r="H46" s="26"/>
      <c r="I46" s="26"/>
      <c r="J46" s="24"/>
      <c r="K46" s="26"/>
      <c r="L46" s="26"/>
      <c r="M46" s="26"/>
      <c r="N46" s="24"/>
      <c r="O46" s="24"/>
      <c r="Q46" s="26"/>
      <c r="R46" s="25"/>
    </row>
    <row r="47" spans="1:18" ht="12.75" customHeight="1">
      <c r="A47" s="33" t="s">
        <v>30</v>
      </c>
      <c r="C47" s="32"/>
      <c r="D47" s="32"/>
      <c r="E47" s="32"/>
      <c r="F47" s="32"/>
      <c r="G47" s="26">
        <f>SUM(G39:G45)</f>
        <v>2993544.86218056</v>
      </c>
      <c r="H47" s="26"/>
      <c r="I47" s="26">
        <f>SUM(I39:I45)</f>
        <v>6433180.654948845</v>
      </c>
      <c r="J47" s="27"/>
      <c r="K47" s="26"/>
      <c r="L47" s="26">
        <f>SUM(L39:L45)</f>
        <v>2993544.86218056</v>
      </c>
      <c r="M47" s="26"/>
      <c r="N47" s="26">
        <f>SUM(N39:N45)</f>
        <v>6433180.654948845</v>
      </c>
      <c r="O47" s="24"/>
      <c r="Q47" s="26"/>
      <c r="R47" s="25"/>
    </row>
    <row r="48" spans="1:18" ht="7.5" customHeight="1">
      <c r="A48" s="35"/>
      <c r="C48" s="32"/>
      <c r="D48" s="32"/>
      <c r="E48" s="32"/>
      <c r="F48" s="32"/>
      <c r="G48" s="26"/>
      <c r="H48" s="26"/>
      <c r="I48" s="26"/>
      <c r="J48" s="24"/>
      <c r="K48" s="26"/>
      <c r="L48" s="26"/>
      <c r="M48" s="26"/>
      <c r="N48" s="24"/>
      <c r="O48" s="24"/>
      <c r="Q48" s="26"/>
      <c r="R48" s="25"/>
    </row>
    <row r="49" spans="1:18" ht="12.75" customHeight="1">
      <c r="A49" s="32" t="s">
        <v>31</v>
      </c>
      <c r="D49" s="32"/>
      <c r="E49" s="32"/>
      <c r="F49" s="32"/>
      <c r="G49" s="26">
        <f>L49-'[1]OIB'!AQ37</f>
        <v>-289546.88002012606</v>
      </c>
      <c r="H49" s="26"/>
      <c r="I49" s="26">
        <f>N49-'[1]OIB'!AR37</f>
        <v>-100507.75564</v>
      </c>
      <c r="J49" s="27"/>
      <c r="K49" s="26"/>
      <c r="L49" s="26">
        <f>'[1]OIB'!N37</f>
        <v>-289546.88002012606</v>
      </c>
      <c r="M49" s="26"/>
      <c r="N49" s="26">
        <v>-100507.75564</v>
      </c>
      <c r="O49" s="28"/>
      <c r="Q49" s="26"/>
      <c r="R49" s="25"/>
    </row>
    <row r="50" spans="1:18" ht="7.5" customHeight="1">
      <c r="A50" s="32"/>
      <c r="D50" s="32"/>
      <c r="E50" s="32"/>
      <c r="F50" s="32"/>
      <c r="G50" s="29"/>
      <c r="H50" s="29"/>
      <c r="I50" s="29"/>
      <c r="J50" s="30"/>
      <c r="K50" s="26"/>
      <c r="L50" s="29"/>
      <c r="M50" s="29"/>
      <c r="N50" s="29"/>
      <c r="O50" s="31"/>
      <c r="Q50" s="26"/>
      <c r="R50" s="25"/>
    </row>
    <row r="51" spans="1:18" ht="7.5" customHeight="1">
      <c r="A51" s="32"/>
      <c r="C51" s="32"/>
      <c r="D51" s="32"/>
      <c r="E51" s="32"/>
      <c r="F51" s="32"/>
      <c r="G51" s="26"/>
      <c r="H51" s="26"/>
      <c r="I51" s="26"/>
      <c r="J51" s="23"/>
      <c r="K51" s="23"/>
      <c r="L51" s="26"/>
      <c r="M51" s="26"/>
      <c r="N51" s="23"/>
      <c r="O51" s="24"/>
      <c r="Q51" s="26"/>
      <c r="R51" s="25"/>
    </row>
    <row r="52" spans="1:18" ht="12.75" customHeight="1">
      <c r="A52" s="12" t="s">
        <v>32</v>
      </c>
      <c r="C52" s="13"/>
      <c r="D52" s="13"/>
      <c r="E52" s="13"/>
      <c r="F52" s="13"/>
      <c r="G52" s="26">
        <f>SUM(G46:G50)</f>
        <v>2703997.9821604337</v>
      </c>
      <c r="H52" s="26"/>
      <c r="I52" s="26">
        <f>SUM(I46:I50)</f>
        <v>6332672.8993088445</v>
      </c>
      <c r="J52" s="27"/>
      <c r="K52" s="23"/>
      <c r="L52" s="26">
        <f>SUM(L46:L50)</f>
        <v>2703997.9821604337</v>
      </c>
      <c r="M52" s="26"/>
      <c r="N52" s="26">
        <f>SUM(N46:N50)</f>
        <v>6332672.8993088445</v>
      </c>
      <c r="O52" s="24"/>
      <c r="Q52" s="26"/>
      <c r="R52" s="28"/>
    </row>
    <row r="53" spans="1:15" ht="7.5" customHeight="1" thickBot="1">
      <c r="A53" s="20"/>
      <c r="B53" s="13"/>
      <c r="C53" s="13"/>
      <c r="D53" s="13"/>
      <c r="E53" s="13"/>
      <c r="F53" s="13"/>
      <c r="G53" s="36"/>
      <c r="H53" s="36"/>
      <c r="I53" s="36"/>
      <c r="J53" s="37"/>
      <c r="K53" s="23"/>
      <c r="L53" s="36"/>
      <c r="M53" s="36"/>
      <c r="N53" s="37"/>
      <c r="O53" s="38"/>
    </row>
    <row r="54" ht="7.5" customHeight="1" thickTop="1">
      <c r="A54" s="20"/>
    </row>
    <row r="55" spans="1:14" ht="12.75" customHeight="1">
      <c r="A55" s="9"/>
      <c r="B55" s="13"/>
      <c r="C55" s="13"/>
      <c r="D55" s="13"/>
      <c r="E55" s="13"/>
      <c r="F55" s="13"/>
      <c r="G55" s="19"/>
      <c r="H55" s="19"/>
      <c r="I55" s="39"/>
      <c r="J55" s="39"/>
      <c r="K55" s="39"/>
      <c r="L55" s="19"/>
      <c r="M55" s="19"/>
      <c r="N55" s="39"/>
    </row>
    <row r="56" spans="2:14" ht="12.75" customHeight="1">
      <c r="B56" s="9" t="s">
        <v>33</v>
      </c>
      <c r="C56" s="13"/>
      <c r="G56" s="40">
        <f>'[1]FDEPS'!N9</f>
        <v>2.998112786559685</v>
      </c>
      <c r="H56" s="19"/>
      <c r="I56" s="41">
        <f>'[1]FDEPS'!N12</f>
        <v>7.021479941101282</v>
      </c>
      <c r="J56" s="42"/>
      <c r="K56" s="39"/>
      <c r="L56" s="40">
        <f>'[1]FDEPS'!S9</f>
        <v>2.998112786559685</v>
      </c>
      <c r="M56" s="39"/>
      <c r="N56" s="41">
        <f>'[1]FDEPS'!S12</f>
        <v>7.021479941101282</v>
      </c>
    </row>
    <row r="57" spans="2:14" ht="7.5" customHeight="1">
      <c r="B57" s="20"/>
      <c r="C57" s="13"/>
      <c r="D57" s="13"/>
      <c r="E57" s="13"/>
      <c r="F57" s="13"/>
      <c r="G57" s="43"/>
      <c r="H57" s="44"/>
      <c r="I57" s="14"/>
      <c r="J57" s="14"/>
      <c r="K57" s="14"/>
      <c r="L57" s="45"/>
      <c r="M57" s="14"/>
      <c r="N57" s="45"/>
    </row>
    <row r="58" spans="2:14" ht="12.75" customHeight="1">
      <c r="B58" s="9" t="s">
        <v>34</v>
      </c>
      <c r="C58" s="13"/>
      <c r="D58" s="13"/>
      <c r="E58" s="46"/>
      <c r="F58" s="13"/>
      <c r="G58" s="43">
        <f>'[1]FDEPS'!N25</f>
        <v>2.9907168067457293</v>
      </c>
      <c r="H58" s="44"/>
      <c r="I58" s="41">
        <f>'[1]FDEPS'!N27</f>
        <v>7.021479941101282</v>
      </c>
      <c r="J58" s="42"/>
      <c r="K58" s="14"/>
      <c r="L58" s="47">
        <f>'[1]FDEPS'!S25</f>
        <v>2.9907168067457293</v>
      </c>
      <c r="M58" s="48"/>
      <c r="N58" s="49">
        <f>'[1]FDEPS'!S27</f>
        <v>7.021479941101282</v>
      </c>
    </row>
    <row r="59" spans="1:14" ht="12.75" customHeight="1">
      <c r="A59" s="20"/>
      <c r="B59" s="50"/>
      <c r="C59" s="13"/>
      <c r="D59" s="13"/>
      <c r="E59" s="13"/>
      <c r="F59" s="13"/>
      <c r="G59" s="14"/>
      <c r="H59" s="14"/>
      <c r="I59" s="14"/>
      <c r="J59" s="14"/>
      <c r="K59" s="14"/>
      <c r="L59" s="14"/>
      <c r="M59" s="14"/>
      <c r="N59" s="14"/>
    </row>
    <row r="60" spans="1:15" ht="12.75" customHeight="1">
      <c r="A60" s="162" t="s">
        <v>35</v>
      </c>
      <c r="B60" s="163"/>
      <c r="C60" s="163"/>
      <c r="D60" s="163"/>
      <c r="E60" s="163"/>
      <c r="F60" s="163"/>
      <c r="G60" s="163"/>
      <c r="H60" s="163"/>
      <c r="I60" s="163"/>
      <c r="J60" s="163"/>
      <c r="K60" s="163"/>
      <c r="L60" s="163"/>
      <c r="M60" s="163"/>
      <c r="N60" s="163"/>
      <c r="O60" s="163"/>
    </row>
    <row r="61" spans="1:15" ht="12.75" customHeight="1">
      <c r="A61" s="163"/>
      <c r="B61" s="163"/>
      <c r="C61" s="163"/>
      <c r="D61" s="163"/>
      <c r="E61" s="163"/>
      <c r="F61" s="163"/>
      <c r="G61" s="163"/>
      <c r="H61" s="163"/>
      <c r="I61" s="163"/>
      <c r="J61" s="163"/>
      <c r="K61" s="163"/>
      <c r="L61" s="163"/>
      <c r="M61" s="163"/>
      <c r="N61" s="163"/>
      <c r="O61" s="163"/>
    </row>
    <row r="62" spans="1:15" ht="12.75" customHeight="1">
      <c r="A62" s="3"/>
      <c r="G62" s="3"/>
      <c r="H62" s="3"/>
      <c r="I62" s="3"/>
      <c r="J62" s="3"/>
      <c r="K62" s="3"/>
      <c r="L62" s="3"/>
      <c r="M62" s="3"/>
      <c r="N62" s="3"/>
      <c r="O62" s="3"/>
    </row>
    <row r="63" spans="1:15" ht="12.75" customHeight="1">
      <c r="A63" s="3"/>
      <c r="G63" s="3"/>
      <c r="H63" s="3"/>
      <c r="I63" s="3"/>
      <c r="J63" s="3"/>
      <c r="K63" s="3"/>
      <c r="L63" s="3"/>
      <c r="M63" s="3"/>
      <c r="N63" s="3"/>
      <c r="O63" s="3"/>
    </row>
    <row r="64" spans="1:15" ht="12.75" customHeight="1">
      <c r="A64" s="3"/>
      <c r="G64" s="3"/>
      <c r="H64" s="3"/>
      <c r="I64" s="3"/>
      <c r="J64" s="3"/>
      <c r="K64" s="3"/>
      <c r="L64" s="3"/>
      <c r="M64" s="3"/>
      <c r="N64" s="3"/>
      <c r="O64" s="3"/>
    </row>
    <row r="68" ht="12.75">
      <c r="A68" s="20"/>
    </row>
    <row r="69" ht="12.75">
      <c r="A69" s="20"/>
    </row>
    <row r="70" ht="12.75">
      <c r="A70" s="20"/>
    </row>
    <row r="71" ht="12.75">
      <c r="A71" s="20"/>
    </row>
    <row r="72" ht="12.75">
      <c r="A72" s="20"/>
    </row>
    <row r="73" ht="12.75">
      <c r="A73" s="20"/>
    </row>
    <row r="74" ht="12.75">
      <c r="A74" s="20"/>
    </row>
    <row r="75" ht="12.75">
      <c r="A75" s="20"/>
    </row>
    <row r="76" ht="12.75">
      <c r="A76" s="20"/>
    </row>
    <row r="77" spans="1:14" ht="12.75">
      <c r="A77" s="20"/>
      <c r="B77" s="13"/>
      <c r="C77" s="13"/>
      <c r="D77" s="13"/>
      <c r="E77" s="13"/>
      <c r="F77" s="13"/>
      <c r="G77" s="14"/>
      <c r="H77" s="14"/>
      <c r="I77" s="14"/>
      <c r="J77" s="14"/>
      <c r="K77" s="14"/>
      <c r="L77" s="14"/>
      <c r="M77" s="14"/>
      <c r="N77" s="14"/>
    </row>
    <row r="78" spans="1:14" ht="12.75">
      <c r="A78" s="20"/>
      <c r="B78" s="13"/>
      <c r="C78" s="13"/>
      <c r="D78" s="13"/>
      <c r="E78" s="13"/>
      <c r="F78" s="13"/>
      <c r="G78" s="14"/>
      <c r="H78" s="14"/>
      <c r="I78" s="14"/>
      <c r="J78" s="14"/>
      <c r="K78" s="14"/>
      <c r="L78" s="14"/>
      <c r="M78" s="14"/>
      <c r="N78" s="14"/>
    </row>
    <row r="79" spans="1:14" ht="12.75">
      <c r="A79" s="20"/>
      <c r="B79" s="13"/>
      <c r="C79" s="13"/>
      <c r="D79" s="13"/>
      <c r="E79" s="13"/>
      <c r="F79" s="13"/>
      <c r="G79" s="14"/>
      <c r="H79" s="14"/>
      <c r="I79" s="14"/>
      <c r="J79" s="14"/>
      <c r="K79" s="14"/>
      <c r="L79" s="14"/>
      <c r="M79" s="14"/>
      <c r="N79" s="14"/>
    </row>
    <row r="80" spans="1:14" ht="12.75">
      <c r="A80" s="20"/>
      <c r="B80" s="13"/>
      <c r="C80" s="13"/>
      <c r="D80" s="13"/>
      <c r="E80" s="13"/>
      <c r="F80" s="13"/>
      <c r="G80" s="14"/>
      <c r="H80" s="14"/>
      <c r="I80" s="14"/>
      <c r="J80" s="14"/>
      <c r="K80" s="14"/>
      <c r="L80" s="14"/>
      <c r="M80" s="14"/>
      <c r="N80" s="14"/>
    </row>
    <row r="81" spans="1:14" ht="12.75">
      <c r="A81" s="20"/>
      <c r="B81" s="13"/>
      <c r="C81" s="13"/>
      <c r="D81" s="13"/>
      <c r="E81" s="13"/>
      <c r="F81" s="13"/>
      <c r="G81" s="14"/>
      <c r="H81" s="14"/>
      <c r="I81" s="14"/>
      <c r="J81" s="14"/>
      <c r="K81" s="14"/>
      <c r="L81" s="14"/>
      <c r="M81" s="14"/>
      <c r="N81" s="14"/>
    </row>
    <row r="82" spans="1:14" ht="12.75">
      <c r="A82" s="20"/>
      <c r="B82" s="13"/>
      <c r="C82" s="13"/>
      <c r="D82" s="13"/>
      <c r="E82" s="13"/>
      <c r="F82" s="13"/>
      <c r="G82" s="14"/>
      <c r="H82" s="14"/>
      <c r="I82" s="14"/>
      <c r="J82" s="14"/>
      <c r="K82" s="14"/>
      <c r="L82" s="14"/>
      <c r="M82" s="14"/>
      <c r="N82" s="14"/>
    </row>
    <row r="83" spans="1:14" ht="12.75">
      <c r="A83" s="20"/>
      <c r="B83" s="13"/>
      <c r="C83" s="13"/>
      <c r="D83" s="13"/>
      <c r="E83" s="13"/>
      <c r="F83" s="13"/>
      <c r="G83" s="14"/>
      <c r="H83" s="14"/>
      <c r="I83" s="14"/>
      <c r="J83" s="14"/>
      <c r="K83" s="14"/>
      <c r="L83" s="14"/>
      <c r="M83" s="14"/>
      <c r="N83" s="14"/>
    </row>
    <row r="84" spans="1:14" ht="12.75">
      <c r="A84" s="20"/>
      <c r="B84" s="13"/>
      <c r="C84" s="13"/>
      <c r="D84" s="13"/>
      <c r="E84" s="13"/>
      <c r="F84" s="13"/>
      <c r="G84" s="14"/>
      <c r="H84" s="14"/>
      <c r="I84" s="14"/>
      <c r="J84" s="14"/>
      <c r="K84" s="14"/>
      <c r="L84" s="14"/>
      <c r="M84" s="14"/>
      <c r="N84" s="14"/>
    </row>
    <row r="85" spans="1:14" ht="12.75">
      <c r="A85" s="20"/>
      <c r="B85" s="13"/>
      <c r="C85" s="13"/>
      <c r="D85" s="13"/>
      <c r="E85" s="13"/>
      <c r="F85" s="13"/>
      <c r="G85" s="14"/>
      <c r="H85" s="14"/>
      <c r="I85" s="14"/>
      <c r="J85" s="14"/>
      <c r="K85" s="14"/>
      <c r="L85" s="14"/>
      <c r="M85" s="14"/>
      <c r="N85" s="14"/>
    </row>
    <row r="86" spans="1:14" ht="12.75">
      <c r="A86" s="20"/>
      <c r="B86" s="13"/>
      <c r="C86" s="13"/>
      <c r="D86" s="13"/>
      <c r="E86" s="13"/>
      <c r="F86" s="13"/>
      <c r="G86" s="14"/>
      <c r="H86" s="14"/>
      <c r="I86" s="14"/>
      <c r="J86" s="14"/>
      <c r="K86" s="14"/>
      <c r="L86" s="14"/>
      <c r="M86" s="14"/>
      <c r="N86" s="14"/>
    </row>
    <row r="87" spans="1:14" ht="12.75">
      <c r="A87" s="20"/>
      <c r="B87" s="13"/>
      <c r="C87" s="13"/>
      <c r="D87" s="13"/>
      <c r="E87" s="13"/>
      <c r="F87" s="13"/>
      <c r="G87" s="14"/>
      <c r="H87" s="14"/>
      <c r="I87" s="14"/>
      <c r="J87" s="14"/>
      <c r="K87" s="14"/>
      <c r="L87" s="14"/>
      <c r="M87" s="14"/>
      <c r="N87" s="14"/>
    </row>
    <row r="88" spans="1:14" ht="12.75">
      <c r="A88" s="20"/>
      <c r="B88" s="13"/>
      <c r="C88" s="13"/>
      <c r="D88" s="13"/>
      <c r="E88" s="13"/>
      <c r="F88" s="13"/>
      <c r="G88" s="14"/>
      <c r="H88" s="14"/>
      <c r="I88" s="14"/>
      <c r="J88" s="14"/>
      <c r="K88" s="14"/>
      <c r="L88" s="14"/>
      <c r="M88" s="14"/>
      <c r="N88" s="14"/>
    </row>
    <row r="89" spans="1:14" ht="12.75">
      <c r="A89" s="20"/>
      <c r="B89" s="13"/>
      <c r="C89" s="13"/>
      <c r="D89" s="13"/>
      <c r="E89" s="13"/>
      <c r="F89" s="13"/>
      <c r="G89" s="14"/>
      <c r="H89" s="14"/>
      <c r="I89" s="14"/>
      <c r="J89" s="14"/>
      <c r="K89" s="14"/>
      <c r="L89" s="14"/>
      <c r="M89" s="14"/>
      <c r="N89" s="14"/>
    </row>
    <row r="90" spans="1:14" ht="12.75">
      <c r="A90" s="20"/>
      <c r="B90" s="13"/>
      <c r="C90" s="13"/>
      <c r="D90" s="13"/>
      <c r="E90" s="13"/>
      <c r="F90" s="13"/>
      <c r="G90" s="14"/>
      <c r="H90" s="14"/>
      <c r="I90" s="14"/>
      <c r="J90" s="14"/>
      <c r="K90" s="14"/>
      <c r="L90" s="14"/>
      <c r="M90" s="14"/>
      <c r="N90" s="14"/>
    </row>
    <row r="91" spans="1:14" ht="12.75">
      <c r="A91" s="20"/>
      <c r="B91" s="13"/>
      <c r="C91" s="13"/>
      <c r="D91" s="13"/>
      <c r="E91" s="13"/>
      <c r="F91" s="13"/>
      <c r="G91" s="14"/>
      <c r="H91" s="14"/>
      <c r="I91" s="14"/>
      <c r="J91" s="14"/>
      <c r="K91" s="14"/>
      <c r="L91" s="14"/>
      <c r="M91" s="14"/>
      <c r="N91" s="14"/>
    </row>
    <row r="92" spans="1:14" ht="12.75">
      <c r="A92" s="20"/>
      <c r="B92" s="13"/>
      <c r="C92" s="13"/>
      <c r="D92" s="13"/>
      <c r="E92" s="13"/>
      <c r="F92" s="13"/>
      <c r="G92" s="14"/>
      <c r="H92" s="14"/>
      <c r="I92" s="14"/>
      <c r="J92" s="14"/>
      <c r="K92" s="14"/>
      <c r="L92" s="14"/>
      <c r="M92" s="14"/>
      <c r="N92" s="14"/>
    </row>
  </sheetData>
  <mergeCells count="24">
    <mergeCell ref="A60:O61"/>
    <mergeCell ref="L18:M18"/>
    <mergeCell ref="N14:O14"/>
    <mergeCell ref="N15:O15"/>
    <mergeCell ref="N16:O16"/>
    <mergeCell ref="N17:O17"/>
    <mergeCell ref="N18:O18"/>
    <mergeCell ref="L14:M14"/>
    <mergeCell ref="L15:M15"/>
    <mergeCell ref="L16:M16"/>
    <mergeCell ref="L17:M17"/>
    <mergeCell ref="G17:H17"/>
    <mergeCell ref="G18:H18"/>
    <mergeCell ref="I18:J18"/>
    <mergeCell ref="I17:J17"/>
    <mergeCell ref="G15:H15"/>
    <mergeCell ref="G16:H16"/>
    <mergeCell ref="I16:J16"/>
    <mergeCell ref="I15:J15"/>
    <mergeCell ref="A7:O8"/>
    <mergeCell ref="G13:J13"/>
    <mergeCell ref="L13:O13"/>
    <mergeCell ref="I14:J14"/>
    <mergeCell ref="G14:H14"/>
  </mergeCells>
  <printOptions/>
  <pageMargins left="0.984251968503937" right="0.1968503937007874" top="0.7874015748031497" bottom="0.3937007874015748" header="1.5748031496062993" footer="0.1968503937007874"/>
  <pageSetup horizontalDpi="360" verticalDpi="360" orientation="portrait" paperSize="9" r:id="rId2"/>
  <headerFooter alignWithMargins="0">
    <oddHeader>&amp;R&amp;"Times New Roman,Bold"Page &amp;P of &amp;N</oddHeader>
  </headerFooter>
  <drawing r:id="rId1"/>
</worksheet>
</file>

<file path=xl/worksheets/sheet2.xml><?xml version="1.0" encoding="utf-8"?>
<worksheet xmlns="http://schemas.openxmlformats.org/spreadsheetml/2006/main" xmlns:r="http://schemas.openxmlformats.org/officeDocument/2006/relationships">
  <dimension ref="A1:N102"/>
  <sheetViews>
    <sheetView workbookViewId="0" topLeftCell="A1">
      <selection activeCell="O40" sqref="O40"/>
    </sheetView>
  </sheetViews>
  <sheetFormatPr defaultColWidth="9.33203125" defaultRowHeight="12.75" customHeight="1"/>
  <cols>
    <col min="1" max="1" width="3.33203125" style="7" customWidth="1"/>
    <col min="2" max="2" width="3.33203125" style="3" customWidth="1"/>
    <col min="3" max="7" width="9.33203125" style="3" customWidth="1"/>
    <col min="8" max="8" width="10.83203125" style="63" customWidth="1"/>
    <col min="9" max="9" width="2.33203125" style="63" customWidth="1"/>
    <col min="10" max="10" width="3.83203125" style="63" customWidth="1"/>
    <col min="11" max="11" width="10.83203125" style="63" customWidth="1"/>
    <col min="12" max="12" width="2.33203125" style="63" customWidth="1"/>
    <col min="13" max="16384" width="9.33203125" style="3" customWidth="1"/>
  </cols>
  <sheetData>
    <row r="1" spans="1:12" s="52" customFormat="1" ht="12.75" customHeight="1">
      <c r="A1" s="51" t="s">
        <v>0</v>
      </c>
      <c r="B1" s="51"/>
      <c r="C1" s="51"/>
      <c r="D1" s="51"/>
      <c r="E1" s="51"/>
      <c r="F1" s="51"/>
      <c r="G1" s="51"/>
      <c r="H1" s="51"/>
      <c r="I1" s="51"/>
      <c r="J1" s="51"/>
      <c r="K1" s="51"/>
      <c r="L1" s="51"/>
    </row>
    <row r="2" spans="1:12" s="52" customFormat="1" ht="12.75" customHeight="1">
      <c r="A2" s="53" t="s">
        <v>1</v>
      </c>
      <c r="B2" s="51"/>
      <c r="C2" s="51"/>
      <c r="D2" s="51"/>
      <c r="E2" s="51"/>
      <c r="F2" s="51"/>
      <c r="G2" s="51"/>
      <c r="H2" s="51"/>
      <c r="I2" s="51"/>
      <c r="J2" s="51"/>
      <c r="K2" s="51"/>
      <c r="L2" s="51"/>
    </row>
    <row r="3" spans="1:12" ht="7.5" customHeight="1">
      <c r="A3" s="17"/>
      <c r="B3" s="17"/>
      <c r="C3" s="17"/>
      <c r="D3" s="17"/>
      <c r="E3" s="17"/>
      <c r="F3" s="17"/>
      <c r="G3" s="17"/>
      <c r="H3" s="17"/>
      <c r="I3" s="17"/>
      <c r="J3" s="17"/>
      <c r="K3" s="17"/>
      <c r="L3" s="17"/>
    </row>
    <row r="4" spans="1:12" ht="12.75" customHeight="1">
      <c r="A4" s="18" t="s">
        <v>36</v>
      </c>
      <c r="B4" s="13"/>
      <c r="C4" s="13"/>
      <c r="D4" s="13"/>
      <c r="E4" s="13"/>
      <c r="F4" s="13"/>
      <c r="G4" s="13"/>
      <c r="H4" s="54"/>
      <c r="I4" s="54"/>
      <c r="J4" s="54"/>
      <c r="K4" s="54"/>
      <c r="L4" s="54"/>
    </row>
    <row r="5" spans="1:12" ht="12.75" customHeight="1">
      <c r="A5" s="17" t="str">
        <f>IncSt!A12</f>
        <v>[The figures have not been audited.]</v>
      </c>
      <c r="B5" s="13"/>
      <c r="C5" s="13"/>
      <c r="D5" s="13"/>
      <c r="E5" s="13"/>
      <c r="F5" s="13"/>
      <c r="G5" s="13"/>
      <c r="H5" s="54"/>
      <c r="I5" s="54"/>
      <c r="J5" s="54"/>
      <c r="K5" s="54"/>
      <c r="L5" s="54"/>
    </row>
    <row r="6" spans="1:12" s="57" customFormat="1" ht="7.5" customHeight="1">
      <c r="A6" s="20"/>
      <c r="B6" s="50"/>
      <c r="C6" s="50"/>
      <c r="D6" s="50"/>
      <c r="E6" s="50"/>
      <c r="F6" s="50"/>
      <c r="G6" s="50"/>
      <c r="H6" s="164"/>
      <c r="I6" s="164"/>
      <c r="J6" s="56"/>
      <c r="K6" s="164"/>
      <c r="L6" s="164"/>
    </row>
    <row r="7" spans="1:12" s="57" customFormat="1" ht="12.75" customHeight="1">
      <c r="A7" s="20"/>
      <c r="B7" s="50"/>
      <c r="C7" s="50"/>
      <c r="D7" s="50"/>
      <c r="E7" s="50"/>
      <c r="F7" s="50"/>
      <c r="G7" s="50"/>
      <c r="H7" s="164" t="s">
        <v>37</v>
      </c>
      <c r="I7" s="164"/>
      <c r="J7" s="56"/>
      <c r="K7" s="164" t="s">
        <v>38</v>
      </c>
      <c r="L7" s="164"/>
    </row>
    <row r="8" spans="1:12" s="57" customFormat="1" ht="12.75" customHeight="1">
      <c r="A8" s="20"/>
      <c r="B8" s="50"/>
      <c r="C8" s="50"/>
      <c r="D8" s="50"/>
      <c r="E8" s="50"/>
      <c r="F8" s="50"/>
      <c r="G8" s="50"/>
      <c r="H8" s="164" t="s">
        <v>39</v>
      </c>
      <c r="I8" s="164"/>
      <c r="J8" s="56"/>
      <c r="K8" s="164" t="s">
        <v>40</v>
      </c>
      <c r="L8" s="164"/>
    </row>
    <row r="9" spans="1:12" s="57" customFormat="1" ht="12.75" customHeight="1">
      <c r="A9" s="20"/>
      <c r="B9" s="50"/>
      <c r="C9" s="50"/>
      <c r="D9" s="50"/>
      <c r="E9" s="50"/>
      <c r="F9" s="50"/>
      <c r="G9" s="50"/>
      <c r="H9" s="167">
        <f>IncSt!G17</f>
        <v>37894</v>
      </c>
      <c r="I9" s="167"/>
      <c r="J9" s="56"/>
      <c r="K9" s="167">
        <v>37802</v>
      </c>
      <c r="L9" s="167"/>
    </row>
    <row r="10" spans="1:12" s="57" customFormat="1" ht="12.75" customHeight="1">
      <c r="A10" s="20"/>
      <c r="B10" s="50"/>
      <c r="C10" s="50"/>
      <c r="D10" s="50"/>
      <c r="E10" s="50"/>
      <c r="F10" s="50"/>
      <c r="G10" s="50"/>
      <c r="H10" s="168" t="str">
        <f>IncSt!G18</f>
        <v>RM'000</v>
      </c>
      <c r="I10" s="168"/>
      <c r="J10" s="56"/>
      <c r="K10" s="164" t="str">
        <f>H10</f>
        <v>RM'000</v>
      </c>
      <c r="L10" s="164"/>
    </row>
    <row r="11" spans="1:12" ht="7.5" customHeight="1">
      <c r="A11" s="20"/>
      <c r="B11" s="13"/>
      <c r="C11" s="13"/>
      <c r="D11" s="13"/>
      <c r="E11" s="13"/>
      <c r="F11" s="13"/>
      <c r="G11" s="13"/>
      <c r="H11" s="59"/>
      <c r="I11" s="59"/>
      <c r="J11" s="59"/>
      <c r="K11" s="59"/>
      <c r="L11" s="59"/>
    </row>
    <row r="12" spans="1:12" ht="12.75" customHeight="1">
      <c r="A12" s="60" t="str">
        <f>'[1]OIB-BS'!A9</f>
        <v>Capital and Reserves</v>
      </c>
      <c r="B12" s="13"/>
      <c r="C12" s="13"/>
      <c r="D12" s="13"/>
      <c r="E12" s="13"/>
      <c r="F12" s="13"/>
      <c r="G12" s="13"/>
      <c r="H12" s="59"/>
      <c r="I12" s="59"/>
      <c r="J12" s="59"/>
      <c r="K12" s="59"/>
      <c r="L12" s="59"/>
    </row>
    <row r="13" spans="1:12" ht="12.75" customHeight="1">
      <c r="A13" s="20"/>
      <c r="B13" s="13" t="s">
        <v>41</v>
      </c>
      <c r="C13" s="13"/>
      <c r="D13" s="13"/>
      <c r="E13" s="13"/>
      <c r="F13" s="13"/>
      <c r="G13" s="13"/>
      <c r="H13" s="59">
        <f>Equity!G27</f>
        <v>90190002</v>
      </c>
      <c r="I13" s="59"/>
      <c r="J13" s="59"/>
      <c r="K13" s="59">
        <f>'[1]OIB-BS'!F10</f>
        <v>90190002</v>
      </c>
      <c r="L13" s="59"/>
    </row>
    <row r="14" spans="1:12" ht="12.75" customHeight="1">
      <c r="A14" s="20"/>
      <c r="B14" s="13" t="s">
        <v>42</v>
      </c>
      <c r="C14" s="13"/>
      <c r="D14" s="13"/>
      <c r="E14" s="13"/>
      <c r="F14" s="13"/>
      <c r="G14" s="13"/>
      <c r="H14" s="59">
        <f>SUM(Equity!H27:L27)</f>
        <v>125274399.70766786</v>
      </c>
      <c r="I14" s="59"/>
      <c r="J14" s="59"/>
      <c r="K14" s="59">
        <f>SUM('[1]OIB-BS'!F11:F12)</f>
        <v>122570401.726942</v>
      </c>
      <c r="L14" s="59"/>
    </row>
    <row r="15" spans="1:12" ht="12.75" customHeight="1">
      <c r="A15" s="12" t="str">
        <f>'[1]OIB-BS'!A13</f>
        <v>Shareholders' equity</v>
      </c>
      <c r="B15" s="13"/>
      <c r="C15" s="13"/>
      <c r="D15" s="13"/>
      <c r="E15" s="13"/>
      <c r="F15" s="13"/>
      <c r="G15" s="13"/>
      <c r="H15" s="61">
        <f>SUM(H13:H14)</f>
        <v>215464401.70766786</v>
      </c>
      <c r="I15" s="61"/>
      <c r="J15" s="59"/>
      <c r="K15" s="61">
        <f>SUM(K13:K14)</f>
        <v>212760403.726942</v>
      </c>
      <c r="L15" s="26"/>
    </row>
    <row r="16" spans="1:12" ht="7.5" customHeight="1">
      <c r="A16" s="20"/>
      <c r="B16" s="13"/>
      <c r="C16" s="13"/>
      <c r="D16" s="13"/>
      <c r="E16" s="13"/>
      <c r="F16" s="13"/>
      <c r="G16" s="13"/>
      <c r="H16" s="59"/>
      <c r="I16" s="59"/>
      <c r="J16" s="59"/>
      <c r="K16" s="59"/>
      <c r="L16" s="59"/>
    </row>
    <row r="17" spans="1:12" ht="12.75" customHeight="1">
      <c r="A17" s="60" t="str">
        <f>'[1]OIB-BS'!A14</f>
        <v>Minority interests</v>
      </c>
      <c r="B17" s="13"/>
      <c r="C17" s="13"/>
      <c r="D17" s="13"/>
      <c r="E17" s="13"/>
      <c r="F17" s="13"/>
      <c r="G17" s="13"/>
      <c r="H17" s="59">
        <f>'[1]OIB-BS'!D14</f>
        <v>17677341.880020145</v>
      </c>
      <c r="I17" s="59"/>
      <c r="J17" s="59"/>
      <c r="K17" s="59">
        <f>'[1]OIB-BS'!F14</f>
        <v>17387795</v>
      </c>
      <c r="L17" s="59"/>
    </row>
    <row r="18" spans="1:12" ht="6" customHeight="1">
      <c r="A18" s="60"/>
      <c r="B18" s="13"/>
      <c r="C18" s="13"/>
      <c r="D18" s="13"/>
      <c r="E18" s="13"/>
      <c r="F18" s="13"/>
      <c r="G18" s="13"/>
      <c r="H18" s="59"/>
      <c r="I18" s="59"/>
      <c r="J18" s="59"/>
      <c r="K18" s="59"/>
      <c r="L18" s="59"/>
    </row>
    <row r="19" spans="1:11" ht="12.75" customHeight="1">
      <c r="A19" s="62"/>
      <c r="B19" s="13"/>
      <c r="C19" s="13"/>
      <c r="D19" s="13"/>
      <c r="E19" s="13"/>
      <c r="F19" s="13"/>
      <c r="G19" s="13"/>
      <c r="H19" s="61">
        <f>SUM(H15:H18)</f>
        <v>233141743.587688</v>
      </c>
      <c r="I19" s="61"/>
      <c r="J19" s="59"/>
      <c r="K19" s="61">
        <f>SUM(K15:K18)</f>
        <v>230148198.726942</v>
      </c>
    </row>
    <row r="20" spans="1:12" ht="12.75" customHeight="1">
      <c r="A20" s="60" t="str">
        <f>'[1]OIB-BS'!A16</f>
        <v>Non-current liability</v>
      </c>
      <c r="B20" s="13"/>
      <c r="C20" s="13"/>
      <c r="D20" s="13"/>
      <c r="E20" s="13"/>
      <c r="F20" s="13"/>
      <c r="G20" s="13"/>
      <c r="H20" s="59"/>
      <c r="I20" s="59"/>
      <c r="J20" s="59"/>
      <c r="K20" s="59"/>
      <c r="L20" s="59"/>
    </row>
    <row r="21" spans="1:12" ht="12.75" customHeight="1">
      <c r="A21" s="3"/>
      <c r="B21" s="53" t="str">
        <f>'[1]OIB-BS'!A17</f>
        <v>Deferred taxation</v>
      </c>
      <c r="C21" s="13"/>
      <c r="D21" s="13"/>
      <c r="E21" s="13"/>
      <c r="F21" s="13"/>
      <c r="G21" s="13"/>
      <c r="H21" s="59">
        <f>'[1]OIB-BS'!D17</f>
        <v>1578410.1</v>
      </c>
      <c r="I21" s="59"/>
      <c r="J21" s="59"/>
      <c r="K21" s="59">
        <f>'[1]OIB-BS'!F17</f>
        <v>1489434.7</v>
      </c>
      <c r="L21" s="59"/>
    </row>
    <row r="22" spans="1:12" ht="7.5" customHeight="1">
      <c r="A22" s="20"/>
      <c r="B22" s="13"/>
      <c r="C22" s="13"/>
      <c r="D22" s="13"/>
      <c r="E22" s="13"/>
      <c r="F22" s="13"/>
      <c r="G22" s="13"/>
      <c r="H22" s="54"/>
      <c r="I22" s="54"/>
      <c r="J22" s="54"/>
      <c r="K22" s="54"/>
      <c r="L22" s="54"/>
    </row>
    <row r="23" spans="1:12" ht="12.75" customHeight="1" thickBot="1">
      <c r="A23" s="20"/>
      <c r="B23" s="13"/>
      <c r="C23" s="13"/>
      <c r="D23" s="13"/>
      <c r="E23" s="13"/>
      <c r="F23" s="13"/>
      <c r="G23" s="13"/>
      <c r="H23" s="64">
        <f>SUM(H19:H22)</f>
        <v>234720153.687688</v>
      </c>
      <c r="I23" s="64"/>
      <c r="J23" s="59"/>
      <c r="K23" s="64">
        <f>SUM(K19:K22)</f>
        <v>231637633.426942</v>
      </c>
      <c r="L23" s="64"/>
    </row>
    <row r="24" spans="1:12" ht="12.75" customHeight="1" thickTop="1">
      <c r="A24" s="20"/>
      <c r="B24" s="13"/>
      <c r="C24" s="13"/>
      <c r="D24" s="13"/>
      <c r="E24" s="13"/>
      <c r="F24" s="13"/>
      <c r="G24" s="13"/>
      <c r="H24" s="54"/>
      <c r="I24" s="54"/>
      <c r="J24" s="54"/>
      <c r="K24" s="54"/>
      <c r="L24" s="54"/>
    </row>
    <row r="25" spans="1:12" ht="12.75" customHeight="1">
      <c r="A25" s="60" t="str">
        <f>'[1]OIB-BS'!A21</f>
        <v>Non-current assets</v>
      </c>
      <c r="B25" s="13"/>
      <c r="C25" s="13"/>
      <c r="D25" s="13"/>
      <c r="E25" s="13"/>
      <c r="F25" s="13"/>
      <c r="G25" s="13"/>
      <c r="H25" s="54"/>
      <c r="I25" s="54"/>
      <c r="J25" s="54"/>
      <c r="K25" s="54"/>
      <c r="L25" s="54"/>
    </row>
    <row r="26" spans="1:12" ht="12.75" customHeight="1">
      <c r="A26" s="20"/>
      <c r="B26" s="13" t="str">
        <f>'[1]OIB-BS'!A23</f>
        <v>Property, plant and equipment</v>
      </c>
      <c r="C26" s="13"/>
      <c r="D26" s="13"/>
      <c r="E26" s="13"/>
      <c r="F26" s="13"/>
      <c r="G26" s="13"/>
      <c r="H26" s="59">
        <f>'[1]OIB-BS'!D26</f>
        <v>24301633.480000004</v>
      </c>
      <c r="I26" s="59"/>
      <c r="J26" s="59"/>
      <c r="K26" s="59">
        <f>'[1]OIB-BS'!F26</f>
        <v>24006832.04</v>
      </c>
      <c r="L26" s="59"/>
    </row>
    <row r="27" spans="1:12" ht="12.75" customHeight="1">
      <c r="A27" s="20"/>
      <c r="B27" s="13" t="str">
        <f>'[1]OIB-BS'!A29</f>
        <v>Associated company</v>
      </c>
      <c r="C27" s="13"/>
      <c r="D27" s="13"/>
      <c r="E27" s="13"/>
      <c r="F27" s="13"/>
      <c r="G27" s="13"/>
      <c r="H27" s="59">
        <f>'[1]OIB-BS'!D32</f>
        <v>12902754.470608696</v>
      </c>
      <c r="I27" s="59"/>
      <c r="J27" s="59"/>
      <c r="K27" s="59">
        <f>'[1]OIB-BS'!F32</f>
        <v>12789161.67</v>
      </c>
      <c r="L27" s="59"/>
    </row>
    <row r="28" spans="1:12" ht="12.75" customHeight="1">
      <c r="A28" s="20"/>
      <c r="B28" s="13" t="str">
        <f>'[1]OIB-BS'!A34</f>
        <v>Real property assets</v>
      </c>
      <c r="D28" s="13"/>
      <c r="E28" s="13"/>
      <c r="F28" s="13"/>
      <c r="G28" s="13"/>
      <c r="H28" s="59">
        <f>'[1]OIB-BS'!D34</f>
        <v>12883458.540000001</v>
      </c>
      <c r="I28" s="59"/>
      <c r="J28" s="59"/>
      <c r="K28" s="59">
        <f>'[1]OIB-BS'!F34</f>
        <v>12874583</v>
      </c>
      <c r="L28" s="59"/>
    </row>
    <row r="29" spans="1:14" ht="12.75" customHeight="1">
      <c r="A29" s="20"/>
      <c r="B29" s="13" t="str">
        <f>'[1]OIB-BS'!A36</f>
        <v>Deferred taxation</v>
      </c>
      <c r="C29" s="13"/>
      <c r="D29" s="13"/>
      <c r="E29" s="13"/>
      <c r="F29" s="13"/>
      <c r="G29" s="13"/>
      <c r="H29" s="59">
        <f>'[1]OIB-BS'!D36</f>
        <v>4206725.541675617</v>
      </c>
      <c r="I29" s="59"/>
      <c r="J29" s="59"/>
      <c r="K29" s="59">
        <f>'[1]OIB-BS'!F36</f>
        <v>4418546.46</v>
      </c>
      <c r="L29" s="59"/>
      <c r="N29" s="24"/>
    </row>
    <row r="30" spans="1:12" ht="7.5" customHeight="1">
      <c r="A30" s="20"/>
      <c r="B30" s="13"/>
      <c r="C30" s="13"/>
      <c r="D30" s="13"/>
      <c r="E30" s="13"/>
      <c r="F30" s="13"/>
      <c r="G30" s="13"/>
      <c r="H30" s="59"/>
      <c r="I30" s="59"/>
      <c r="J30" s="59"/>
      <c r="K30" s="59"/>
      <c r="L30" s="59"/>
    </row>
    <row r="31" spans="1:12" ht="12.75" customHeight="1">
      <c r="A31" s="12" t="str">
        <f>'[1]OIB-BS'!A38</f>
        <v>Current assets</v>
      </c>
      <c r="C31" s="13"/>
      <c r="D31" s="13"/>
      <c r="E31" s="13"/>
      <c r="F31" s="13"/>
      <c r="G31" s="13"/>
      <c r="H31" s="65"/>
      <c r="I31" s="66"/>
      <c r="J31" s="59"/>
      <c r="K31" s="65"/>
      <c r="L31" s="66"/>
    </row>
    <row r="32" spans="1:12" ht="12.75" customHeight="1">
      <c r="A32" s="62"/>
      <c r="B32" s="13" t="str">
        <f>'[1]OIB-BS'!A39</f>
        <v>Development properties</v>
      </c>
      <c r="D32" s="13"/>
      <c r="E32" s="13"/>
      <c r="F32" s="13"/>
      <c r="G32" s="13"/>
      <c r="H32" s="67">
        <f>'[1]OIB-BS'!D39</f>
        <v>147517970.26540366</v>
      </c>
      <c r="I32" s="68"/>
      <c r="J32" s="59"/>
      <c r="K32" s="67">
        <f>'[1]OIB-BS'!F39</f>
        <v>146966611.46</v>
      </c>
      <c r="L32" s="68"/>
    </row>
    <row r="33" spans="1:12" ht="12.75" customHeight="1">
      <c r="A33" s="20"/>
      <c r="B33" s="13" t="str">
        <f>'[1]OIB-BS'!A40</f>
        <v>Inventories</v>
      </c>
      <c r="D33" s="13"/>
      <c r="E33" s="13"/>
      <c r="F33" s="13"/>
      <c r="G33" s="13"/>
      <c r="H33" s="67">
        <f>'[1]OIB-BS'!D40</f>
        <v>5191995.050000001</v>
      </c>
      <c r="I33" s="68"/>
      <c r="J33" s="59"/>
      <c r="K33" s="67">
        <f>'[1]OIB-BS'!F40</f>
        <v>5487087.98</v>
      </c>
      <c r="L33" s="68"/>
    </row>
    <row r="34" spans="1:12" ht="12.75" customHeight="1">
      <c r="A34" s="20"/>
      <c r="B34" s="13" t="str">
        <f>'[1]OIB-BS'!A41</f>
        <v>Stock of unsold houses </v>
      </c>
      <c r="D34" s="13"/>
      <c r="E34" s="13"/>
      <c r="F34" s="13"/>
      <c r="G34" s="13"/>
      <c r="H34" s="67">
        <f>'[1]OIB-BS'!D41</f>
        <v>12497424.620000001</v>
      </c>
      <c r="I34" s="68"/>
      <c r="J34" s="59"/>
      <c r="K34" s="67">
        <f>'[1]OIB-BS'!F41</f>
        <v>12913560.41</v>
      </c>
      <c r="L34" s="68"/>
    </row>
    <row r="35" spans="1:12" ht="12.75" customHeight="1">
      <c r="A35" s="20"/>
      <c r="B35" s="13" t="str">
        <f>'[1]OIB-BS'!A42</f>
        <v>Trade receivables</v>
      </c>
      <c r="D35" s="13"/>
      <c r="E35" s="13"/>
      <c r="F35" s="13"/>
      <c r="G35" s="13"/>
      <c r="H35" s="67">
        <f>'[1]OIB-BS'!D42</f>
        <v>37543870.87</v>
      </c>
      <c r="I35" s="68"/>
      <c r="J35" s="59"/>
      <c r="K35" s="67">
        <f>'[1]OIB-BS'!F42</f>
        <v>36794900.06</v>
      </c>
      <c r="L35" s="68"/>
    </row>
    <row r="36" spans="1:12" ht="12.75" customHeight="1">
      <c r="A36" s="20"/>
      <c r="B36" s="13" t="str">
        <f>'[1]OIB-BS'!A43</f>
        <v>Other receivables, deposits and prepayments</v>
      </c>
      <c r="D36" s="13"/>
      <c r="E36" s="13"/>
      <c r="F36" s="13"/>
      <c r="G36" s="13"/>
      <c r="H36" s="67">
        <f>'[1]OIB-BS'!D43</f>
        <v>3559891.64</v>
      </c>
      <c r="I36" s="68"/>
      <c r="J36" s="59"/>
      <c r="K36" s="67">
        <f>'[1]OIB-BS'!F43</f>
        <v>3509281.59</v>
      </c>
      <c r="L36" s="68"/>
    </row>
    <row r="37" spans="1:12" ht="12.75" customHeight="1">
      <c r="A37" s="20"/>
      <c r="B37" s="13" t="str">
        <f>'[1]OIB-BS'!A46</f>
        <v>Tax recoverable</v>
      </c>
      <c r="D37" s="13"/>
      <c r="E37" s="13"/>
      <c r="F37" s="13"/>
      <c r="G37" s="13"/>
      <c r="H37" s="67">
        <f>'[1]OIB-BS'!D46</f>
        <v>909985.8200000001</v>
      </c>
      <c r="I37" s="68"/>
      <c r="J37" s="59"/>
      <c r="K37" s="67">
        <f>'[1]OIB-BS'!F46</f>
        <v>570468.44</v>
      </c>
      <c r="L37" s="68"/>
    </row>
    <row r="38" spans="1:12" ht="12.75" customHeight="1">
      <c r="A38" s="20"/>
      <c r="B38" s="13" t="str">
        <f>'[1]OIB-BS'!A47</f>
        <v>Fixed deposits with licensed banks</v>
      </c>
      <c r="D38" s="13"/>
      <c r="E38" s="13"/>
      <c r="F38" s="13"/>
      <c r="G38" s="13"/>
      <c r="H38" s="67">
        <f>'[1]OIB-BS'!D47</f>
        <v>9372100</v>
      </c>
      <c r="I38" s="68"/>
      <c r="J38" s="59"/>
      <c r="K38" s="67">
        <f>'[1]OIB-BS'!F47</f>
        <v>5972100</v>
      </c>
      <c r="L38" s="68"/>
    </row>
    <row r="39" spans="1:12" ht="12.75" customHeight="1">
      <c r="A39" s="20"/>
      <c r="B39" s="13" t="str">
        <f>'[1]OIB-BS'!A48</f>
        <v>Cash and bank balances</v>
      </c>
      <c r="D39" s="13"/>
      <c r="E39" s="13"/>
      <c r="F39" s="13"/>
      <c r="G39" s="13"/>
      <c r="H39" s="67">
        <f>'[1]OIB-BS'!D48</f>
        <v>5823529.180000001</v>
      </c>
      <c r="I39" s="68"/>
      <c r="J39" s="59"/>
      <c r="K39" s="67">
        <f>'[1]OIB-BS'!F48</f>
        <v>5281515.88</v>
      </c>
      <c r="L39" s="68"/>
    </row>
    <row r="40" spans="1:13" ht="12.75" customHeight="1">
      <c r="A40" s="20"/>
      <c r="B40" s="13"/>
      <c r="C40" s="13"/>
      <c r="D40" s="13"/>
      <c r="E40" s="13"/>
      <c r="F40" s="13"/>
      <c r="G40" s="13"/>
      <c r="H40" s="69">
        <f>SUM(H31:H39)</f>
        <v>222416767.44540367</v>
      </c>
      <c r="I40" s="70"/>
      <c r="J40" s="59"/>
      <c r="K40" s="69">
        <f>SUM(K31:K39)</f>
        <v>217495525.82</v>
      </c>
      <c r="L40" s="70"/>
      <c r="M40" s="24"/>
    </row>
    <row r="41" spans="1:12" ht="7.5" customHeight="1">
      <c r="A41" s="3"/>
      <c r="B41" s="13"/>
      <c r="C41" s="13"/>
      <c r="D41" s="13"/>
      <c r="E41" s="13"/>
      <c r="F41" s="13"/>
      <c r="G41" s="13"/>
      <c r="H41" s="67"/>
      <c r="I41" s="68"/>
      <c r="J41" s="59"/>
      <c r="K41" s="67"/>
      <c r="L41" s="68"/>
    </row>
    <row r="42" spans="1:12" ht="12.75" customHeight="1">
      <c r="A42" s="12" t="str">
        <f>'[1]OIB-BS'!A50</f>
        <v>Current liabilities</v>
      </c>
      <c r="C42" s="13"/>
      <c r="D42" s="13"/>
      <c r="E42" s="13"/>
      <c r="F42" s="13"/>
      <c r="G42" s="13"/>
      <c r="H42" s="67"/>
      <c r="I42" s="68"/>
      <c r="J42" s="59"/>
      <c r="K42" s="67"/>
      <c r="L42" s="68"/>
    </row>
    <row r="43" spans="1:12" ht="12.75" customHeight="1">
      <c r="A43" s="20"/>
      <c r="B43" s="13" t="str">
        <f>'[1]OIB-BS'!A51</f>
        <v>Trade payables</v>
      </c>
      <c r="D43" s="13"/>
      <c r="E43" s="13"/>
      <c r="F43" s="13"/>
      <c r="G43" s="13"/>
      <c r="H43" s="67">
        <f>'[1]OIB-BS'!D51</f>
        <v>14202174.920000002</v>
      </c>
      <c r="I43" s="68"/>
      <c r="J43" s="59"/>
      <c r="K43" s="67">
        <f>'[1]OIB-BS'!F51</f>
        <v>14274514.55</v>
      </c>
      <c r="L43" s="68"/>
    </row>
    <row r="44" spans="1:12" ht="12.75" customHeight="1">
      <c r="A44" s="20"/>
      <c r="B44" s="13" t="str">
        <f>'[1]OIB-BS'!A53</f>
        <v>Other payables and accrued liabilities</v>
      </c>
      <c r="D44" s="13"/>
      <c r="E44" s="13"/>
      <c r="F44" s="13"/>
      <c r="G44" s="13"/>
      <c r="H44" s="67">
        <f>'[1]OIB-BS'!D53</f>
        <v>3564807.8800000018</v>
      </c>
      <c r="I44" s="68"/>
      <c r="J44" s="59"/>
      <c r="K44" s="67">
        <f>'[1]OIB-BS'!F53</f>
        <v>3388135.8</v>
      </c>
      <c r="L44" s="68"/>
    </row>
    <row r="45" spans="1:12" ht="12.75" customHeight="1">
      <c r="A45" s="20"/>
      <c r="B45" s="13" t="str">
        <f>'[1]OIB-BS'!A55</f>
        <v>Short term borrowings</v>
      </c>
      <c r="D45" s="13"/>
      <c r="E45" s="13"/>
      <c r="F45" s="13"/>
      <c r="G45" s="13"/>
      <c r="H45" s="67">
        <f>'[1]OIB-BS'!D55</f>
        <v>21500000</v>
      </c>
      <c r="I45" s="68"/>
      <c r="J45" s="59"/>
      <c r="K45" s="67">
        <f>'[1]OIB-BS'!F55</f>
        <v>20000000</v>
      </c>
      <c r="L45" s="68"/>
    </row>
    <row r="46" spans="1:12" ht="12.75" customHeight="1">
      <c r="A46" s="20"/>
      <c r="B46" s="13" t="str">
        <f>'[1]OIB-BS'!A56</f>
        <v>Taxation </v>
      </c>
      <c r="D46" s="13"/>
      <c r="E46" s="13"/>
      <c r="F46" s="13"/>
      <c r="G46" s="13"/>
      <c r="H46" s="67">
        <f>'[1]OIB-BS'!D56</f>
        <v>1455522.31</v>
      </c>
      <c r="I46" s="68"/>
      <c r="J46" s="59"/>
      <c r="K46" s="67">
        <f>'[1]OIB-BS'!F56</f>
        <v>730472.85</v>
      </c>
      <c r="L46" s="68"/>
    </row>
    <row r="47" spans="1:12" ht="12.75" customHeight="1">
      <c r="A47" s="20"/>
      <c r="B47" s="13" t="str">
        <f>'[1]OIB-BS'!A57</f>
        <v>Bank overdrafts</v>
      </c>
      <c r="D47" s="13"/>
      <c r="E47" s="13"/>
      <c r="F47" s="13"/>
      <c r="G47" s="13"/>
      <c r="H47" s="67">
        <f>'[1]OIB-BS'!D57</f>
        <v>1268680.6799999997</v>
      </c>
      <c r="I47" s="68"/>
      <c r="J47" s="59"/>
      <c r="K47" s="67">
        <f>'[1]OIB-BS'!F57</f>
        <v>1553892.3</v>
      </c>
      <c r="L47" s="68"/>
    </row>
    <row r="48" spans="1:12" ht="12.75" customHeight="1">
      <c r="A48" s="20"/>
      <c r="B48" s="13"/>
      <c r="C48" s="13"/>
      <c r="D48" s="13"/>
      <c r="E48" s="13"/>
      <c r="F48" s="13"/>
      <c r="G48" s="13"/>
      <c r="H48" s="69">
        <f>SUM(H42:H47)</f>
        <v>41991185.79000001</v>
      </c>
      <c r="I48" s="70"/>
      <c r="J48" s="59"/>
      <c r="K48" s="69">
        <f>SUM(K42:K47)</f>
        <v>39947015.5</v>
      </c>
      <c r="L48" s="70"/>
    </row>
    <row r="49" spans="1:12" ht="7.5" customHeight="1">
      <c r="A49" s="20"/>
      <c r="B49" s="13"/>
      <c r="C49" s="13"/>
      <c r="D49" s="13"/>
      <c r="E49" s="13"/>
      <c r="F49" s="13"/>
      <c r="G49" s="13"/>
      <c r="H49" s="59"/>
      <c r="I49" s="59"/>
      <c r="J49" s="59"/>
      <c r="K49" s="59"/>
      <c r="L49" s="59"/>
    </row>
    <row r="50" spans="1:12" ht="12.75" customHeight="1">
      <c r="A50" s="12" t="str">
        <f>'[1]OIB-BS'!A60</f>
        <v>Net current assets</v>
      </c>
      <c r="C50" s="13"/>
      <c r="D50" s="13"/>
      <c r="E50" s="13"/>
      <c r="F50" s="13"/>
      <c r="G50" s="13"/>
      <c r="H50" s="59">
        <f>H40-H48</f>
        <v>180425581.65540367</v>
      </c>
      <c r="I50" s="59"/>
      <c r="J50" s="59"/>
      <c r="K50" s="59">
        <f>K40-K48</f>
        <v>177548510.32</v>
      </c>
      <c r="L50" s="59"/>
    </row>
    <row r="51" spans="1:12" ht="12.75" customHeight="1" thickBot="1">
      <c r="A51" s="62"/>
      <c r="B51" s="13"/>
      <c r="C51" s="13"/>
      <c r="D51" s="13"/>
      <c r="E51" s="13"/>
      <c r="F51" s="13"/>
      <c r="G51" s="13"/>
      <c r="H51" s="64">
        <f>SUM(H26:H30)+H50</f>
        <v>234720153.687688</v>
      </c>
      <c r="I51" s="64"/>
      <c r="J51" s="59"/>
      <c r="K51" s="64">
        <f>SUM(K26:K30)+K50</f>
        <v>231637633.49</v>
      </c>
      <c r="L51" s="64"/>
    </row>
    <row r="52" spans="1:12" ht="12.75" customHeight="1" thickTop="1">
      <c r="A52" s="62"/>
      <c r="B52" s="13"/>
      <c r="C52" s="13"/>
      <c r="D52" s="13"/>
      <c r="E52" s="13"/>
      <c r="F52" s="13"/>
      <c r="G52" s="13"/>
      <c r="H52" s="26"/>
      <c r="I52" s="26"/>
      <c r="J52" s="59"/>
      <c r="K52" s="26"/>
      <c r="L52" s="26"/>
    </row>
    <row r="53" spans="1:12" ht="12.75" customHeight="1">
      <c r="A53" s="12" t="s">
        <v>43</v>
      </c>
      <c r="C53" s="13"/>
      <c r="D53" s="13"/>
      <c r="E53" s="13"/>
      <c r="F53" s="13"/>
      <c r="G53" s="13"/>
      <c r="H53" s="166">
        <f>H15/H13</f>
        <v>2.389005398931778</v>
      </c>
      <c r="I53" s="166"/>
      <c r="J53" s="54"/>
      <c r="K53" s="166">
        <f>K15/K13</f>
        <v>2.3590242710820872</v>
      </c>
      <c r="L53" s="166"/>
    </row>
    <row r="54" spans="1:12" ht="12.75" customHeight="1">
      <c r="A54" s="20"/>
      <c r="B54" s="13"/>
      <c r="C54" s="13"/>
      <c r="D54" s="13"/>
      <c r="E54" s="13"/>
      <c r="F54" s="13"/>
      <c r="G54" s="13"/>
      <c r="H54" s="71"/>
      <c r="I54" s="71"/>
      <c r="J54" s="54"/>
      <c r="K54" s="71"/>
      <c r="L54" s="71"/>
    </row>
    <row r="55" spans="1:12" ht="12.75" customHeight="1">
      <c r="A55" s="165" t="s">
        <v>44</v>
      </c>
      <c r="B55" s="165"/>
      <c r="C55" s="165"/>
      <c r="D55" s="165"/>
      <c r="E55" s="165"/>
      <c r="F55" s="165"/>
      <c r="G55" s="165"/>
      <c r="H55" s="165"/>
      <c r="I55" s="165"/>
      <c r="J55" s="165"/>
      <c r="K55" s="165"/>
      <c r="L55" s="165"/>
    </row>
    <row r="56" spans="1:12" ht="12.75" customHeight="1">
      <c r="A56" s="165"/>
      <c r="B56" s="165"/>
      <c r="C56" s="165"/>
      <c r="D56" s="165"/>
      <c r="E56" s="165"/>
      <c r="F56" s="165"/>
      <c r="G56" s="165"/>
      <c r="H56" s="165"/>
      <c r="I56" s="165"/>
      <c r="J56" s="165"/>
      <c r="K56" s="165"/>
      <c r="L56" s="165"/>
    </row>
    <row r="57" spans="1:12" ht="12.75" customHeight="1">
      <c r="A57" s="20"/>
      <c r="B57" s="13"/>
      <c r="C57" s="13"/>
      <c r="D57" s="13"/>
      <c r="E57" s="13"/>
      <c r="F57" s="13"/>
      <c r="G57" s="13" t="s">
        <v>45</v>
      </c>
      <c r="H57" s="72">
        <f>H23-H51</f>
        <v>0</v>
      </c>
      <c r="I57" s="72"/>
      <c r="J57" s="72"/>
      <c r="K57" s="72">
        <f>ROUND(K23-K51,0)</f>
        <v>0</v>
      </c>
      <c r="L57" s="72"/>
    </row>
    <row r="58" spans="1:12" ht="12.75" customHeight="1">
      <c r="A58" s="20"/>
      <c r="B58" s="13"/>
      <c r="C58" s="13"/>
      <c r="D58" s="13"/>
      <c r="E58" s="13"/>
      <c r="F58" s="13"/>
      <c r="G58" s="13"/>
      <c r="H58" s="72"/>
      <c r="I58" s="72"/>
      <c r="J58" s="72"/>
      <c r="K58" s="72"/>
      <c r="L58" s="72"/>
    </row>
    <row r="59" spans="1:12" ht="12.75" customHeight="1">
      <c r="A59" s="20"/>
      <c r="B59" s="13"/>
      <c r="C59" s="13"/>
      <c r="D59" s="13"/>
      <c r="E59" s="13"/>
      <c r="F59" s="13"/>
      <c r="G59" s="13"/>
      <c r="H59" s="72"/>
      <c r="I59" s="72"/>
      <c r="J59" s="72"/>
      <c r="K59" s="72"/>
      <c r="L59" s="72"/>
    </row>
    <row r="60" spans="1:12" ht="12.75" customHeight="1">
      <c r="A60" s="20"/>
      <c r="B60" s="13"/>
      <c r="C60" s="13"/>
      <c r="D60" s="13"/>
      <c r="E60" s="13"/>
      <c r="F60" s="13"/>
      <c r="G60" s="13"/>
      <c r="H60" s="72"/>
      <c r="I60" s="72"/>
      <c r="J60" s="72"/>
      <c r="K60" s="72"/>
      <c r="L60" s="72"/>
    </row>
    <row r="61" spans="1:12" ht="12.75" customHeight="1">
      <c r="A61" s="20"/>
      <c r="B61" s="13"/>
      <c r="C61" s="13"/>
      <c r="D61" s="13"/>
      <c r="E61" s="13"/>
      <c r="F61" s="13"/>
      <c r="G61" s="13"/>
      <c r="H61" s="72"/>
      <c r="I61" s="72"/>
      <c r="J61" s="72"/>
      <c r="K61" s="72"/>
      <c r="L61" s="72"/>
    </row>
    <row r="62" spans="1:12" ht="12.75" customHeight="1">
      <c r="A62" s="20"/>
      <c r="B62" s="13"/>
      <c r="C62" s="13"/>
      <c r="D62" s="13"/>
      <c r="E62" s="13"/>
      <c r="F62" s="13"/>
      <c r="G62" s="13"/>
      <c r="H62" s="72"/>
      <c r="I62" s="72"/>
      <c r="J62" s="72"/>
      <c r="K62" s="72"/>
      <c r="L62" s="72"/>
    </row>
    <row r="63" spans="1:12" ht="12.75" customHeight="1">
      <c r="A63" s="20"/>
      <c r="B63" s="13"/>
      <c r="C63" s="13"/>
      <c r="D63" s="13"/>
      <c r="E63" s="13"/>
      <c r="F63" s="13"/>
      <c r="G63" s="13"/>
      <c r="H63" s="72"/>
      <c r="I63" s="72"/>
      <c r="J63" s="72"/>
      <c r="K63" s="72"/>
      <c r="L63" s="72"/>
    </row>
    <row r="64" spans="1:12" ht="12.75" customHeight="1">
      <c r="A64" s="20"/>
      <c r="B64" s="13"/>
      <c r="C64" s="13"/>
      <c r="D64" s="13"/>
      <c r="E64" s="13"/>
      <c r="F64" s="13"/>
      <c r="G64" s="13"/>
      <c r="H64" s="72"/>
      <c r="I64" s="72"/>
      <c r="J64" s="72"/>
      <c r="K64" s="72"/>
      <c r="L64" s="72"/>
    </row>
    <row r="65" spans="1:12" ht="12.75" customHeight="1">
      <c r="A65" s="20"/>
      <c r="B65" s="13"/>
      <c r="C65" s="13"/>
      <c r="D65" s="13"/>
      <c r="E65" s="13"/>
      <c r="F65" s="13"/>
      <c r="G65" s="13"/>
      <c r="H65" s="54"/>
      <c r="I65" s="54"/>
      <c r="J65" s="54"/>
      <c r="K65" s="54"/>
      <c r="L65" s="54"/>
    </row>
    <row r="66" spans="1:12" ht="12.75" customHeight="1">
      <c r="A66" s="20"/>
      <c r="B66" s="13"/>
      <c r="C66" s="13"/>
      <c r="D66" s="13"/>
      <c r="E66" s="13"/>
      <c r="F66" s="13"/>
      <c r="G66" s="13"/>
      <c r="H66" s="54"/>
      <c r="I66" s="54"/>
      <c r="J66" s="54"/>
      <c r="K66" s="54"/>
      <c r="L66" s="54"/>
    </row>
    <row r="67" spans="1:12" ht="12.75" customHeight="1">
      <c r="A67" s="20"/>
      <c r="B67" s="13"/>
      <c r="C67" s="13"/>
      <c r="D67" s="13"/>
      <c r="E67" s="13"/>
      <c r="F67" s="13"/>
      <c r="G67" s="13"/>
      <c r="H67" s="54"/>
      <c r="I67" s="54"/>
      <c r="J67" s="54"/>
      <c r="K67" s="54"/>
      <c r="L67" s="54"/>
    </row>
    <row r="68" spans="1:12" ht="12.75" customHeight="1">
      <c r="A68" s="20"/>
      <c r="B68" s="13"/>
      <c r="C68" s="13"/>
      <c r="D68" s="13"/>
      <c r="E68" s="13"/>
      <c r="F68" s="13"/>
      <c r="G68" s="13"/>
      <c r="H68" s="54"/>
      <c r="I68" s="54"/>
      <c r="J68" s="54"/>
      <c r="K68" s="54"/>
      <c r="L68" s="54"/>
    </row>
    <row r="69" spans="1:12" ht="12.75" customHeight="1">
      <c r="A69" s="20"/>
      <c r="B69" s="13"/>
      <c r="C69" s="13"/>
      <c r="D69" s="13"/>
      <c r="E69" s="13"/>
      <c r="F69" s="13"/>
      <c r="G69" s="13"/>
      <c r="H69" s="54"/>
      <c r="I69" s="54"/>
      <c r="J69" s="54"/>
      <c r="K69" s="54"/>
      <c r="L69" s="54"/>
    </row>
    <row r="70" spans="1:12" ht="12.75" customHeight="1">
      <c r="A70" s="20"/>
      <c r="B70" s="13"/>
      <c r="C70" s="13"/>
      <c r="D70" s="13"/>
      <c r="E70" s="13"/>
      <c r="F70" s="13"/>
      <c r="G70" s="13"/>
      <c r="H70" s="54"/>
      <c r="I70" s="54"/>
      <c r="J70" s="54"/>
      <c r="K70" s="54"/>
      <c r="L70" s="54"/>
    </row>
    <row r="71" spans="1:12" ht="12.75" customHeight="1">
      <c r="A71" s="20"/>
      <c r="B71" s="13"/>
      <c r="C71" s="13"/>
      <c r="D71" s="13"/>
      <c r="E71" s="13"/>
      <c r="F71" s="13"/>
      <c r="G71" s="13"/>
      <c r="H71" s="54"/>
      <c r="I71" s="54"/>
      <c r="J71" s="54"/>
      <c r="K71" s="54"/>
      <c r="L71" s="54"/>
    </row>
    <row r="72" spans="1:12" ht="12.75" customHeight="1">
      <c r="A72" s="20"/>
      <c r="B72" s="13"/>
      <c r="C72" s="13"/>
      <c r="D72" s="13"/>
      <c r="E72" s="13"/>
      <c r="F72" s="13"/>
      <c r="G72" s="13"/>
      <c r="H72" s="54"/>
      <c r="I72" s="54"/>
      <c r="J72" s="54"/>
      <c r="K72" s="54"/>
      <c r="L72" s="54"/>
    </row>
    <row r="73" spans="1:12" ht="12.75" customHeight="1">
      <c r="A73" s="20"/>
      <c r="B73" s="13"/>
      <c r="C73" s="13"/>
      <c r="D73" s="13"/>
      <c r="E73" s="13"/>
      <c r="F73" s="13"/>
      <c r="G73" s="13"/>
      <c r="H73" s="54"/>
      <c r="I73" s="54"/>
      <c r="J73" s="54"/>
      <c r="K73" s="54"/>
      <c r="L73" s="54"/>
    </row>
    <row r="74" spans="1:12" ht="12.75" customHeight="1">
      <c r="A74" s="20"/>
      <c r="B74" s="13"/>
      <c r="C74" s="13"/>
      <c r="D74" s="13"/>
      <c r="E74" s="13"/>
      <c r="F74" s="13"/>
      <c r="G74" s="13"/>
      <c r="H74" s="54"/>
      <c r="I74" s="54"/>
      <c r="J74" s="54"/>
      <c r="K74" s="54"/>
      <c r="L74" s="54"/>
    </row>
    <row r="75" spans="1:12" ht="12.75" customHeight="1">
      <c r="A75" s="20"/>
      <c r="B75" s="13"/>
      <c r="C75" s="13"/>
      <c r="D75" s="13"/>
      <c r="E75" s="13"/>
      <c r="F75" s="13"/>
      <c r="G75" s="13"/>
      <c r="H75" s="54"/>
      <c r="I75" s="54"/>
      <c r="J75" s="54"/>
      <c r="K75" s="54"/>
      <c r="L75" s="54"/>
    </row>
    <row r="76" spans="1:12" ht="12.75" customHeight="1">
      <c r="A76" s="20"/>
      <c r="B76" s="13"/>
      <c r="C76" s="13"/>
      <c r="D76" s="13"/>
      <c r="E76" s="13"/>
      <c r="F76" s="13"/>
      <c r="G76" s="13"/>
      <c r="H76" s="54"/>
      <c r="I76" s="54"/>
      <c r="J76" s="54"/>
      <c r="K76" s="54"/>
      <c r="L76" s="54"/>
    </row>
    <row r="77" spans="1:12" ht="12.75" customHeight="1">
      <c r="A77" s="20"/>
      <c r="B77" s="13"/>
      <c r="C77" s="13"/>
      <c r="D77" s="13"/>
      <c r="E77" s="13"/>
      <c r="F77" s="13"/>
      <c r="G77" s="13"/>
      <c r="H77" s="54"/>
      <c r="I77" s="54"/>
      <c r="J77" s="54"/>
      <c r="K77" s="54"/>
      <c r="L77" s="54"/>
    </row>
    <row r="78" spans="1:12" ht="12.75" customHeight="1">
      <c r="A78" s="20"/>
      <c r="B78" s="13"/>
      <c r="C78" s="13"/>
      <c r="D78" s="13"/>
      <c r="E78" s="13"/>
      <c r="F78" s="13"/>
      <c r="G78" s="13"/>
      <c r="H78" s="54"/>
      <c r="I78" s="54"/>
      <c r="J78" s="54"/>
      <c r="K78" s="54"/>
      <c r="L78" s="54"/>
    </row>
    <row r="79" spans="1:12" ht="12.75" customHeight="1">
      <c r="A79" s="20"/>
      <c r="B79" s="13"/>
      <c r="C79" s="13"/>
      <c r="D79" s="13"/>
      <c r="E79" s="13"/>
      <c r="F79" s="13"/>
      <c r="G79" s="13"/>
      <c r="H79" s="54"/>
      <c r="I79" s="54"/>
      <c r="J79" s="54"/>
      <c r="K79" s="54"/>
      <c r="L79" s="54"/>
    </row>
    <row r="80" spans="1:12" ht="12.75" customHeight="1">
      <c r="A80" s="20"/>
      <c r="B80" s="13"/>
      <c r="C80" s="13"/>
      <c r="D80" s="13"/>
      <c r="E80" s="13"/>
      <c r="F80" s="13"/>
      <c r="G80" s="13"/>
      <c r="H80" s="54"/>
      <c r="I80" s="54"/>
      <c r="J80" s="54"/>
      <c r="K80" s="54"/>
      <c r="L80" s="54"/>
    </row>
    <row r="81" spans="1:12" ht="12.75" customHeight="1">
      <c r="A81" s="20"/>
      <c r="B81" s="13"/>
      <c r="C81" s="13"/>
      <c r="D81" s="13"/>
      <c r="E81" s="13"/>
      <c r="F81" s="13"/>
      <c r="G81" s="13"/>
      <c r="H81" s="54"/>
      <c r="I81" s="54"/>
      <c r="J81" s="54"/>
      <c r="K81" s="54"/>
      <c r="L81" s="54"/>
    </row>
    <row r="82" spans="1:12" ht="12.75" customHeight="1">
      <c r="A82" s="20"/>
      <c r="B82" s="13"/>
      <c r="C82" s="13"/>
      <c r="D82" s="13"/>
      <c r="E82" s="13"/>
      <c r="F82" s="13"/>
      <c r="G82" s="13"/>
      <c r="H82" s="54"/>
      <c r="I82" s="54"/>
      <c r="J82" s="54"/>
      <c r="K82" s="54"/>
      <c r="L82" s="54"/>
    </row>
    <row r="83" spans="1:12" ht="12.75" customHeight="1">
      <c r="A83" s="20"/>
      <c r="B83" s="13"/>
      <c r="C83" s="13"/>
      <c r="D83" s="13"/>
      <c r="E83" s="13"/>
      <c r="F83" s="13"/>
      <c r="G83" s="13"/>
      <c r="H83" s="54"/>
      <c r="I83" s="54"/>
      <c r="J83" s="54"/>
      <c r="K83" s="54"/>
      <c r="L83" s="54"/>
    </row>
    <row r="84" spans="1:12" ht="12.75" customHeight="1">
      <c r="A84" s="20"/>
      <c r="B84" s="13"/>
      <c r="C84" s="13"/>
      <c r="D84" s="13"/>
      <c r="E84" s="13"/>
      <c r="F84" s="13"/>
      <c r="G84" s="13"/>
      <c r="H84" s="54"/>
      <c r="I84" s="54"/>
      <c r="J84" s="54"/>
      <c r="K84" s="54"/>
      <c r="L84" s="54"/>
    </row>
    <row r="85" spans="1:12" ht="12.75" customHeight="1">
      <c r="A85" s="20"/>
      <c r="B85" s="13"/>
      <c r="C85" s="13"/>
      <c r="D85" s="13"/>
      <c r="E85" s="13"/>
      <c r="F85" s="13"/>
      <c r="G85" s="13"/>
      <c r="H85" s="54"/>
      <c r="I85" s="54"/>
      <c r="J85" s="54"/>
      <c r="K85" s="54"/>
      <c r="L85" s="54"/>
    </row>
    <row r="86" spans="1:12" ht="12.75" customHeight="1">
      <c r="A86" s="20"/>
      <c r="B86" s="13"/>
      <c r="C86" s="13"/>
      <c r="D86" s="13"/>
      <c r="E86" s="13"/>
      <c r="F86" s="13"/>
      <c r="G86" s="13"/>
      <c r="H86" s="54"/>
      <c r="I86" s="54"/>
      <c r="J86" s="54"/>
      <c r="K86" s="54"/>
      <c r="L86" s="54"/>
    </row>
    <row r="87" spans="1:12" ht="12.75" customHeight="1">
      <c r="A87" s="20"/>
      <c r="B87" s="13"/>
      <c r="C87" s="13"/>
      <c r="D87" s="13"/>
      <c r="E87" s="13"/>
      <c r="F87" s="13"/>
      <c r="G87" s="13"/>
      <c r="H87" s="54"/>
      <c r="I87" s="54"/>
      <c r="J87" s="54"/>
      <c r="K87" s="54"/>
      <c r="L87" s="54"/>
    </row>
    <row r="88" spans="1:12" ht="12.75" customHeight="1">
      <c r="A88" s="20"/>
      <c r="B88" s="13"/>
      <c r="C88" s="13"/>
      <c r="D88" s="13"/>
      <c r="E88" s="13"/>
      <c r="F88" s="13"/>
      <c r="G88" s="13"/>
      <c r="H88" s="54"/>
      <c r="I88" s="54"/>
      <c r="J88" s="54"/>
      <c r="K88" s="54"/>
      <c r="L88" s="54"/>
    </row>
    <row r="89" spans="1:12" ht="12.75" customHeight="1">
      <c r="A89" s="20"/>
      <c r="B89" s="13"/>
      <c r="C89" s="13"/>
      <c r="D89" s="13"/>
      <c r="E89" s="13"/>
      <c r="F89" s="13"/>
      <c r="G89" s="13"/>
      <c r="H89" s="54"/>
      <c r="I89" s="54"/>
      <c r="J89" s="54"/>
      <c r="K89" s="54"/>
      <c r="L89" s="54"/>
    </row>
    <row r="90" spans="1:12" ht="12.75" customHeight="1">
      <c r="A90" s="20"/>
      <c r="B90" s="13"/>
      <c r="C90" s="13"/>
      <c r="D90" s="13"/>
      <c r="E90" s="13"/>
      <c r="F90" s="13"/>
      <c r="G90" s="13"/>
      <c r="H90" s="54"/>
      <c r="I90" s="54"/>
      <c r="J90" s="54"/>
      <c r="K90" s="54"/>
      <c r="L90" s="54"/>
    </row>
    <row r="91" spans="1:12" ht="12.75" customHeight="1">
      <c r="A91" s="20"/>
      <c r="B91" s="13"/>
      <c r="C91" s="13"/>
      <c r="D91" s="13"/>
      <c r="E91" s="13"/>
      <c r="F91" s="13"/>
      <c r="G91" s="13"/>
      <c r="H91" s="54"/>
      <c r="I91" s="54"/>
      <c r="J91" s="54"/>
      <c r="K91" s="54"/>
      <c r="L91" s="54"/>
    </row>
    <row r="92" spans="1:12" ht="12.75" customHeight="1">
      <c r="A92" s="20"/>
      <c r="B92" s="13"/>
      <c r="C92" s="13"/>
      <c r="D92" s="13"/>
      <c r="E92" s="13"/>
      <c r="F92" s="13"/>
      <c r="G92" s="13"/>
      <c r="H92" s="54"/>
      <c r="I92" s="54"/>
      <c r="J92" s="54"/>
      <c r="K92" s="54"/>
      <c r="L92" s="54"/>
    </row>
    <row r="93" spans="1:12" ht="12.75" customHeight="1">
      <c r="A93" s="20"/>
      <c r="B93" s="13"/>
      <c r="C93" s="13"/>
      <c r="D93" s="13"/>
      <c r="E93" s="13"/>
      <c r="F93" s="13"/>
      <c r="G93" s="13"/>
      <c r="H93" s="54"/>
      <c r="I93" s="54"/>
      <c r="J93" s="54"/>
      <c r="K93" s="54"/>
      <c r="L93" s="54"/>
    </row>
    <row r="94" spans="1:12" ht="12.75" customHeight="1">
      <c r="A94" s="20"/>
      <c r="B94" s="13"/>
      <c r="C94" s="13"/>
      <c r="D94" s="13"/>
      <c r="E94" s="13"/>
      <c r="F94" s="13"/>
      <c r="G94" s="13"/>
      <c r="H94" s="54"/>
      <c r="I94" s="54"/>
      <c r="J94" s="54"/>
      <c r="K94" s="54"/>
      <c r="L94" s="54"/>
    </row>
    <row r="95" spans="1:12" ht="12.75" customHeight="1">
      <c r="A95" s="20"/>
      <c r="B95" s="13"/>
      <c r="C95" s="13"/>
      <c r="D95" s="13"/>
      <c r="E95" s="13"/>
      <c r="F95" s="13"/>
      <c r="G95" s="13"/>
      <c r="H95" s="54"/>
      <c r="I95" s="54"/>
      <c r="J95" s="54"/>
      <c r="K95" s="54"/>
      <c r="L95" s="54"/>
    </row>
    <row r="96" spans="1:12" ht="12.75" customHeight="1">
      <c r="A96" s="20"/>
      <c r="B96" s="13"/>
      <c r="C96" s="13"/>
      <c r="D96" s="13"/>
      <c r="E96" s="13"/>
      <c r="F96" s="13"/>
      <c r="G96" s="13"/>
      <c r="H96" s="54"/>
      <c r="I96" s="54"/>
      <c r="J96" s="54"/>
      <c r="K96" s="54"/>
      <c r="L96" s="54"/>
    </row>
    <row r="97" spans="1:12" ht="12.75" customHeight="1">
      <c r="A97" s="20"/>
      <c r="B97" s="13"/>
      <c r="C97" s="13"/>
      <c r="D97" s="13"/>
      <c r="E97" s="13"/>
      <c r="F97" s="13"/>
      <c r="G97" s="13"/>
      <c r="H97" s="54"/>
      <c r="I97" s="54"/>
      <c r="J97" s="54"/>
      <c r="K97" s="54"/>
      <c r="L97" s="54"/>
    </row>
    <row r="98" spans="1:12" ht="12.75" customHeight="1">
      <c r="A98" s="20"/>
      <c r="B98" s="13"/>
      <c r="C98" s="13"/>
      <c r="D98" s="13"/>
      <c r="E98" s="13"/>
      <c r="F98" s="13"/>
      <c r="G98" s="13"/>
      <c r="H98" s="54"/>
      <c r="I98" s="54"/>
      <c r="J98" s="54"/>
      <c r="K98" s="54"/>
      <c r="L98" s="54"/>
    </row>
    <row r="99" spans="1:12" ht="12.75" customHeight="1">
      <c r="A99" s="20"/>
      <c r="B99" s="13"/>
      <c r="C99" s="13"/>
      <c r="D99" s="13"/>
      <c r="E99" s="13"/>
      <c r="F99" s="13"/>
      <c r="G99" s="13"/>
      <c r="H99" s="54"/>
      <c r="I99" s="54"/>
      <c r="J99" s="54"/>
      <c r="K99" s="54"/>
      <c r="L99" s="54"/>
    </row>
    <row r="100" spans="1:12" ht="12.75" customHeight="1">
      <c r="A100" s="20"/>
      <c r="B100" s="13"/>
      <c r="C100" s="13"/>
      <c r="D100" s="13"/>
      <c r="E100" s="13"/>
      <c r="F100" s="13"/>
      <c r="G100" s="13"/>
      <c r="H100" s="54"/>
      <c r="I100" s="54"/>
      <c r="J100" s="54"/>
      <c r="K100" s="54"/>
      <c r="L100" s="54"/>
    </row>
    <row r="101" spans="1:12" ht="12.75" customHeight="1">
      <c r="A101" s="20"/>
      <c r="B101" s="13"/>
      <c r="C101" s="13"/>
      <c r="D101" s="13"/>
      <c r="E101" s="13"/>
      <c r="F101" s="13"/>
      <c r="G101" s="13"/>
      <c r="H101" s="54"/>
      <c r="I101" s="54"/>
      <c r="J101" s="54"/>
      <c r="K101" s="54"/>
      <c r="L101" s="54"/>
    </row>
    <row r="102" spans="1:12" ht="12.75" customHeight="1">
      <c r="A102" s="20"/>
      <c r="B102" s="13"/>
      <c r="C102" s="13"/>
      <c r="D102" s="13"/>
      <c r="E102" s="13"/>
      <c r="F102" s="13"/>
      <c r="G102" s="13"/>
      <c r="H102" s="54"/>
      <c r="I102" s="54"/>
      <c r="J102" s="54"/>
      <c r="K102" s="54"/>
      <c r="L102" s="54"/>
    </row>
  </sheetData>
  <mergeCells count="13">
    <mergeCell ref="H6:I6"/>
    <mergeCell ref="H8:I8"/>
    <mergeCell ref="H53:I53"/>
    <mergeCell ref="K53:L53"/>
    <mergeCell ref="H9:I9"/>
    <mergeCell ref="H10:I10"/>
    <mergeCell ref="K9:L9"/>
    <mergeCell ref="K10:L10"/>
    <mergeCell ref="K6:L6"/>
    <mergeCell ref="K8:L8"/>
    <mergeCell ref="H7:I7"/>
    <mergeCell ref="K7:L7"/>
    <mergeCell ref="A55:L56"/>
  </mergeCells>
  <printOptions/>
  <pageMargins left="0.984251968503937" right="0.1968503937007874" top="1.1811023622047245" bottom="0.3937007874015748" header="1.1811023622047245" footer="0.1968503937007874"/>
  <pageSetup horizontalDpi="360" verticalDpi="360" orientation="portrait" paperSize="9" r:id="rId1"/>
  <headerFooter alignWithMargins="0">
    <oddHeader>&amp;R&amp;"Times New Roman,Bold"Page &amp;P of &amp;N</oddHeader>
  </headerFooter>
</worksheet>
</file>

<file path=xl/worksheets/sheet3.xml><?xml version="1.0" encoding="utf-8"?>
<worksheet xmlns="http://schemas.openxmlformats.org/spreadsheetml/2006/main" xmlns:r="http://schemas.openxmlformats.org/officeDocument/2006/relationships">
  <dimension ref="A1:R31"/>
  <sheetViews>
    <sheetView workbookViewId="0" topLeftCell="A1">
      <selection activeCell="O40" sqref="O40"/>
    </sheetView>
  </sheetViews>
  <sheetFormatPr defaultColWidth="9.33203125" defaultRowHeight="12.75"/>
  <cols>
    <col min="1" max="1" width="2.83203125" style="78" customWidth="1"/>
    <col min="2" max="2" width="17.83203125" style="78" customWidth="1"/>
    <col min="3" max="4" width="6.83203125" style="78" customWidth="1"/>
    <col min="5" max="5" width="9.83203125" style="78" customWidth="1"/>
    <col min="6" max="6" width="1.83203125" style="78" customWidth="1"/>
    <col min="7" max="7" width="9.83203125" style="78" customWidth="1"/>
    <col min="8" max="8" width="1.83203125" style="78" customWidth="1"/>
    <col min="9" max="9" width="9.83203125" style="78" customWidth="1"/>
    <col min="10" max="10" width="1.83203125" style="78" customWidth="1"/>
    <col min="11" max="11" width="9.83203125" style="78" customWidth="1"/>
    <col min="12" max="12" width="1.83203125" style="78" customWidth="1"/>
    <col min="13" max="13" width="9.83203125" style="78" customWidth="1"/>
    <col min="14" max="14" width="1.83203125" style="78" customWidth="1"/>
    <col min="15" max="15" width="9.66015625" style="78" bestFit="1" customWidth="1"/>
    <col min="16" max="16" width="10.5" style="78" bestFit="1" customWidth="1"/>
    <col min="17" max="16384" width="9.33203125" style="78" customWidth="1"/>
  </cols>
  <sheetData>
    <row r="1" spans="1:18" s="3" customFormat="1" ht="12.75" customHeight="1">
      <c r="A1" s="51" t="s">
        <v>0</v>
      </c>
      <c r="B1" s="51"/>
      <c r="C1" s="51"/>
      <c r="D1" s="73"/>
      <c r="E1" s="73"/>
      <c r="F1" s="73"/>
      <c r="G1" s="73"/>
      <c r="H1" s="73"/>
      <c r="I1" s="74"/>
      <c r="J1" s="73"/>
      <c r="K1" s="74"/>
      <c r="L1" s="73"/>
      <c r="M1" s="74"/>
      <c r="N1" s="73"/>
      <c r="O1" s="74"/>
      <c r="P1" s="74"/>
      <c r="Q1" s="74"/>
      <c r="R1" s="74"/>
    </row>
    <row r="2" spans="1:18" s="3" customFormat="1" ht="12.75" customHeight="1">
      <c r="A2" s="53" t="s">
        <v>1</v>
      </c>
      <c r="B2" s="51"/>
      <c r="C2" s="51"/>
      <c r="D2" s="73"/>
      <c r="E2" s="73"/>
      <c r="F2" s="73"/>
      <c r="G2" s="73"/>
      <c r="H2" s="73"/>
      <c r="I2" s="74"/>
      <c r="J2" s="73"/>
      <c r="K2" s="74"/>
      <c r="L2" s="73"/>
      <c r="M2" s="74"/>
      <c r="N2" s="73"/>
      <c r="O2" s="74"/>
      <c r="P2" s="74"/>
      <c r="Q2" s="74"/>
      <c r="R2" s="74"/>
    </row>
    <row r="3" spans="1:18" s="3" customFormat="1" ht="7.5" customHeight="1">
      <c r="A3" s="9"/>
      <c r="B3" s="9"/>
      <c r="C3" s="9"/>
      <c r="D3" s="75"/>
      <c r="E3" s="13"/>
      <c r="F3" s="13"/>
      <c r="G3" s="13"/>
      <c r="H3" s="13"/>
      <c r="I3" s="14"/>
      <c r="J3" s="13"/>
      <c r="K3" s="14"/>
      <c r="L3" s="13"/>
      <c r="M3" s="14"/>
      <c r="N3" s="13"/>
      <c r="O3" s="14"/>
      <c r="P3" s="14"/>
      <c r="Q3" s="14"/>
      <c r="R3" s="6"/>
    </row>
    <row r="4" spans="1:18" s="3" customFormat="1" ht="12.75" customHeight="1">
      <c r="A4" s="18" t="s">
        <v>46</v>
      </c>
      <c r="B4" s="9"/>
      <c r="C4" s="9"/>
      <c r="D4" s="75"/>
      <c r="E4" s="75"/>
      <c r="F4" s="75"/>
      <c r="G4" s="75"/>
      <c r="H4" s="75"/>
      <c r="I4" s="76"/>
      <c r="J4" s="75"/>
      <c r="K4" s="76"/>
      <c r="L4" s="75"/>
      <c r="M4" s="76"/>
      <c r="N4" s="75"/>
      <c r="O4" s="76"/>
      <c r="P4" s="76"/>
      <c r="Q4" s="76"/>
      <c r="R4" s="6"/>
    </row>
    <row r="5" spans="1:18" s="3" customFormat="1" ht="12.75" customHeight="1">
      <c r="A5" s="18" t="str">
        <f>IncSt!A11</f>
        <v>for the financial period ended 30 September 2003</v>
      </c>
      <c r="B5" s="9"/>
      <c r="C5" s="9"/>
      <c r="D5" s="75"/>
      <c r="E5" s="75"/>
      <c r="F5" s="75"/>
      <c r="G5" s="75"/>
      <c r="H5" s="75"/>
      <c r="I5" s="76"/>
      <c r="J5" s="75"/>
      <c r="K5" s="76"/>
      <c r="L5" s="75"/>
      <c r="M5" s="76"/>
      <c r="N5" s="75"/>
      <c r="O5" s="76"/>
      <c r="P5" s="76"/>
      <c r="Q5" s="76"/>
      <c r="R5" s="6"/>
    </row>
    <row r="6" ht="12.75">
      <c r="A6" s="77" t="str">
        <f>IncSt!A12</f>
        <v>[The figures have not been audited.]</v>
      </c>
    </row>
    <row r="7" ht="12.75">
      <c r="A7" s="77"/>
    </row>
    <row r="8" spans="1:14" ht="12.75">
      <c r="A8" s="77"/>
      <c r="E8" s="79" t="s">
        <v>47</v>
      </c>
      <c r="F8" s="79"/>
      <c r="G8" s="79"/>
      <c r="H8" s="79"/>
      <c r="I8" s="80"/>
      <c r="J8" s="80"/>
      <c r="K8" s="80"/>
      <c r="L8" s="80"/>
      <c r="M8" s="80"/>
      <c r="N8" s="80"/>
    </row>
    <row r="9" spans="5:14" ht="12.75">
      <c r="E9" s="79" t="s">
        <v>48</v>
      </c>
      <c r="F9" s="79"/>
      <c r="G9" s="79"/>
      <c r="H9" s="79"/>
      <c r="I9" s="79" t="s">
        <v>49</v>
      </c>
      <c r="J9" s="79"/>
      <c r="K9" s="80"/>
      <c r="L9" s="80"/>
      <c r="M9" s="80"/>
      <c r="N9" s="80"/>
    </row>
    <row r="10" spans="5:14" ht="12.75">
      <c r="E10" s="81" t="s">
        <v>50</v>
      </c>
      <c r="F10" s="81"/>
      <c r="G10" s="81"/>
      <c r="H10" s="79"/>
      <c r="I10" s="81" t="s">
        <v>51</v>
      </c>
      <c r="J10" s="81"/>
      <c r="K10" s="81" t="s">
        <v>52</v>
      </c>
      <c r="L10" s="79"/>
      <c r="M10" s="80"/>
      <c r="N10" s="80"/>
    </row>
    <row r="11" spans="5:14" ht="12.75">
      <c r="E11" s="79" t="s">
        <v>53</v>
      </c>
      <c r="F11" s="79"/>
      <c r="G11" s="79" t="s">
        <v>54</v>
      </c>
      <c r="H11" s="79"/>
      <c r="I11" s="79" t="s">
        <v>55</v>
      </c>
      <c r="J11" s="79"/>
      <c r="K11" s="79" t="s">
        <v>56</v>
      </c>
      <c r="L11" s="79"/>
      <c r="M11" s="80"/>
      <c r="N11" s="80"/>
    </row>
    <row r="12" spans="5:14" ht="12.75">
      <c r="E12" s="79" t="s">
        <v>57</v>
      </c>
      <c r="F12" s="79"/>
      <c r="G12" s="79" t="s">
        <v>58</v>
      </c>
      <c r="H12" s="79"/>
      <c r="I12" s="79" t="s">
        <v>59</v>
      </c>
      <c r="J12" s="79"/>
      <c r="K12" s="79" t="s">
        <v>60</v>
      </c>
      <c r="L12" s="79"/>
      <c r="M12" s="79" t="s">
        <v>61</v>
      </c>
      <c r="N12" s="79"/>
    </row>
    <row r="13" spans="5:14" ht="12.75">
      <c r="E13" s="82"/>
      <c r="F13" s="82"/>
      <c r="G13" s="82" t="s">
        <v>15</v>
      </c>
      <c r="H13" s="82"/>
      <c r="I13" s="82" t="str">
        <f>G13</f>
        <v>RM'000</v>
      </c>
      <c r="J13" s="82"/>
      <c r="K13" s="82" t="str">
        <f>I13</f>
        <v>RM'000</v>
      </c>
      <c r="L13" s="82"/>
      <c r="M13" s="82" t="str">
        <f>K13</f>
        <v>RM'000</v>
      </c>
      <c r="N13" s="82"/>
    </row>
    <row r="14" spans="5:14" ht="12.75">
      <c r="E14" s="83"/>
      <c r="F14" s="83"/>
      <c r="G14" s="83"/>
      <c r="H14" s="83"/>
      <c r="I14" s="83"/>
      <c r="J14" s="83"/>
      <c r="K14" s="83"/>
      <c r="L14" s="83"/>
      <c r="M14" s="83"/>
      <c r="N14" s="83"/>
    </row>
    <row r="15" spans="1:14" ht="12.75">
      <c r="A15" s="78" t="s">
        <v>62</v>
      </c>
      <c r="B15" s="84">
        <f>B23-365</f>
        <v>37438</v>
      </c>
      <c r="C15" s="84"/>
      <c r="E15" s="83">
        <f>G15</f>
        <v>90190002</v>
      </c>
      <c r="F15" s="83"/>
      <c r="G15" s="83">
        <v>90190002</v>
      </c>
      <c r="H15" s="83"/>
      <c r="I15" s="83">
        <v>72750</v>
      </c>
      <c r="J15" s="83"/>
      <c r="K15" s="83">
        <v>104831778.19</v>
      </c>
      <c r="L15" s="83"/>
      <c r="M15" s="83">
        <f>SUM(G15:L15)</f>
        <v>195094530.19</v>
      </c>
      <c r="N15" s="83"/>
    </row>
    <row r="16" spans="1:15" ht="12.75">
      <c r="A16" s="85"/>
      <c r="E16" s="83"/>
      <c r="F16" s="83"/>
      <c r="G16" s="83"/>
      <c r="H16" s="83"/>
      <c r="I16" s="83"/>
      <c r="J16" s="83"/>
      <c r="K16" s="83"/>
      <c r="L16" s="83"/>
      <c r="M16" s="83"/>
      <c r="N16" s="83"/>
      <c r="O16" s="83"/>
    </row>
    <row r="17" spans="1:15" ht="12.75">
      <c r="A17" s="86" t="str">
        <f>A25</f>
        <v>Net profit attributable to shareholders</v>
      </c>
      <c r="E17" s="83">
        <v>0</v>
      </c>
      <c r="F17" s="83"/>
      <c r="G17" s="83">
        <v>0</v>
      </c>
      <c r="H17" s="83"/>
      <c r="I17" s="83">
        <f>I19-I15</f>
        <v>0</v>
      </c>
      <c r="J17" s="83"/>
      <c r="K17" s="83">
        <f>K19-K15</f>
        <v>6332672.906712323</v>
      </c>
      <c r="L17" s="83"/>
      <c r="M17" s="83">
        <f>SUM(G17:L17)</f>
        <v>6332672.906712323</v>
      </c>
      <c r="N17" s="83"/>
      <c r="O17" s="83">
        <f>ROUND(K17-IncSt!N52,0)</f>
        <v>0</v>
      </c>
    </row>
    <row r="18" spans="5:14" ht="7.5" customHeight="1">
      <c r="E18" s="83"/>
      <c r="F18" s="83"/>
      <c r="G18" s="83"/>
      <c r="H18" s="83"/>
      <c r="I18" s="83"/>
      <c r="J18" s="83"/>
      <c r="K18" s="83"/>
      <c r="L18" s="83"/>
      <c r="M18" s="83"/>
      <c r="N18" s="83"/>
    </row>
    <row r="19" spans="1:16" ht="12.75">
      <c r="A19" s="78" t="str">
        <f>A15</f>
        <v>At</v>
      </c>
      <c r="B19" s="84">
        <f>IncSt!N17</f>
        <v>37529</v>
      </c>
      <c r="C19" s="84"/>
      <c r="E19" s="87">
        <f>'[1]FDEPS'!Q111</f>
        <v>90190002</v>
      </c>
      <c r="F19" s="87"/>
      <c r="G19" s="87">
        <f>'[1]OIBGp'!B8</f>
        <v>90190002</v>
      </c>
      <c r="H19" s="87"/>
      <c r="I19" s="87">
        <f>'[3]Equity'!$I$34</f>
        <v>72750</v>
      </c>
      <c r="J19" s="87"/>
      <c r="K19" s="87">
        <f>'[3]Equity'!$K$34</f>
        <v>111164451.09671232</v>
      </c>
      <c r="L19" s="87"/>
      <c r="M19" s="87">
        <f>SUM(M14:M18)</f>
        <v>201427203.09671232</v>
      </c>
      <c r="N19" s="87"/>
      <c r="O19" s="83">
        <f>M19-SUM(G19:L19)</f>
        <v>0</v>
      </c>
      <c r="P19" s="83">
        <f>E19-G19</f>
        <v>0</v>
      </c>
    </row>
    <row r="20" spans="2:14" ht="7.5" customHeight="1" thickBot="1">
      <c r="B20" s="84"/>
      <c r="C20" s="84"/>
      <c r="E20" s="88"/>
      <c r="F20" s="88"/>
      <c r="G20" s="88"/>
      <c r="H20" s="88"/>
      <c r="I20" s="88"/>
      <c r="J20" s="88"/>
      <c r="K20" s="88"/>
      <c r="L20" s="88"/>
      <c r="M20" s="88"/>
      <c r="N20" s="88"/>
    </row>
    <row r="21" spans="5:14" ht="13.5" thickTop="1">
      <c r="E21" s="83"/>
      <c r="F21" s="83"/>
      <c r="G21" s="83"/>
      <c r="H21" s="83"/>
      <c r="I21" s="83"/>
      <c r="J21" s="83"/>
      <c r="K21" s="83"/>
      <c r="L21" s="83"/>
      <c r="M21" s="83"/>
      <c r="N21" s="83"/>
    </row>
    <row r="22" spans="5:14" ht="12.75">
      <c r="E22" s="83"/>
      <c r="F22" s="83"/>
      <c r="G22" s="83"/>
      <c r="H22" s="83"/>
      <c r="I22" s="83"/>
      <c r="J22" s="83"/>
      <c r="K22" s="83"/>
      <c r="L22" s="83"/>
      <c r="M22" s="83"/>
      <c r="N22" s="83"/>
    </row>
    <row r="23" spans="1:16" ht="12.75">
      <c r="A23" s="78" t="str">
        <f>A15</f>
        <v>At</v>
      </c>
      <c r="B23" s="84">
        <f>'BS'!K9+1</f>
        <v>37803</v>
      </c>
      <c r="C23" s="84"/>
      <c r="E23" s="83">
        <f>G23</f>
        <v>90190002</v>
      </c>
      <c r="F23" s="83"/>
      <c r="G23" s="89">
        <v>90190002</v>
      </c>
      <c r="H23" s="89"/>
      <c r="I23" s="89">
        <v>72750</v>
      </c>
      <c r="J23" s="89"/>
      <c r="K23" s="89">
        <f>'[1]OIB-BS'!F12</f>
        <v>122497651.726942</v>
      </c>
      <c r="L23" s="83"/>
      <c r="M23" s="83">
        <f>SUM(G23:L23)</f>
        <v>212760403.726942</v>
      </c>
      <c r="N23" s="83"/>
      <c r="P23" s="83"/>
    </row>
    <row r="24" spans="5:14" ht="12.75" customHeight="1">
      <c r="E24" s="83"/>
      <c r="F24" s="83"/>
      <c r="G24" s="83"/>
      <c r="H24" s="83"/>
      <c r="I24" s="83"/>
      <c r="J24" s="83"/>
      <c r="K24" s="83"/>
      <c r="L24" s="83"/>
      <c r="M24" s="83"/>
      <c r="N24" s="83"/>
    </row>
    <row r="25" spans="1:15" ht="12.75">
      <c r="A25" s="86" t="str">
        <f>IncSt!A52</f>
        <v>Net profit attributable to shareholders</v>
      </c>
      <c r="E25" s="83">
        <f>E3</f>
        <v>0</v>
      </c>
      <c r="F25" s="83"/>
      <c r="G25" s="83">
        <v>0</v>
      </c>
      <c r="H25" s="83"/>
      <c r="I25" s="83">
        <f>I27-I23</f>
        <v>0</v>
      </c>
      <c r="J25" s="83"/>
      <c r="K25" s="83">
        <f>K27-K23</f>
        <v>2703997.9807258546</v>
      </c>
      <c r="L25" s="83"/>
      <c r="M25" s="83">
        <f>SUM(G25:L25)</f>
        <v>2703997.9807258546</v>
      </c>
      <c r="N25" s="83"/>
      <c r="O25" s="83">
        <f>ROUND(K25-IncSt!L52,0)</f>
        <v>0</v>
      </c>
    </row>
    <row r="26" spans="5:14" ht="7.5" customHeight="1">
      <c r="E26" s="83"/>
      <c r="F26" s="83"/>
      <c r="G26" s="83"/>
      <c r="H26" s="83"/>
      <c r="I26" s="83"/>
      <c r="J26" s="83"/>
      <c r="K26" s="83"/>
      <c r="L26" s="83"/>
      <c r="M26" s="83"/>
      <c r="N26" s="83"/>
    </row>
    <row r="27" spans="1:16" ht="12.75">
      <c r="A27" s="78" t="str">
        <f>A15</f>
        <v>At</v>
      </c>
      <c r="B27" s="84">
        <f>IncSt!L17</f>
        <v>37894</v>
      </c>
      <c r="C27" s="84"/>
      <c r="E27" s="87">
        <f>G27</f>
        <v>90190002</v>
      </c>
      <c r="F27" s="87"/>
      <c r="G27" s="87">
        <f>'[1]OIB-BS'!D10</f>
        <v>90190002</v>
      </c>
      <c r="H27" s="87"/>
      <c r="I27" s="87">
        <f>'[1]OIB-BS'!D11</f>
        <v>72750</v>
      </c>
      <c r="J27" s="87"/>
      <c r="K27" s="87">
        <f>'[1]OIB-BS'!D12</f>
        <v>125201649.70766786</v>
      </c>
      <c r="L27" s="87"/>
      <c r="M27" s="87">
        <f>SUM(M22:M26)</f>
        <v>215464401.70766786</v>
      </c>
      <c r="N27" s="87"/>
      <c r="O27" s="83">
        <f>M27-SUM(G27:L27)</f>
        <v>0</v>
      </c>
      <c r="P27" s="83">
        <f>E27-G27</f>
        <v>0</v>
      </c>
    </row>
    <row r="28" spans="5:14" ht="7.5" customHeight="1" thickBot="1">
      <c r="E28" s="88"/>
      <c r="F28" s="88"/>
      <c r="G28" s="88"/>
      <c r="H28" s="88"/>
      <c r="I28" s="88"/>
      <c r="J28" s="88"/>
      <c r="K28" s="88"/>
      <c r="L28" s="88"/>
      <c r="M28" s="88"/>
      <c r="N28" s="88"/>
    </row>
    <row r="29" spans="5:14" ht="13.5" thickTop="1">
      <c r="E29" s="83"/>
      <c r="F29" s="83"/>
      <c r="G29" s="83"/>
      <c r="H29" s="83"/>
      <c r="I29" s="83"/>
      <c r="J29" s="83"/>
      <c r="K29" s="83"/>
      <c r="L29" s="83"/>
      <c r="M29" s="83"/>
      <c r="N29" s="83"/>
    </row>
    <row r="30" spans="1:14" ht="12.75">
      <c r="A30" s="163" t="s">
        <v>63</v>
      </c>
      <c r="B30" s="163"/>
      <c r="C30" s="163"/>
      <c r="D30" s="163"/>
      <c r="E30" s="163"/>
      <c r="F30" s="163"/>
      <c r="G30" s="163"/>
      <c r="H30" s="163"/>
      <c r="I30" s="163"/>
      <c r="J30" s="163"/>
      <c r="K30" s="163"/>
      <c r="L30" s="163"/>
      <c r="M30" s="163"/>
      <c r="N30" s="163"/>
    </row>
    <row r="31" spans="1:14" ht="12.75">
      <c r="A31" s="163"/>
      <c r="B31" s="163"/>
      <c r="C31" s="163"/>
      <c r="D31" s="163"/>
      <c r="E31" s="163"/>
      <c r="F31" s="163"/>
      <c r="G31" s="163"/>
      <c r="H31" s="163"/>
      <c r="I31" s="163"/>
      <c r="J31" s="163"/>
      <c r="K31" s="163"/>
      <c r="L31" s="163"/>
      <c r="M31" s="163"/>
      <c r="N31" s="163"/>
    </row>
  </sheetData>
  <mergeCells count="1">
    <mergeCell ref="A30:N31"/>
  </mergeCells>
  <printOptions/>
  <pageMargins left="0.984251968503937" right="0.1968503937007874" top="1.1811023622047245" bottom="0.3937007874015748" header="1.1811023622047245" footer="0.1968503937007874"/>
  <pageSetup horizontalDpi="360" verticalDpi="360" orientation="portrait" paperSize="9" r:id="rId1"/>
  <headerFooter alignWithMargins="0">
    <oddHeader>&amp;R&amp;"Times New Roman,Bold"Page &amp;P of &amp;N</oddHeader>
  </headerFooter>
</worksheet>
</file>

<file path=xl/worksheets/sheet4.xml><?xml version="1.0" encoding="utf-8"?>
<worksheet xmlns="http://schemas.openxmlformats.org/spreadsheetml/2006/main" xmlns:r="http://schemas.openxmlformats.org/officeDocument/2006/relationships">
  <dimension ref="A1:T52"/>
  <sheetViews>
    <sheetView tabSelected="1" workbookViewId="0" topLeftCell="A1">
      <selection activeCell="G15" sqref="G15"/>
    </sheetView>
  </sheetViews>
  <sheetFormatPr defaultColWidth="9.33203125" defaultRowHeight="12.75"/>
  <cols>
    <col min="1" max="2" width="2.83203125" style="78" customWidth="1"/>
    <col min="3" max="8" width="9.33203125" style="78" customWidth="1"/>
    <col min="9" max="9" width="10.83203125" style="78" customWidth="1"/>
    <col min="10" max="10" width="2.33203125" style="78" customWidth="1"/>
    <col min="11" max="11" width="3.83203125" style="78" customWidth="1"/>
    <col min="12" max="12" width="10.83203125" style="78" customWidth="1"/>
    <col min="13" max="13" width="2.33203125" style="78" customWidth="1"/>
    <col min="14" max="15" width="9.16015625" style="78" customWidth="1"/>
    <col min="16" max="16384" width="9.33203125" style="78" customWidth="1"/>
  </cols>
  <sheetData>
    <row r="1" spans="1:20" s="3" customFormat="1" ht="12.75" customHeight="1">
      <c r="A1" s="51" t="s">
        <v>0</v>
      </c>
      <c r="B1" s="51"/>
      <c r="C1" s="51"/>
      <c r="D1" s="73"/>
      <c r="E1" s="73"/>
      <c r="F1" s="73"/>
      <c r="G1" s="73"/>
      <c r="H1" s="73"/>
      <c r="I1" s="73"/>
      <c r="J1" s="73"/>
      <c r="K1" s="73"/>
      <c r="L1" s="74"/>
      <c r="M1" s="74"/>
      <c r="N1" s="74"/>
      <c r="O1" s="74"/>
      <c r="P1" s="74"/>
      <c r="Q1" s="74"/>
      <c r="R1" s="74"/>
      <c r="S1" s="74"/>
      <c r="T1" s="74"/>
    </row>
    <row r="2" spans="1:20" s="3" customFormat="1" ht="12.75" customHeight="1">
      <c r="A2" s="53" t="s">
        <v>1</v>
      </c>
      <c r="B2" s="51"/>
      <c r="C2" s="51"/>
      <c r="D2" s="73"/>
      <c r="E2" s="73"/>
      <c r="F2" s="73"/>
      <c r="G2" s="73"/>
      <c r="H2" s="73"/>
      <c r="I2" s="73"/>
      <c r="J2" s="73"/>
      <c r="K2" s="73"/>
      <c r="L2" s="74"/>
      <c r="M2" s="74"/>
      <c r="N2" s="74"/>
      <c r="O2" s="74"/>
      <c r="P2" s="74"/>
      <c r="Q2" s="74"/>
      <c r="R2" s="74"/>
      <c r="S2" s="74"/>
      <c r="T2" s="74"/>
    </row>
    <row r="3" spans="1:20" s="3" customFormat="1" ht="7.5" customHeight="1">
      <c r="A3" s="9"/>
      <c r="B3" s="9"/>
      <c r="C3" s="9"/>
      <c r="D3" s="75"/>
      <c r="E3" s="12"/>
      <c r="F3" s="13"/>
      <c r="G3" s="13"/>
      <c r="H3" s="13"/>
      <c r="I3" s="13"/>
      <c r="J3" s="13"/>
      <c r="K3" s="13"/>
      <c r="L3" s="14"/>
      <c r="M3" s="14"/>
      <c r="N3" s="14"/>
      <c r="O3" s="14"/>
      <c r="P3" s="14"/>
      <c r="Q3" s="14"/>
      <c r="R3" s="14"/>
      <c r="S3" s="14"/>
      <c r="T3" s="6"/>
    </row>
    <row r="4" spans="1:20" s="3" customFormat="1" ht="12.75" customHeight="1">
      <c r="A4" s="18" t="s">
        <v>64</v>
      </c>
      <c r="B4" s="9"/>
      <c r="C4" s="9"/>
      <c r="D4" s="75"/>
      <c r="E4" s="12"/>
      <c r="F4" s="75"/>
      <c r="G4" s="75"/>
      <c r="H4" s="75"/>
      <c r="I4" s="75"/>
      <c r="J4" s="75"/>
      <c r="K4" s="75"/>
      <c r="L4" s="76"/>
      <c r="M4" s="76"/>
      <c r="N4" s="76"/>
      <c r="O4" s="76"/>
      <c r="P4" s="76"/>
      <c r="Q4" s="76"/>
      <c r="R4" s="76"/>
      <c r="S4" s="76"/>
      <c r="T4" s="6"/>
    </row>
    <row r="5" spans="1:3" ht="12.75" customHeight="1">
      <c r="A5" s="90" t="str">
        <f>IncSt!A11</f>
        <v>for the financial period ended 30 September 2003</v>
      </c>
      <c r="B5" s="91"/>
      <c r="C5" s="91"/>
    </row>
    <row r="6" spans="1:3" ht="12.75">
      <c r="A6" s="77" t="str">
        <f>IncSt!A12</f>
        <v>[The figures have not been audited.]</v>
      </c>
      <c r="B6" s="77"/>
      <c r="C6" s="77"/>
    </row>
    <row r="7" spans="1:12" ht="12.75" customHeight="1">
      <c r="A7" s="77"/>
      <c r="B7" s="77"/>
      <c r="C7" s="77"/>
      <c r="L7" s="92"/>
    </row>
    <row r="8" spans="10:12" ht="12.75">
      <c r="J8" s="93" t="str">
        <f>'[1]Analysis(Old)'!F5</f>
        <v>3 months</v>
      </c>
      <c r="K8" s="80" t="str">
        <f>'[1]Analysis(Old)'!F6</f>
        <v>Ended</v>
      </c>
      <c r="L8" s="92"/>
    </row>
    <row r="9" spans="9:13" ht="12.75">
      <c r="I9" s="94">
        <f>Equity!B27</f>
        <v>37894</v>
      </c>
      <c r="J9" s="94"/>
      <c r="K9" s="80"/>
      <c r="L9" s="94">
        <f>Equity!B19</f>
        <v>37529</v>
      </c>
      <c r="M9" s="95"/>
    </row>
    <row r="10" spans="9:14" ht="12.75">
      <c r="I10" s="96" t="str">
        <f>IncSt!G18</f>
        <v>RM'000</v>
      </c>
      <c r="J10" s="96"/>
      <c r="K10" s="58"/>
      <c r="L10" s="97" t="str">
        <f>I10</f>
        <v>RM'000</v>
      </c>
      <c r="M10" s="95"/>
      <c r="N10" s="55"/>
    </row>
    <row r="11" spans="9:13" ht="7.5" customHeight="1">
      <c r="I11" s="83"/>
      <c r="J11" s="83"/>
      <c r="K11" s="83"/>
      <c r="L11" s="83"/>
      <c r="M11" s="83"/>
    </row>
    <row r="12" spans="1:14" ht="12.75">
      <c r="A12" s="80" t="s">
        <v>65</v>
      </c>
      <c r="B12" s="80"/>
      <c r="C12" s="80"/>
      <c r="I12" s="83"/>
      <c r="J12" s="83"/>
      <c r="K12" s="83"/>
      <c r="L12" s="83"/>
      <c r="M12" s="83"/>
      <c r="N12" s="83"/>
    </row>
    <row r="13" spans="2:16" ht="12.75">
      <c r="B13" s="78" t="s">
        <v>66</v>
      </c>
      <c r="I13" s="83">
        <f>'[1]OIB-BS'!D71</f>
        <v>3964064.111698655</v>
      </c>
      <c r="J13" s="83"/>
      <c r="K13" s="83"/>
      <c r="L13" s="83">
        <f>'[3]Cashflow'!$I$13</f>
        <v>14231956.770000007</v>
      </c>
      <c r="M13" s="83"/>
      <c r="N13" s="83"/>
      <c r="O13" s="89"/>
      <c r="P13" s="89"/>
    </row>
    <row r="14" spans="2:16" ht="12.75">
      <c r="B14" s="78" t="s">
        <v>67</v>
      </c>
      <c r="I14" s="83">
        <f>-(('BS'!K46-'BS'!K37)+(LRNotes!M61-LRNotes!M55)-('BS'!H46-'BS'!H37))</f>
        <v>-277972.02</v>
      </c>
      <c r="J14" s="83"/>
      <c r="K14" s="83"/>
      <c r="L14" s="83">
        <f>'[3]Cashflow'!$I$14</f>
        <v>-655961.1199999996</v>
      </c>
      <c r="M14" s="83"/>
      <c r="O14" s="89"/>
      <c r="P14" s="89"/>
    </row>
    <row r="15" spans="9:16" ht="7.5" customHeight="1">
      <c r="I15" s="98"/>
      <c r="J15" s="98"/>
      <c r="K15" s="83"/>
      <c r="L15" s="98"/>
      <c r="M15" s="98"/>
      <c r="O15" s="89"/>
      <c r="P15" s="99"/>
    </row>
    <row r="16" spans="9:16" ht="7.5" customHeight="1">
      <c r="I16" s="83"/>
      <c r="J16" s="83"/>
      <c r="K16" s="83"/>
      <c r="L16" s="83"/>
      <c r="M16" s="83"/>
      <c r="O16" s="89"/>
      <c r="P16" s="99"/>
    </row>
    <row r="17" spans="2:16" ht="12.75">
      <c r="B17" s="78" t="s">
        <v>68</v>
      </c>
      <c r="I17" s="83">
        <f>SUM(I12:I15)</f>
        <v>3686092.091698655</v>
      </c>
      <c r="J17" s="83"/>
      <c r="K17" s="83"/>
      <c r="L17" s="83">
        <f>SUM(L12:L15)</f>
        <v>13575995.650000008</v>
      </c>
      <c r="M17" s="83"/>
      <c r="O17" s="89"/>
      <c r="P17" s="89"/>
    </row>
    <row r="18" spans="9:16" ht="7.5" customHeight="1">
      <c r="I18" s="83"/>
      <c r="J18" s="83"/>
      <c r="K18" s="83"/>
      <c r="L18" s="83"/>
      <c r="M18" s="83"/>
      <c r="O18" s="99"/>
      <c r="P18" s="99"/>
    </row>
    <row r="19" spans="1:16" ht="12.75">
      <c r="A19" s="80" t="s">
        <v>69</v>
      </c>
      <c r="B19" s="80"/>
      <c r="C19" s="80"/>
      <c r="I19" s="83"/>
      <c r="J19" s="83"/>
      <c r="K19" s="83"/>
      <c r="L19" s="83"/>
      <c r="M19" s="83"/>
      <c r="O19" s="99"/>
      <c r="P19" s="99"/>
    </row>
    <row r="20" spans="9:16" ht="7.5" customHeight="1">
      <c r="I20" s="100"/>
      <c r="J20" s="101"/>
      <c r="K20" s="83"/>
      <c r="L20" s="100"/>
      <c r="M20" s="101"/>
      <c r="O20" s="99"/>
      <c r="P20" s="99"/>
    </row>
    <row r="21" spans="2:16" ht="12.75">
      <c r="B21" s="78" t="s">
        <v>70</v>
      </c>
      <c r="I21" s="102">
        <f>'[1]OIB'!N15</f>
        <v>70792.20000000001</v>
      </c>
      <c r="J21" s="103"/>
      <c r="K21" s="83"/>
      <c r="L21" s="102">
        <f>'[3]Cashflow'!$I$21</f>
        <v>53484.35</v>
      </c>
      <c r="M21" s="103"/>
      <c r="O21" s="89"/>
      <c r="P21" s="89"/>
    </row>
    <row r="22" spans="2:16" ht="12.75">
      <c r="B22" s="78" t="s">
        <v>71</v>
      </c>
      <c r="I22" s="102">
        <f>'[1]OIB'!N85</f>
        <v>-163323.77999999997</v>
      </c>
      <c r="J22" s="103"/>
      <c r="K22" s="83"/>
      <c r="L22" s="102">
        <f>'[3]Cashflow'!$I$22</f>
        <v>17500</v>
      </c>
      <c r="M22" s="103"/>
      <c r="O22" s="89"/>
      <c r="P22" s="89"/>
    </row>
    <row r="23" spans="2:16" ht="12.75">
      <c r="B23" s="78" t="s">
        <v>72</v>
      </c>
      <c r="H23" s="103"/>
      <c r="I23" s="102">
        <f>-('[1]OIB-BS'!D26-('[1]OIB-BS'!F26-('[1]OIB'!N62+'[1]OIB'!N93)-('[1]OIB'!N83)-('[1]OIB'!N85+'[1]OIB'!N84)))</f>
        <v>-615496.0100000054</v>
      </c>
      <c r="J23" s="103"/>
      <c r="K23" s="83"/>
      <c r="L23" s="102">
        <f>'[3]Cashflow'!$I$23</f>
        <v>-435988.55999999866</v>
      </c>
      <c r="M23" s="103"/>
      <c r="O23" s="89"/>
      <c r="P23" s="89"/>
    </row>
    <row r="24" spans="2:16" ht="12.75">
      <c r="B24" s="78" t="s">
        <v>73</v>
      </c>
      <c r="H24" s="103"/>
      <c r="I24" s="102">
        <f>-(('[1]OIB-BS'!D34-'[1]OIB-BS'!F34)+('[1]OIB'!N91-'[1]OIB'!D91+'[1]OIB'!K91))</f>
        <v>-8875.540000000969</v>
      </c>
      <c r="J24" s="103"/>
      <c r="K24" s="83"/>
      <c r="L24" s="102">
        <f>'[3]Cashflow'!$I$24</f>
        <v>28651.16999999882</v>
      </c>
      <c r="M24" s="103"/>
      <c r="O24" s="89"/>
      <c r="P24" s="89"/>
    </row>
    <row r="25" spans="9:13" ht="7.5" customHeight="1">
      <c r="I25" s="104"/>
      <c r="J25" s="105"/>
      <c r="K25" s="83"/>
      <c r="L25" s="104"/>
      <c r="M25" s="105"/>
    </row>
    <row r="26" spans="9:13" ht="7.5" customHeight="1">
      <c r="I26" s="89"/>
      <c r="J26" s="89"/>
      <c r="K26" s="83"/>
      <c r="L26" s="89"/>
      <c r="M26" s="89"/>
    </row>
    <row r="27" spans="2:13" ht="12.75">
      <c r="B27" s="78" t="s">
        <v>74</v>
      </c>
      <c r="I27" s="83">
        <f>SUM(I20:I25)</f>
        <v>-716903.1300000063</v>
      </c>
      <c r="J27" s="83"/>
      <c r="K27" s="83"/>
      <c r="L27" s="83">
        <f>SUM(L20:L25)</f>
        <v>-336353.03999999986</v>
      </c>
      <c r="M27" s="83"/>
    </row>
    <row r="28" spans="9:13" ht="7.5" customHeight="1">
      <c r="I28" s="83"/>
      <c r="J28" s="83"/>
      <c r="K28" s="83"/>
      <c r="L28" s="83"/>
      <c r="M28" s="83"/>
    </row>
    <row r="29" spans="1:13" ht="12.75">
      <c r="A29" s="80" t="s">
        <v>75</v>
      </c>
      <c r="B29" s="80"/>
      <c r="C29" s="80"/>
      <c r="I29" s="83"/>
      <c r="J29" s="83"/>
      <c r="K29" s="83"/>
      <c r="L29" s="83"/>
      <c r="M29" s="83"/>
    </row>
    <row r="30" spans="9:13" s="3" customFormat="1" ht="7.5" customHeight="1">
      <c r="I30" s="106"/>
      <c r="J30" s="107"/>
      <c r="K30" s="24"/>
      <c r="L30" s="106"/>
      <c r="M30" s="107"/>
    </row>
    <row r="31" spans="2:13" ht="12.75">
      <c r="B31" s="78" t="s">
        <v>76</v>
      </c>
      <c r="I31" s="102">
        <f>'[1]OIB'!N90</f>
        <v>63500000</v>
      </c>
      <c r="J31" s="103"/>
      <c r="K31" s="83"/>
      <c r="L31" s="102">
        <f>'[3]Cashflow'!$I$31</f>
        <v>53000000</v>
      </c>
      <c r="M31" s="103"/>
    </row>
    <row r="32" spans="2:13" ht="12.75">
      <c r="B32" s="78" t="s">
        <v>77</v>
      </c>
      <c r="I32" s="102">
        <f>-'[1]OIB'!N89</f>
        <v>-62000000</v>
      </c>
      <c r="J32" s="103"/>
      <c r="K32" s="83"/>
      <c r="L32" s="102">
        <f>'[3]Cashflow'!$I$32</f>
        <v>-63372600</v>
      </c>
      <c r="M32" s="103"/>
    </row>
    <row r="33" spans="2:13" ht="12.75">
      <c r="B33" s="78" t="s">
        <v>78</v>
      </c>
      <c r="I33" s="102">
        <f>IncSt!L35</f>
        <v>-241963.9</v>
      </c>
      <c r="J33" s="103"/>
      <c r="K33" s="83"/>
      <c r="L33" s="102">
        <f>'[3]Cashflow'!$I$33</f>
        <v>-256509.55000000002</v>
      </c>
      <c r="M33" s="103"/>
    </row>
    <row r="34" spans="9:13" ht="7.5" customHeight="1">
      <c r="I34" s="104"/>
      <c r="J34" s="105"/>
      <c r="K34" s="83"/>
      <c r="L34" s="104"/>
      <c r="M34" s="105"/>
    </row>
    <row r="35" spans="9:13" ht="7.5" customHeight="1">
      <c r="I35" s="89"/>
      <c r="J35" s="89"/>
      <c r="K35" s="83"/>
      <c r="L35" s="89"/>
      <c r="M35" s="89"/>
    </row>
    <row r="36" spans="2:13" ht="12.75">
      <c r="B36" s="78" t="s">
        <v>79</v>
      </c>
      <c r="I36" s="83">
        <f>SUM(I30:I34)</f>
        <v>1258036.1</v>
      </c>
      <c r="J36" s="83"/>
      <c r="K36" s="83"/>
      <c r="L36" s="83">
        <f>SUM(L30:L34)</f>
        <v>-10629109.55</v>
      </c>
      <c r="M36" s="83"/>
    </row>
    <row r="37" spans="9:13" ht="7.5" customHeight="1">
      <c r="I37" s="98"/>
      <c r="J37" s="98"/>
      <c r="K37" s="83"/>
      <c r="L37" s="98"/>
      <c r="M37" s="98"/>
    </row>
    <row r="38" spans="9:13" ht="7.5" customHeight="1">
      <c r="I38" s="83"/>
      <c r="J38" s="83"/>
      <c r="K38" s="83"/>
      <c r="L38" s="83"/>
      <c r="M38" s="83"/>
    </row>
    <row r="39" spans="1:13" ht="12.75">
      <c r="A39" s="80" t="s">
        <v>80</v>
      </c>
      <c r="B39" s="80"/>
      <c r="C39" s="80"/>
      <c r="I39" s="83">
        <f>I17+I27+I36</f>
        <v>4227225.061698649</v>
      </c>
      <c r="J39" s="83"/>
      <c r="K39" s="83"/>
      <c r="L39" s="83">
        <f>L17+L27+L36</f>
        <v>2610533.060000008</v>
      </c>
      <c r="M39" s="83"/>
    </row>
    <row r="40" spans="9:13" ht="7.5" customHeight="1">
      <c r="I40" s="83"/>
      <c r="J40" s="83"/>
      <c r="K40" s="83"/>
      <c r="L40" s="83"/>
      <c r="M40" s="83"/>
    </row>
    <row r="41" spans="1:13" ht="12.75">
      <c r="A41" s="80" t="s">
        <v>81</v>
      </c>
      <c r="I41" s="83"/>
      <c r="J41" s="83"/>
      <c r="K41" s="83"/>
      <c r="L41" s="83"/>
      <c r="M41" s="83"/>
    </row>
    <row r="42" spans="1:14" ht="12.75">
      <c r="A42" s="108" t="s">
        <v>82</v>
      </c>
      <c r="B42" s="80" t="s">
        <v>83</v>
      </c>
      <c r="I42" s="83">
        <f>(SUM('BS'!K38:K39)-'BS'!K47)-('[1]SJGp'!D61+'[1]ACGp'!D61)</f>
        <v>9327623.579999998</v>
      </c>
      <c r="J42" s="83"/>
      <c r="K42" s="83"/>
      <c r="L42" s="83">
        <f>'[3]Cashflow'!$I$42</f>
        <v>6257921.43</v>
      </c>
      <c r="M42" s="83"/>
      <c r="N42" s="109"/>
    </row>
    <row r="43" spans="1:13" ht="7.5" customHeight="1">
      <c r="A43" s="108"/>
      <c r="B43" s="80"/>
      <c r="I43" s="83"/>
      <c r="J43" s="98"/>
      <c r="K43" s="83"/>
      <c r="L43" s="83"/>
      <c r="M43" s="98"/>
    </row>
    <row r="44" spans="9:13" ht="7.5" customHeight="1">
      <c r="I44" s="87"/>
      <c r="J44" s="83"/>
      <c r="K44" s="83"/>
      <c r="L44" s="87"/>
      <c r="M44" s="83"/>
    </row>
    <row r="45" spans="1:13" ht="12.75">
      <c r="A45" s="108" t="s">
        <v>82</v>
      </c>
      <c r="B45" s="80" t="s">
        <v>84</v>
      </c>
      <c r="I45" s="89">
        <f>SUM(I38:I43)</f>
        <v>13554848.641698647</v>
      </c>
      <c r="J45" s="83"/>
      <c r="K45" s="83"/>
      <c r="L45" s="89">
        <f>SUM(L38:L43)</f>
        <v>8868454.490000008</v>
      </c>
      <c r="M45" s="83"/>
    </row>
    <row r="46" spans="9:13" ht="7.5" customHeight="1" thickBot="1">
      <c r="I46" s="88"/>
      <c r="J46" s="88"/>
      <c r="K46" s="83"/>
      <c r="L46" s="88"/>
      <c r="M46" s="88"/>
    </row>
    <row r="47" spans="9:13" ht="12.75" customHeight="1" thickTop="1">
      <c r="I47" s="83"/>
      <c r="J47" s="83"/>
      <c r="K47" s="83"/>
      <c r="L47" s="83"/>
      <c r="M47" s="83"/>
    </row>
    <row r="48" spans="1:13" ht="12.75">
      <c r="A48" s="163" t="s">
        <v>85</v>
      </c>
      <c r="B48" s="163"/>
      <c r="C48" s="163"/>
      <c r="D48" s="169"/>
      <c r="E48" s="169"/>
      <c r="F48" s="169"/>
      <c r="G48" s="169"/>
      <c r="H48" s="169"/>
      <c r="I48" s="169"/>
      <c r="J48" s="169"/>
      <c r="K48" s="169"/>
      <c r="L48" s="169"/>
      <c r="M48" s="169"/>
    </row>
    <row r="49" spans="1:13" ht="12.75">
      <c r="A49" s="169"/>
      <c r="B49" s="169"/>
      <c r="C49" s="169"/>
      <c r="D49" s="169"/>
      <c r="E49" s="169"/>
      <c r="F49" s="169"/>
      <c r="G49" s="169"/>
      <c r="H49" s="169"/>
      <c r="I49" s="169"/>
      <c r="J49" s="169"/>
      <c r="K49" s="169"/>
      <c r="L49" s="169"/>
      <c r="M49" s="169"/>
    </row>
    <row r="50" ht="12.75">
      <c r="I50" s="83"/>
    </row>
    <row r="51" spans="8:13" ht="12.75">
      <c r="H51" s="13" t="s">
        <v>45</v>
      </c>
      <c r="I51" s="83">
        <f>ROUND(I45-'[1]OIB-BS'!D74,0)</f>
        <v>0</v>
      </c>
      <c r="J51" s="83"/>
      <c r="K51" s="83"/>
      <c r="L51" s="83"/>
      <c r="M51" s="83"/>
    </row>
    <row r="52" ht="12.75">
      <c r="I52" s="83"/>
    </row>
  </sheetData>
  <mergeCells count="1">
    <mergeCell ref="A48:M49"/>
  </mergeCells>
  <printOptions/>
  <pageMargins left="0.984251968503937" right="0.1968503937007874" top="1.1811023622047245" bottom="0.3937007874015748" header="1.1811023622047245" footer="0.1968503937007874"/>
  <pageSetup horizontalDpi="360" verticalDpi="360" orientation="portrait" paperSize="9" r:id="rId1"/>
  <headerFooter alignWithMargins="0">
    <oddHeader>&amp;R&amp;"Times New Roman,Bold"Page &amp;P of &amp;N</oddHeader>
  </headerFooter>
</worksheet>
</file>

<file path=xl/worksheets/sheet5.xml><?xml version="1.0" encoding="utf-8"?>
<worksheet xmlns="http://schemas.openxmlformats.org/spreadsheetml/2006/main" xmlns:r="http://schemas.openxmlformats.org/officeDocument/2006/relationships">
  <dimension ref="A1:R119"/>
  <sheetViews>
    <sheetView workbookViewId="0" topLeftCell="A37">
      <selection activeCell="O40" sqref="O40"/>
    </sheetView>
  </sheetViews>
  <sheetFormatPr defaultColWidth="9.33203125" defaultRowHeight="12.75" customHeight="1"/>
  <cols>
    <col min="1" max="1" width="4.83203125" style="112" customWidth="1"/>
    <col min="2" max="3" width="3.33203125" style="63" customWidth="1"/>
    <col min="4" max="4" width="7.83203125" style="63" customWidth="1"/>
    <col min="5" max="6" width="5.83203125" style="63" customWidth="1"/>
    <col min="7" max="7" width="10.33203125" style="63" customWidth="1"/>
    <col min="8" max="8" width="2.83203125" style="63" customWidth="1"/>
    <col min="9" max="9" width="10.33203125" style="63" customWidth="1"/>
    <col min="10" max="10" width="2.83203125" style="63" customWidth="1"/>
    <col min="11" max="11" width="10.33203125" style="63" customWidth="1"/>
    <col min="12" max="12" width="2.83203125" style="63" customWidth="1"/>
    <col min="13" max="13" width="10.33203125" style="63" customWidth="1"/>
    <col min="14" max="14" width="2.83203125" style="63" customWidth="1"/>
    <col min="15" max="15" width="10.33203125" style="63" customWidth="1"/>
    <col min="16" max="16" width="1.83203125" style="63" customWidth="1"/>
    <col min="17" max="17" width="10.83203125" style="63" customWidth="1"/>
    <col min="18" max="18" width="12.83203125" style="63" customWidth="1"/>
    <col min="19" max="19" width="10.5" style="63" bestFit="1" customWidth="1"/>
    <col min="20" max="16384" width="9.33203125" style="63" customWidth="1"/>
  </cols>
  <sheetData>
    <row r="1" spans="1:11" ht="12.75" customHeight="1">
      <c r="A1" s="51" t="s">
        <v>0</v>
      </c>
      <c r="B1" s="111"/>
      <c r="C1" s="111"/>
      <c r="D1" s="111"/>
      <c r="E1" s="111"/>
      <c r="F1" s="111"/>
      <c r="G1" s="111"/>
      <c r="H1" s="111"/>
      <c r="I1" s="111"/>
      <c r="J1" s="111"/>
      <c r="K1" s="111"/>
    </row>
    <row r="2" spans="1:11" ht="12.75" customHeight="1">
      <c r="A2" s="53" t="s">
        <v>1</v>
      </c>
      <c r="B2" s="111"/>
      <c r="C2" s="111"/>
      <c r="D2" s="111"/>
      <c r="E2" s="111"/>
      <c r="F2" s="111"/>
      <c r="G2" s="111"/>
      <c r="H2" s="111"/>
      <c r="I2" s="111"/>
      <c r="J2" s="111"/>
      <c r="K2" s="111"/>
    </row>
    <row r="3" spans="1:11" ht="7.5" customHeight="1">
      <c r="A3" s="53"/>
      <c r="B3" s="111"/>
      <c r="C3" s="111"/>
      <c r="D3" s="111"/>
      <c r="E3" s="111"/>
      <c r="F3" s="111"/>
      <c r="G3" s="111"/>
      <c r="H3" s="111"/>
      <c r="I3" s="111"/>
      <c r="J3" s="111"/>
      <c r="K3" s="111"/>
    </row>
    <row r="4" spans="1:11" ht="12.75" customHeight="1">
      <c r="A4" s="60" t="s">
        <v>86</v>
      </c>
      <c r="B4" s="111"/>
      <c r="C4" s="111"/>
      <c r="D4" s="111"/>
      <c r="E4" s="111"/>
      <c r="F4" s="111"/>
      <c r="G4" s="111"/>
      <c r="H4" s="111"/>
      <c r="I4" s="111"/>
      <c r="J4" s="111"/>
      <c r="K4" s="111"/>
    </row>
    <row r="5" spans="1:11" ht="12.75" customHeight="1">
      <c r="A5" s="53"/>
      <c r="B5" s="54"/>
      <c r="C5" s="54"/>
      <c r="D5" s="54"/>
      <c r="E5" s="54"/>
      <c r="F5" s="54"/>
      <c r="G5" s="54"/>
      <c r="H5" s="54"/>
      <c r="I5" s="54"/>
      <c r="J5" s="54"/>
      <c r="K5" s="54"/>
    </row>
    <row r="6" spans="1:16" ht="12.75" customHeight="1">
      <c r="A6" s="9" t="s">
        <v>87</v>
      </c>
      <c r="B6" s="18" t="s">
        <v>88</v>
      </c>
      <c r="C6" s="9"/>
      <c r="D6" s="9"/>
      <c r="E6" s="9"/>
      <c r="F6" s="9"/>
      <c r="G6" s="9"/>
      <c r="H6" s="9"/>
      <c r="I6" s="9"/>
      <c r="J6" s="9"/>
      <c r="K6" s="9"/>
      <c r="L6" s="9"/>
      <c r="M6" s="9"/>
      <c r="N6" s="9"/>
      <c r="O6" s="9"/>
      <c r="P6" s="9"/>
    </row>
    <row r="7" spans="1:16" ht="12.75" customHeight="1">
      <c r="A7" s="9"/>
      <c r="B7" s="18" t="s">
        <v>89</v>
      </c>
      <c r="C7" s="9"/>
      <c r="D7" s="9"/>
      <c r="E7" s="9"/>
      <c r="F7" s="9"/>
      <c r="G7" s="9"/>
      <c r="H7" s="9"/>
      <c r="I7" s="9"/>
      <c r="J7" s="9"/>
      <c r="K7" s="9"/>
      <c r="L7" s="9"/>
      <c r="M7" s="9"/>
      <c r="N7" s="9"/>
      <c r="O7" s="9"/>
      <c r="P7" s="9"/>
    </row>
    <row r="8" spans="2:16" ht="12.75" customHeight="1">
      <c r="B8" s="113" t="str">
        <f>IncSt!A12</f>
        <v>[The figures have not been audited.]</v>
      </c>
      <c r="C8" s="9"/>
      <c r="D8" s="9"/>
      <c r="E8" s="9"/>
      <c r="F8" s="9"/>
      <c r="G8" s="9"/>
      <c r="H8" s="9"/>
      <c r="I8" s="9"/>
      <c r="J8" s="9"/>
      <c r="K8" s="9"/>
      <c r="L8" s="9"/>
      <c r="M8" s="9"/>
      <c r="N8" s="9"/>
      <c r="O8" s="9"/>
      <c r="P8" s="9"/>
    </row>
    <row r="9" spans="1:11" ht="12.75" customHeight="1">
      <c r="A9" s="9"/>
      <c r="B9" s="54"/>
      <c r="C9" s="54"/>
      <c r="D9" s="54"/>
      <c r="E9" s="54"/>
      <c r="F9" s="54"/>
      <c r="G9" s="54"/>
      <c r="H9" s="54"/>
      <c r="I9" s="54"/>
      <c r="J9" s="54"/>
      <c r="K9" s="54"/>
    </row>
    <row r="10" spans="1:11" ht="12.75" customHeight="1">
      <c r="A10" s="17" t="s">
        <v>90</v>
      </c>
      <c r="B10" s="111" t="s">
        <v>91</v>
      </c>
      <c r="C10" s="54"/>
      <c r="D10" s="54"/>
      <c r="E10" s="54"/>
      <c r="F10" s="54"/>
      <c r="G10" s="54"/>
      <c r="H10" s="54"/>
      <c r="I10" s="54"/>
      <c r="J10" s="54"/>
      <c r="K10" s="54"/>
    </row>
    <row r="11" spans="1:16" ht="12.75" customHeight="1">
      <c r="A11" s="114"/>
      <c r="B11" s="169" t="s">
        <v>218</v>
      </c>
      <c r="C11" s="169"/>
      <c r="D11" s="169"/>
      <c r="E11" s="169"/>
      <c r="F11" s="169"/>
      <c r="G11" s="169"/>
      <c r="H11" s="169"/>
      <c r="I11" s="169"/>
      <c r="J11" s="169"/>
      <c r="K11" s="169"/>
      <c r="L11" s="169"/>
      <c r="M11" s="169"/>
      <c r="N11" s="169"/>
      <c r="O11" s="169"/>
      <c r="P11" s="169"/>
    </row>
    <row r="12" spans="1:16" ht="12.75" customHeight="1">
      <c r="A12" s="114"/>
      <c r="B12" s="169"/>
      <c r="C12" s="169"/>
      <c r="D12" s="169"/>
      <c r="E12" s="169"/>
      <c r="F12" s="169"/>
      <c r="G12" s="169"/>
      <c r="H12" s="169"/>
      <c r="I12" s="169"/>
      <c r="J12" s="169"/>
      <c r="K12" s="169"/>
      <c r="L12" s="169"/>
      <c r="M12" s="169"/>
      <c r="N12" s="169"/>
      <c r="O12" s="169"/>
      <c r="P12" s="169"/>
    </row>
    <row r="13" spans="1:16" ht="12.75" customHeight="1">
      <c r="A13" s="114"/>
      <c r="B13" s="169"/>
      <c r="C13" s="169"/>
      <c r="D13" s="169"/>
      <c r="E13" s="169"/>
      <c r="F13" s="169"/>
      <c r="G13" s="169"/>
      <c r="H13" s="169"/>
      <c r="I13" s="169"/>
      <c r="J13" s="169"/>
      <c r="K13" s="169"/>
      <c r="L13" s="169"/>
      <c r="M13" s="169"/>
      <c r="N13" s="169"/>
      <c r="O13" s="169"/>
      <c r="P13" s="169"/>
    </row>
    <row r="14" spans="1:16" ht="12.75" customHeight="1">
      <c r="A14" s="114"/>
      <c r="B14" s="169"/>
      <c r="C14" s="169"/>
      <c r="D14" s="169"/>
      <c r="E14" s="169"/>
      <c r="F14" s="169"/>
      <c r="G14" s="169"/>
      <c r="H14" s="169"/>
      <c r="I14" s="169"/>
      <c r="J14" s="169"/>
      <c r="K14" s="169"/>
      <c r="L14" s="169"/>
      <c r="M14" s="169"/>
      <c r="N14" s="169"/>
      <c r="O14" s="169"/>
      <c r="P14" s="169"/>
    </row>
    <row r="15" spans="1:16" ht="12.75" customHeight="1">
      <c r="A15" s="114"/>
      <c r="B15" s="115"/>
      <c r="C15" s="115"/>
      <c r="D15" s="115"/>
      <c r="E15" s="115"/>
      <c r="F15" s="115"/>
      <c r="G15" s="115"/>
      <c r="H15" s="115"/>
      <c r="I15" s="115"/>
      <c r="J15" s="115"/>
      <c r="K15" s="115"/>
      <c r="L15" s="115"/>
      <c r="M15" s="115"/>
      <c r="N15" s="115"/>
      <c r="O15" s="115"/>
      <c r="P15" s="115"/>
    </row>
    <row r="16" spans="1:16" ht="12.75" customHeight="1">
      <c r="A16" s="114"/>
      <c r="B16" s="169" t="s">
        <v>219</v>
      </c>
      <c r="C16" s="169"/>
      <c r="D16" s="169"/>
      <c r="E16" s="169"/>
      <c r="F16" s="169"/>
      <c r="G16" s="169"/>
      <c r="H16" s="169"/>
      <c r="I16" s="169"/>
      <c r="J16" s="169"/>
      <c r="K16" s="169"/>
      <c r="L16" s="169"/>
      <c r="M16" s="169"/>
      <c r="N16" s="169"/>
      <c r="O16" s="169"/>
      <c r="P16" s="169"/>
    </row>
    <row r="17" spans="1:16" ht="12.75" customHeight="1">
      <c r="A17" s="114"/>
      <c r="B17" s="169"/>
      <c r="C17" s="169"/>
      <c r="D17" s="169"/>
      <c r="E17" s="169"/>
      <c r="F17" s="169"/>
      <c r="G17" s="169"/>
      <c r="H17" s="169"/>
      <c r="I17" s="169"/>
      <c r="J17" s="169"/>
      <c r="K17" s="169"/>
      <c r="L17" s="169"/>
      <c r="M17" s="169"/>
      <c r="N17" s="169"/>
      <c r="O17" s="169"/>
      <c r="P17" s="169"/>
    </row>
    <row r="18" spans="1:16" ht="12.75" customHeight="1">
      <c r="A18" s="114"/>
      <c r="B18" s="169"/>
      <c r="C18" s="169"/>
      <c r="D18" s="169"/>
      <c r="E18" s="169"/>
      <c r="F18" s="169"/>
      <c r="G18" s="169"/>
      <c r="H18" s="169"/>
      <c r="I18" s="169"/>
      <c r="J18" s="169"/>
      <c r="K18" s="169"/>
      <c r="L18" s="169"/>
      <c r="M18" s="169"/>
      <c r="N18" s="169"/>
      <c r="O18" s="169"/>
      <c r="P18" s="169"/>
    </row>
    <row r="19" spans="1:16" ht="12.75" customHeight="1">
      <c r="A19" s="114"/>
      <c r="B19" s="169"/>
      <c r="C19" s="169"/>
      <c r="D19" s="169"/>
      <c r="E19" s="169"/>
      <c r="F19" s="169"/>
      <c r="G19" s="169"/>
      <c r="H19" s="169"/>
      <c r="I19" s="169"/>
      <c r="J19" s="169"/>
      <c r="K19" s="169"/>
      <c r="L19" s="169"/>
      <c r="M19" s="169"/>
      <c r="N19" s="169"/>
      <c r="O19" s="169"/>
      <c r="P19" s="169"/>
    </row>
    <row r="20" spans="1:16" ht="12.75" customHeight="1">
      <c r="A20" s="114"/>
      <c r="B20" s="169"/>
      <c r="C20" s="169"/>
      <c r="D20" s="169"/>
      <c r="E20" s="169"/>
      <c r="F20" s="169"/>
      <c r="G20" s="169"/>
      <c r="H20" s="169"/>
      <c r="I20" s="169"/>
      <c r="J20" s="169"/>
      <c r="K20" s="169"/>
      <c r="L20" s="169"/>
      <c r="M20" s="169"/>
      <c r="N20" s="169"/>
      <c r="O20" s="169"/>
      <c r="P20" s="169"/>
    </row>
    <row r="21" spans="1:11" ht="12.75" customHeight="1">
      <c r="A21" s="17"/>
      <c r="B21" s="54"/>
      <c r="C21" s="54"/>
      <c r="D21" s="54"/>
      <c r="E21" s="54"/>
      <c r="F21" s="54"/>
      <c r="G21" s="54"/>
      <c r="H21" s="54"/>
      <c r="I21" s="54"/>
      <c r="J21" s="54"/>
      <c r="K21" s="54"/>
    </row>
    <row r="22" spans="1:11" ht="12.75" customHeight="1">
      <c r="A22" s="17" t="s">
        <v>92</v>
      </c>
      <c r="B22" s="111" t="s">
        <v>93</v>
      </c>
      <c r="C22" s="54"/>
      <c r="D22" s="54"/>
      <c r="E22" s="54"/>
      <c r="F22" s="54"/>
      <c r="G22" s="54"/>
      <c r="H22" s="54"/>
      <c r="I22" s="54"/>
      <c r="J22" s="54"/>
      <c r="K22" s="54"/>
    </row>
    <row r="23" spans="1:16" ht="12.75" customHeight="1">
      <c r="A23" s="17"/>
      <c r="B23" s="170" t="s">
        <v>94</v>
      </c>
      <c r="C23" s="169"/>
      <c r="D23" s="169"/>
      <c r="E23" s="169"/>
      <c r="F23" s="169"/>
      <c r="G23" s="169"/>
      <c r="H23" s="169"/>
      <c r="I23" s="169"/>
      <c r="J23" s="169"/>
      <c r="K23" s="169"/>
      <c r="L23" s="169"/>
      <c r="M23" s="169"/>
      <c r="N23" s="169"/>
      <c r="O23" s="169"/>
      <c r="P23" s="169"/>
    </row>
    <row r="24" spans="1:16" ht="12.75" customHeight="1">
      <c r="A24" s="17"/>
      <c r="B24" s="169"/>
      <c r="C24" s="169"/>
      <c r="D24" s="169"/>
      <c r="E24" s="169"/>
      <c r="F24" s="169"/>
      <c r="G24" s="169"/>
      <c r="H24" s="169"/>
      <c r="I24" s="169"/>
      <c r="J24" s="169"/>
      <c r="K24" s="169"/>
      <c r="L24" s="169"/>
      <c r="M24" s="169"/>
      <c r="N24" s="169"/>
      <c r="O24" s="169"/>
      <c r="P24" s="169"/>
    </row>
    <row r="25" spans="1:11" ht="12.75" customHeight="1">
      <c r="A25" s="17"/>
      <c r="B25" s="54"/>
      <c r="C25" s="54"/>
      <c r="D25" s="54"/>
      <c r="E25" s="54"/>
      <c r="F25" s="54"/>
      <c r="G25" s="54"/>
      <c r="H25" s="54"/>
      <c r="I25" s="54"/>
      <c r="J25" s="54"/>
      <c r="K25" s="54"/>
    </row>
    <row r="26" spans="1:11" s="119" customFormat="1" ht="12.75" customHeight="1">
      <c r="A26" s="116" t="s">
        <v>95</v>
      </c>
      <c r="B26" s="117" t="s">
        <v>96</v>
      </c>
      <c r="C26" s="118"/>
      <c r="D26" s="118"/>
      <c r="E26" s="118"/>
      <c r="F26" s="118"/>
      <c r="G26" s="118"/>
      <c r="H26" s="118"/>
      <c r="I26" s="118"/>
      <c r="J26" s="118"/>
      <c r="K26" s="118"/>
    </row>
    <row r="27" spans="1:11" ht="12.75" customHeight="1">
      <c r="A27" s="17"/>
      <c r="B27" s="54" t="s">
        <v>97</v>
      </c>
      <c r="C27" s="54"/>
      <c r="D27" s="54"/>
      <c r="E27" s="54"/>
      <c r="F27" s="54"/>
      <c r="G27" s="54"/>
      <c r="H27" s="54"/>
      <c r="I27" s="54"/>
      <c r="J27" s="54"/>
      <c r="K27" s="54"/>
    </row>
    <row r="28" spans="1:11" ht="12.75" customHeight="1">
      <c r="A28" s="114"/>
      <c r="B28" s="54"/>
      <c r="C28" s="54"/>
      <c r="D28" s="54"/>
      <c r="E28" s="54"/>
      <c r="F28" s="54"/>
      <c r="G28" s="54"/>
      <c r="H28" s="54"/>
      <c r="I28" s="54"/>
      <c r="J28" s="54"/>
      <c r="K28" s="54"/>
    </row>
    <row r="29" spans="1:11" ht="12.75" customHeight="1">
      <c r="A29" s="17" t="s">
        <v>98</v>
      </c>
      <c r="B29" s="111" t="s">
        <v>99</v>
      </c>
      <c r="C29" s="54"/>
      <c r="D29" s="54"/>
      <c r="E29" s="54"/>
      <c r="F29" s="54"/>
      <c r="G29" s="54"/>
      <c r="H29" s="54"/>
      <c r="I29" s="54"/>
      <c r="J29" s="54"/>
      <c r="K29" s="54"/>
    </row>
    <row r="30" spans="1:16" ht="12.75" customHeight="1">
      <c r="A30" s="17"/>
      <c r="B30" s="54" t="s">
        <v>100</v>
      </c>
      <c r="C30" s="120"/>
      <c r="D30" s="120"/>
      <c r="E30" s="120"/>
      <c r="F30" s="120"/>
      <c r="G30" s="120"/>
      <c r="H30" s="120"/>
      <c r="I30" s="120"/>
      <c r="J30" s="120"/>
      <c r="K30" s="120"/>
      <c r="L30" s="120"/>
      <c r="M30" s="120"/>
      <c r="N30" s="120"/>
      <c r="O30" s="120"/>
      <c r="P30" s="120"/>
    </row>
    <row r="31" spans="1:11" ht="12.75" customHeight="1">
      <c r="A31" s="17"/>
      <c r="B31" s="54"/>
      <c r="C31" s="54"/>
      <c r="D31" s="54"/>
      <c r="E31" s="54"/>
      <c r="F31" s="54"/>
      <c r="G31" s="54"/>
      <c r="H31" s="54"/>
      <c r="I31" s="54"/>
      <c r="J31" s="54"/>
      <c r="K31" s="54"/>
    </row>
    <row r="32" spans="1:11" ht="12.75" customHeight="1">
      <c r="A32" s="17" t="s">
        <v>101</v>
      </c>
      <c r="B32" s="111" t="s">
        <v>102</v>
      </c>
      <c r="C32" s="54"/>
      <c r="D32" s="54"/>
      <c r="E32" s="54"/>
      <c r="F32" s="54"/>
      <c r="G32" s="54"/>
      <c r="H32" s="54"/>
      <c r="I32" s="54"/>
      <c r="J32" s="54"/>
      <c r="K32" s="54"/>
    </row>
    <row r="33" spans="1:16" ht="12.75" customHeight="1">
      <c r="A33" s="17"/>
      <c r="B33" s="171" t="s">
        <v>103</v>
      </c>
      <c r="C33" s="172"/>
      <c r="D33" s="172"/>
      <c r="E33" s="172"/>
      <c r="F33" s="172"/>
      <c r="G33" s="172"/>
      <c r="H33" s="172"/>
      <c r="I33" s="172"/>
      <c r="J33" s="172"/>
      <c r="K33" s="172"/>
      <c r="L33" s="172"/>
      <c r="M33" s="172"/>
      <c r="N33" s="172"/>
      <c r="O33" s="172"/>
      <c r="P33" s="172"/>
    </row>
    <row r="34" spans="1:16" ht="12.75" customHeight="1">
      <c r="A34" s="17"/>
      <c r="B34" s="172"/>
      <c r="C34" s="172"/>
      <c r="D34" s="172"/>
      <c r="E34" s="172"/>
      <c r="F34" s="172"/>
      <c r="G34" s="172"/>
      <c r="H34" s="172"/>
      <c r="I34" s="172"/>
      <c r="J34" s="172"/>
      <c r="K34" s="172"/>
      <c r="L34" s="172"/>
      <c r="M34" s="172"/>
      <c r="N34" s="172"/>
      <c r="O34" s="172"/>
      <c r="P34" s="172"/>
    </row>
    <row r="35" spans="1:11" ht="12.75" customHeight="1">
      <c r="A35" s="17"/>
      <c r="B35" s="54"/>
      <c r="C35" s="54"/>
      <c r="D35" s="54"/>
      <c r="E35" s="54"/>
      <c r="F35" s="54"/>
      <c r="G35" s="54"/>
      <c r="H35" s="54"/>
      <c r="I35" s="54"/>
      <c r="J35" s="54"/>
      <c r="K35" s="54"/>
    </row>
    <row r="36" spans="1:11" ht="12.75" customHeight="1">
      <c r="A36" s="17" t="s">
        <v>104</v>
      </c>
      <c r="B36" s="111" t="s">
        <v>105</v>
      </c>
      <c r="C36" s="54"/>
      <c r="D36" s="54"/>
      <c r="E36" s="54"/>
      <c r="F36" s="54"/>
      <c r="G36" s="54"/>
      <c r="H36" s="54"/>
      <c r="I36" s="54"/>
      <c r="J36" s="54"/>
      <c r="K36" s="54"/>
    </row>
    <row r="37" spans="1:16" ht="12.75" customHeight="1">
      <c r="A37" s="17"/>
      <c r="B37" s="170" t="s">
        <v>106</v>
      </c>
      <c r="C37" s="169"/>
      <c r="D37" s="169"/>
      <c r="E37" s="169"/>
      <c r="F37" s="169"/>
      <c r="G37" s="169"/>
      <c r="H37" s="169"/>
      <c r="I37" s="169"/>
      <c r="J37" s="169"/>
      <c r="K37" s="169"/>
      <c r="L37" s="169"/>
      <c r="M37" s="169"/>
      <c r="N37" s="169"/>
      <c r="O37" s="169"/>
      <c r="P37" s="169"/>
    </row>
    <row r="38" spans="1:16" ht="12.75" customHeight="1">
      <c r="A38" s="114"/>
      <c r="B38" s="169"/>
      <c r="C38" s="169"/>
      <c r="D38" s="169"/>
      <c r="E38" s="169"/>
      <c r="F38" s="169"/>
      <c r="G38" s="169"/>
      <c r="H38" s="169"/>
      <c r="I38" s="169"/>
      <c r="J38" s="169"/>
      <c r="K38" s="169"/>
      <c r="L38" s="169"/>
      <c r="M38" s="169"/>
      <c r="N38" s="169"/>
      <c r="O38" s="169"/>
      <c r="P38" s="169"/>
    </row>
    <row r="39" spans="1:11" ht="12.75" customHeight="1">
      <c r="A39" s="17"/>
      <c r="B39" s="54"/>
      <c r="C39" s="54"/>
      <c r="D39" s="54"/>
      <c r="E39" s="54"/>
      <c r="F39" s="54"/>
      <c r="G39" s="54"/>
      <c r="H39" s="54"/>
      <c r="I39" s="54"/>
      <c r="J39" s="54"/>
      <c r="K39" s="54"/>
    </row>
    <row r="40" spans="1:11" ht="12.75" customHeight="1">
      <c r="A40" s="17" t="s">
        <v>107</v>
      </c>
      <c r="B40" s="111" t="s">
        <v>108</v>
      </c>
      <c r="C40" s="54"/>
      <c r="D40" s="54"/>
      <c r="E40" s="54"/>
      <c r="F40" s="54"/>
      <c r="G40" s="54"/>
      <c r="H40" s="54"/>
      <c r="I40" s="54"/>
      <c r="J40" s="54"/>
      <c r="K40" s="54"/>
    </row>
    <row r="41" spans="1:15" ht="12.75" customHeight="1">
      <c r="A41" s="114"/>
      <c r="B41" s="170" t="s">
        <v>109</v>
      </c>
      <c r="C41" s="173"/>
      <c r="D41" s="173"/>
      <c r="E41" s="173"/>
      <c r="F41" s="173"/>
      <c r="G41" s="173"/>
      <c r="H41" s="173"/>
      <c r="I41" s="173"/>
      <c r="J41" s="173"/>
      <c r="K41" s="173"/>
      <c r="L41" s="173"/>
      <c r="M41" s="173"/>
      <c r="N41" s="173"/>
      <c r="O41" s="173"/>
    </row>
    <row r="43" spans="1:16" ht="12.75" customHeight="1">
      <c r="A43" s="17" t="s">
        <v>110</v>
      </c>
      <c r="B43" s="80" t="s">
        <v>111</v>
      </c>
      <c r="C43" s="78"/>
      <c r="D43" s="78"/>
      <c r="E43" s="78"/>
      <c r="F43" s="78"/>
      <c r="G43" s="78"/>
      <c r="H43" s="78"/>
      <c r="I43" s="78"/>
      <c r="J43" s="78"/>
      <c r="K43" s="78"/>
      <c r="L43" s="78"/>
      <c r="M43" s="78"/>
      <c r="N43" s="78"/>
      <c r="O43" s="78"/>
      <c r="P43" s="78"/>
    </row>
    <row r="44" spans="1:16" ht="12.75" customHeight="1">
      <c r="A44" s="114"/>
      <c r="B44" s="169" t="s">
        <v>112</v>
      </c>
      <c r="C44" s="169"/>
      <c r="D44" s="169"/>
      <c r="E44" s="169"/>
      <c r="F44" s="169"/>
      <c r="G44" s="169"/>
      <c r="H44" s="169"/>
      <c r="I44" s="169"/>
      <c r="J44" s="169"/>
      <c r="K44" s="169"/>
      <c r="L44" s="169"/>
      <c r="M44" s="169"/>
      <c r="N44" s="169"/>
      <c r="O44" s="169"/>
      <c r="P44" s="169"/>
    </row>
    <row r="45" spans="1:16" ht="12.75" customHeight="1">
      <c r="A45" s="114"/>
      <c r="B45" s="169"/>
      <c r="C45" s="169"/>
      <c r="D45" s="169"/>
      <c r="E45" s="169"/>
      <c r="F45" s="169"/>
      <c r="G45" s="169"/>
      <c r="H45" s="169"/>
      <c r="I45" s="169"/>
      <c r="J45" s="169"/>
      <c r="K45" s="169"/>
      <c r="L45" s="169"/>
      <c r="M45" s="169"/>
      <c r="N45" s="169"/>
      <c r="O45" s="169"/>
      <c r="P45" s="169"/>
    </row>
    <row r="46" spans="1:11" ht="12.75" customHeight="1">
      <c r="A46" s="17"/>
      <c r="B46" s="54"/>
      <c r="C46" s="54"/>
      <c r="D46" s="54"/>
      <c r="E46" s="54"/>
      <c r="F46" s="54"/>
      <c r="G46" s="54"/>
      <c r="H46" s="54"/>
      <c r="I46" s="54"/>
      <c r="J46" s="54"/>
      <c r="K46" s="54"/>
    </row>
    <row r="47" spans="1:11" ht="12.75" customHeight="1">
      <c r="A47" s="17" t="s">
        <v>113</v>
      </c>
      <c r="B47" s="111" t="s">
        <v>114</v>
      </c>
      <c r="C47" s="54"/>
      <c r="D47" s="54"/>
      <c r="E47" s="54"/>
      <c r="F47" s="54"/>
      <c r="G47" s="54"/>
      <c r="H47" s="54"/>
      <c r="I47" s="54"/>
      <c r="J47" s="54"/>
      <c r="K47" s="54"/>
    </row>
    <row r="48" spans="1:16" ht="12.75" customHeight="1">
      <c r="A48" s="63"/>
      <c r="B48" s="170" t="s">
        <v>115</v>
      </c>
      <c r="C48" s="169"/>
      <c r="D48" s="169"/>
      <c r="E48" s="169"/>
      <c r="F48" s="169"/>
      <c r="G48" s="169"/>
      <c r="H48" s="169"/>
      <c r="I48" s="169"/>
      <c r="J48" s="169"/>
      <c r="K48" s="169"/>
      <c r="L48" s="169"/>
      <c r="M48" s="169"/>
      <c r="N48" s="169"/>
      <c r="O48" s="169"/>
      <c r="P48" s="169"/>
    </row>
    <row r="49" spans="1:16" ht="12.75" customHeight="1">
      <c r="A49" s="17"/>
      <c r="B49" s="169"/>
      <c r="C49" s="169"/>
      <c r="D49" s="169"/>
      <c r="E49" s="169"/>
      <c r="F49" s="169"/>
      <c r="G49" s="169"/>
      <c r="H49" s="169"/>
      <c r="I49" s="169"/>
      <c r="J49" s="169"/>
      <c r="K49" s="169"/>
      <c r="L49" s="169"/>
      <c r="M49" s="169"/>
      <c r="N49" s="169"/>
      <c r="O49" s="169"/>
      <c r="P49" s="169"/>
    </row>
    <row r="50" spans="1:11" ht="12.75" customHeight="1">
      <c r="A50" s="17"/>
      <c r="B50" s="54"/>
      <c r="C50" s="54"/>
      <c r="D50" s="54"/>
      <c r="E50" s="54"/>
      <c r="F50" s="54"/>
      <c r="G50" s="54"/>
      <c r="H50" s="54"/>
      <c r="I50" s="54"/>
      <c r="J50" s="54"/>
      <c r="K50" s="54"/>
    </row>
    <row r="51" spans="1:15" ht="12.75" customHeight="1">
      <c r="A51" s="17" t="s">
        <v>116</v>
      </c>
      <c r="B51" s="111" t="s">
        <v>117</v>
      </c>
      <c r="C51" s="54"/>
      <c r="D51" s="54"/>
      <c r="E51" s="54"/>
      <c r="F51" s="54"/>
      <c r="G51" s="54"/>
      <c r="H51" s="54"/>
      <c r="I51" s="54"/>
      <c r="J51" s="54"/>
      <c r="K51" s="56"/>
      <c r="O51" s="123"/>
    </row>
    <row r="52" spans="1:11" s="119" customFormat="1" ht="12.75" customHeight="1">
      <c r="A52" s="116"/>
      <c r="B52" s="118" t="s">
        <v>118</v>
      </c>
      <c r="C52" s="118"/>
      <c r="D52" s="118"/>
      <c r="E52" s="118"/>
      <c r="F52" s="118"/>
      <c r="G52" s="118"/>
      <c r="H52" s="118"/>
      <c r="I52" s="118"/>
      <c r="J52" s="118"/>
      <c r="K52" s="118"/>
    </row>
    <row r="53" spans="1:15" ht="12.75" customHeight="1">
      <c r="A53" s="114"/>
      <c r="B53" s="56"/>
      <c r="C53" s="122"/>
      <c r="D53" s="122"/>
      <c r="E53" s="122"/>
      <c r="F53" s="122"/>
      <c r="G53" s="122"/>
      <c r="H53" s="122"/>
      <c r="I53" s="122"/>
      <c r="J53" s="122"/>
      <c r="K53" s="78"/>
      <c r="L53" s="122"/>
      <c r="M53" s="122"/>
      <c r="N53" s="122"/>
      <c r="O53" s="122"/>
    </row>
    <row r="54" spans="1:11" ht="12.75" customHeight="1">
      <c r="A54" s="17" t="s">
        <v>119</v>
      </c>
      <c r="B54" s="111" t="s">
        <v>120</v>
      </c>
      <c r="C54" s="54"/>
      <c r="D54" s="54"/>
      <c r="E54" s="54"/>
      <c r="F54" s="54"/>
      <c r="G54" s="54"/>
      <c r="H54" s="54"/>
      <c r="I54" s="54"/>
      <c r="J54" s="54"/>
      <c r="K54" s="54"/>
    </row>
    <row r="55" spans="1:11" ht="7.5" customHeight="1">
      <c r="A55" s="17"/>
      <c r="B55" s="54"/>
      <c r="C55" s="54"/>
      <c r="D55" s="54"/>
      <c r="E55" s="54"/>
      <c r="F55" s="54"/>
      <c r="G55" s="54"/>
      <c r="H55" s="54"/>
      <c r="I55" s="54"/>
      <c r="J55" s="54"/>
      <c r="K55" s="54"/>
    </row>
    <row r="56" spans="1:16" ht="12.75" customHeight="1">
      <c r="A56" s="17"/>
      <c r="B56" s="54"/>
      <c r="C56" s="54"/>
      <c r="D56" s="54"/>
      <c r="E56" s="54"/>
      <c r="F56" s="54"/>
      <c r="G56" s="56" t="s">
        <v>121</v>
      </c>
      <c r="H56" s="56"/>
      <c r="I56" s="56"/>
      <c r="J56" s="56"/>
      <c r="K56" s="124"/>
      <c r="L56" s="123"/>
      <c r="M56" s="124"/>
      <c r="N56" s="123"/>
      <c r="O56" s="123"/>
      <c r="P56" s="123"/>
    </row>
    <row r="57" spans="1:16" ht="12.75" customHeight="1">
      <c r="A57" s="17"/>
      <c r="B57" s="54"/>
      <c r="C57" s="54"/>
      <c r="D57" s="54"/>
      <c r="E57" s="54"/>
      <c r="G57" s="123" t="s">
        <v>122</v>
      </c>
      <c r="H57" s="56"/>
      <c r="I57" s="56" t="s">
        <v>123</v>
      </c>
      <c r="J57" s="56"/>
      <c r="K57" s="56" t="s">
        <v>124</v>
      </c>
      <c r="L57" s="123"/>
      <c r="M57" s="123" t="s">
        <v>125</v>
      </c>
      <c r="N57" s="123"/>
      <c r="O57" s="123" t="s">
        <v>126</v>
      </c>
      <c r="P57" s="123"/>
    </row>
    <row r="58" spans="1:18" ht="12.75" customHeight="1">
      <c r="A58" s="17"/>
      <c r="B58" s="111" t="s">
        <v>127</v>
      </c>
      <c r="C58" s="54"/>
      <c r="D58" s="54"/>
      <c r="E58" s="54"/>
      <c r="F58" s="54"/>
      <c r="G58" s="123" t="str">
        <f>I58</f>
        <v>RM'000</v>
      </c>
      <c r="I58" s="123" t="str">
        <f>K58</f>
        <v>RM'000</v>
      </c>
      <c r="K58" s="123" t="str">
        <f>M58</f>
        <v>RM'000</v>
      </c>
      <c r="M58" s="123" t="str">
        <f>O58</f>
        <v>RM'000</v>
      </c>
      <c r="O58" s="123" t="str">
        <f>O103</f>
        <v>RM'000</v>
      </c>
      <c r="Q58" s="125"/>
      <c r="R58" s="125"/>
    </row>
    <row r="59" spans="1:18" ht="12.75" customHeight="1">
      <c r="A59" s="17"/>
      <c r="B59" s="175">
        <f>IncSt!G17</f>
        <v>37894</v>
      </c>
      <c r="C59" s="175"/>
      <c r="D59" s="175"/>
      <c r="E59" s="175"/>
      <c r="F59" s="54"/>
      <c r="G59" s="24"/>
      <c r="H59" s="24"/>
      <c r="I59" s="124"/>
      <c r="J59" s="24"/>
      <c r="K59" s="124"/>
      <c r="L59" s="24"/>
      <c r="N59" s="24"/>
      <c r="O59" s="124"/>
      <c r="P59" s="24"/>
      <c r="Q59" s="125"/>
      <c r="R59" s="125"/>
    </row>
    <row r="60" spans="1:17" ht="12.75" customHeight="1">
      <c r="A60" s="17"/>
      <c r="B60" s="54" t="s">
        <v>128</v>
      </c>
      <c r="C60" s="54"/>
      <c r="D60" s="54"/>
      <c r="E60" s="54"/>
      <c r="F60" s="54"/>
      <c r="G60" s="23">
        <f>G63-G61</f>
        <v>21866050.92</v>
      </c>
      <c r="H60" s="23"/>
      <c r="I60" s="23">
        <f>I63-I61</f>
        <v>7092943.97</v>
      </c>
      <c r="J60" s="23"/>
      <c r="K60" s="23">
        <f>K63-K61</f>
        <v>572535.79</v>
      </c>
      <c r="L60" s="23"/>
      <c r="M60" s="23">
        <f>M63-M61</f>
        <v>-4742999.32</v>
      </c>
      <c r="N60" s="23"/>
      <c r="O60" s="23">
        <f>SUM(O61:O63)</f>
        <v>24788531.36</v>
      </c>
      <c r="P60" s="72"/>
      <c r="Q60" s="125">
        <f>O60-SUM(G60:N60)</f>
        <v>0</v>
      </c>
    </row>
    <row r="61" spans="1:18" ht="12.75" customHeight="1">
      <c r="A61" s="17"/>
      <c r="B61" s="54" t="s">
        <v>129</v>
      </c>
      <c r="C61" s="54"/>
      <c r="D61" s="54"/>
      <c r="E61" s="54"/>
      <c r="F61" s="54"/>
      <c r="G61" s="72">
        <f>-SUM('[1]SJ'!G76:G77)</f>
        <v>-4295060</v>
      </c>
      <c r="H61" s="72"/>
      <c r="I61" s="72">
        <f>-'[1]CTI'!E77</f>
        <v>-4500</v>
      </c>
      <c r="J61" s="72"/>
      <c r="K61" s="72">
        <f>-('[1]OIB'!B76+SUM('[1]AC'!B76:B77)+SUM('[1]BAll'!B76:B77))</f>
        <v>-443439.31999999995</v>
      </c>
      <c r="L61" s="24"/>
      <c r="M61" s="24">
        <f>-SUM(G61:L61)</f>
        <v>4742999.32</v>
      </c>
      <c r="N61" s="24"/>
      <c r="O61" s="24">
        <f>SUM(G61:N61)</f>
        <v>0</v>
      </c>
      <c r="P61" s="24"/>
      <c r="Q61" s="125">
        <f>('[1]OIB'!I76+'[1]SJ'!G77+'[1]CTI'!E77+'[1]AC'!E77+'[1]BAll'!D77)-M61</f>
        <v>0</v>
      </c>
      <c r="R61" s="125"/>
    </row>
    <row r="62" spans="1:18" ht="7.5" customHeight="1">
      <c r="A62" s="17"/>
      <c r="B62" s="54"/>
      <c r="C62" s="54"/>
      <c r="D62" s="54"/>
      <c r="E62" s="54"/>
      <c r="F62" s="54"/>
      <c r="G62" s="72"/>
      <c r="H62" s="72"/>
      <c r="I62" s="72"/>
      <c r="J62" s="72"/>
      <c r="K62" s="72"/>
      <c r="L62" s="24"/>
      <c r="M62" s="24"/>
      <c r="N62" s="24"/>
      <c r="O62" s="24"/>
      <c r="P62" s="24"/>
      <c r="Q62" s="125"/>
      <c r="R62" s="125"/>
    </row>
    <row r="63" spans="1:18" ht="12.75" customHeight="1" thickBot="1">
      <c r="A63" s="17"/>
      <c r="B63" s="54" t="s">
        <v>130</v>
      </c>
      <c r="C63" s="54"/>
      <c r="D63" s="54"/>
      <c r="E63" s="54"/>
      <c r="F63" s="54"/>
      <c r="G63" s="126">
        <f>(SUM('[1]OIB'!I8)-'[1]OIB'!B8-'[1]OIB'!F8-'[1]OIB'!C73)+'[1]SJ'!G77+G61</f>
        <v>17570990.92</v>
      </c>
      <c r="H63" s="72"/>
      <c r="I63" s="126">
        <f>'[1]OIB'!F8</f>
        <v>7088443.97</v>
      </c>
      <c r="J63" s="72"/>
      <c r="K63" s="126">
        <f>'[1]OIB'!B8-'[1]OIB'!B76+'[1]OIB'!C73</f>
        <v>129096.47000000006</v>
      </c>
      <c r="L63" s="24"/>
      <c r="M63" s="127">
        <v>0</v>
      </c>
      <c r="N63" s="24"/>
      <c r="O63" s="128">
        <f>SUM(G63:N63)</f>
        <v>24788531.36</v>
      </c>
      <c r="P63" s="24"/>
      <c r="Q63" s="125">
        <f>O63-IncSt!L20</f>
        <v>0</v>
      </c>
      <c r="R63" s="125"/>
    </row>
    <row r="64" spans="1:18" ht="7.5" customHeight="1" thickTop="1">
      <c r="A64" s="17"/>
      <c r="B64" s="54"/>
      <c r="C64" s="54"/>
      <c r="D64" s="54"/>
      <c r="E64" s="54"/>
      <c r="F64" s="54"/>
      <c r="G64" s="72"/>
      <c r="H64" s="72"/>
      <c r="I64" s="72"/>
      <c r="J64" s="72"/>
      <c r="K64" s="72"/>
      <c r="L64" s="24"/>
      <c r="M64" s="24"/>
      <c r="N64" s="24"/>
      <c r="O64" s="24"/>
      <c r="P64" s="24"/>
      <c r="Q64" s="125"/>
      <c r="R64" s="125"/>
    </row>
    <row r="65" spans="1:18" ht="12.75" customHeight="1">
      <c r="A65" s="17"/>
      <c r="B65" s="54" t="s">
        <v>131</v>
      </c>
      <c r="C65" s="54"/>
      <c r="D65" s="54"/>
      <c r="E65" s="54"/>
      <c r="F65" s="54"/>
      <c r="G65" s="72">
        <f>SUM('[1]OIB'!C23:D23)-('[1]OIB'!N73-'[1]OIB'!N74)+('[1]OIB'!L23-'[1]OIB'!K23+'[1]OIB'!B76-'[1]OIB'!L21)+('[1]AC'!D23+'[1]AC'!H23-'[1]AC'!G23+'[1]AC'!G8)+('[1]BAll'!C23+'[1]BAll'!G23-'[1]BAll'!F23+'[1]BAll'!F8)</f>
        <v>2970331.477102299</v>
      </c>
      <c r="H65" s="72"/>
      <c r="I65" s="72">
        <f>'[1]OIB'!F23</f>
        <v>1143171.7400000002</v>
      </c>
      <c r="J65" s="72"/>
      <c r="K65" s="72">
        <f>'[1]OIB'!N23-SUM(G65:J65)-O67</f>
        <v>10408.240000000224</v>
      </c>
      <c r="L65" s="24"/>
      <c r="M65" s="24"/>
      <c r="N65" s="24"/>
      <c r="O65" s="24">
        <f>SUM(G65:N65)</f>
        <v>4123911.4571022997</v>
      </c>
      <c r="P65" s="24"/>
      <c r="Q65" s="125">
        <f>ROUND(O65-('[1]OIB'!I23-('[1]OIB'!K23-'[1]OIB'!L23))+O67,0)</f>
        <v>0</v>
      </c>
      <c r="R65" s="125"/>
    </row>
    <row r="66" spans="1:18" ht="7.5" customHeight="1">
      <c r="A66" s="17"/>
      <c r="B66" s="54"/>
      <c r="C66" s="54"/>
      <c r="D66" s="54"/>
      <c r="E66" s="54"/>
      <c r="F66" s="54"/>
      <c r="G66" s="72"/>
      <c r="H66" s="72"/>
      <c r="I66" s="72"/>
      <c r="J66" s="72"/>
      <c r="K66" s="72"/>
      <c r="L66" s="24"/>
      <c r="M66" s="24"/>
      <c r="N66" s="24"/>
      <c r="O66" s="24"/>
      <c r="P66" s="24"/>
      <c r="Q66" s="125"/>
      <c r="R66" s="125"/>
    </row>
    <row r="67" spans="1:18" ht="12.75" customHeight="1">
      <c r="A67" s="17"/>
      <c r="B67" s="54" t="s">
        <v>132</v>
      </c>
      <c r="C67" s="54"/>
      <c r="D67" s="54"/>
      <c r="E67" s="54"/>
      <c r="F67" s="54"/>
      <c r="G67" s="72"/>
      <c r="H67" s="72"/>
      <c r="I67" s="72"/>
      <c r="J67" s="72"/>
      <c r="K67" s="72"/>
      <c r="L67" s="24"/>
      <c r="M67" s="24"/>
      <c r="N67" s="24"/>
      <c r="O67" s="24">
        <v>-37695</v>
      </c>
      <c r="P67" s="24"/>
      <c r="Q67" s="125"/>
      <c r="R67" s="125"/>
    </row>
    <row r="68" spans="1:18" ht="7.5" customHeight="1">
      <c r="A68" s="17"/>
      <c r="B68" s="54"/>
      <c r="C68" s="54"/>
      <c r="D68" s="54"/>
      <c r="E68" s="54"/>
      <c r="F68" s="54"/>
      <c r="G68" s="72"/>
      <c r="H68" s="72"/>
      <c r="I68" s="72"/>
      <c r="J68" s="72"/>
      <c r="K68" s="72"/>
      <c r="L68" s="24"/>
      <c r="M68" s="24"/>
      <c r="N68" s="24"/>
      <c r="O68" s="31"/>
      <c r="P68" s="24"/>
      <c r="Q68" s="125"/>
      <c r="R68" s="125"/>
    </row>
    <row r="69" spans="1:18" ht="12.75" customHeight="1">
      <c r="A69" s="17"/>
      <c r="B69" s="54" t="str">
        <f>IncSt!A33</f>
        <v>Profit from operations</v>
      </c>
      <c r="C69" s="54"/>
      <c r="D69" s="54"/>
      <c r="E69" s="54"/>
      <c r="F69" s="54"/>
      <c r="G69" s="72"/>
      <c r="H69" s="72"/>
      <c r="I69" s="72"/>
      <c r="J69" s="72"/>
      <c r="K69" s="72"/>
      <c r="L69" s="24"/>
      <c r="M69" s="24"/>
      <c r="N69" s="24"/>
      <c r="O69" s="24">
        <f>SUM(O65:O68)</f>
        <v>4086216.4571022997</v>
      </c>
      <c r="P69" s="24"/>
      <c r="Q69" s="125">
        <f>O69-IncSt!L33</f>
        <v>0</v>
      </c>
      <c r="R69" s="125"/>
    </row>
    <row r="70" spans="1:18" ht="7.5" customHeight="1">
      <c r="A70" s="17"/>
      <c r="B70" s="54"/>
      <c r="C70" s="54"/>
      <c r="D70" s="54"/>
      <c r="E70" s="54"/>
      <c r="F70" s="54"/>
      <c r="G70" s="72"/>
      <c r="H70" s="72"/>
      <c r="I70" s="72"/>
      <c r="J70" s="72"/>
      <c r="K70" s="72"/>
      <c r="L70" s="24"/>
      <c r="M70" s="24"/>
      <c r="N70" s="24"/>
      <c r="O70" s="24"/>
      <c r="P70" s="24"/>
      <c r="Q70" s="125"/>
      <c r="R70" s="125"/>
    </row>
    <row r="71" spans="1:18" ht="12.75" customHeight="1">
      <c r="A71" s="17"/>
      <c r="B71" s="54" t="s">
        <v>133</v>
      </c>
      <c r="C71" s="54"/>
      <c r="D71" s="54"/>
      <c r="E71" s="54"/>
      <c r="F71" s="54"/>
      <c r="G71" s="72"/>
      <c r="H71" s="72"/>
      <c r="I71" s="72"/>
      <c r="J71" s="72"/>
      <c r="K71" s="72"/>
      <c r="L71" s="24"/>
      <c r="M71" s="24"/>
      <c r="N71" s="24"/>
      <c r="O71" s="24">
        <f>IncSt!L35</f>
        <v>-241963.9</v>
      </c>
      <c r="P71" s="24"/>
      <c r="Q71" s="125">
        <f>O71+'[1]OIB'!N61</f>
        <v>0</v>
      </c>
      <c r="R71" s="125"/>
    </row>
    <row r="72" spans="1:18" ht="7.5" customHeight="1">
      <c r="A72" s="17"/>
      <c r="B72" s="54"/>
      <c r="C72" s="54"/>
      <c r="D72" s="54"/>
      <c r="E72" s="54"/>
      <c r="F72" s="54"/>
      <c r="G72" s="72"/>
      <c r="H72" s="72"/>
      <c r="I72" s="72"/>
      <c r="J72" s="72"/>
      <c r="K72" s="72"/>
      <c r="L72" s="24"/>
      <c r="M72" s="24"/>
      <c r="N72" s="24"/>
      <c r="O72" s="24"/>
      <c r="P72" s="24"/>
      <c r="Q72" s="125"/>
      <c r="R72" s="125"/>
    </row>
    <row r="73" spans="1:18" ht="12.75" customHeight="1">
      <c r="A73" s="17"/>
      <c r="B73" s="54" t="s">
        <v>134</v>
      </c>
      <c r="C73" s="54"/>
      <c r="D73" s="54"/>
      <c r="E73" s="54"/>
      <c r="F73" s="54"/>
      <c r="G73" s="23"/>
      <c r="H73" s="23"/>
      <c r="I73" s="23"/>
      <c r="J73" s="23"/>
      <c r="K73" s="23"/>
      <c r="L73" s="28"/>
      <c r="M73" s="28"/>
      <c r="N73" s="24"/>
      <c r="O73" s="24"/>
      <c r="P73" s="24"/>
      <c r="Q73" s="125"/>
      <c r="R73" s="125"/>
    </row>
    <row r="74" spans="1:18" ht="12.75" customHeight="1">
      <c r="A74" s="17"/>
      <c r="C74" s="54" t="s">
        <v>135</v>
      </c>
      <c r="D74" s="54"/>
      <c r="E74" s="54"/>
      <c r="F74" s="54"/>
      <c r="G74" s="23"/>
      <c r="H74" s="23"/>
      <c r="I74" s="23"/>
      <c r="J74" s="23"/>
      <c r="K74" s="23">
        <f>IncSt!L37</f>
        <v>157767.78260869562</v>
      </c>
      <c r="L74" s="28"/>
      <c r="M74" s="28"/>
      <c r="N74" s="24"/>
      <c r="O74" s="24">
        <f>SUM(G74:N74)</f>
        <v>157767.78260869562</v>
      </c>
      <c r="P74" s="24"/>
      <c r="Q74" s="125">
        <f>O74-'[1]OIB'!N27</f>
        <v>0</v>
      </c>
      <c r="R74" s="125"/>
    </row>
    <row r="75" spans="1:18" ht="7.5" customHeight="1">
      <c r="A75" s="17"/>
      <c r="B75" s="54"/>
      <c r="C75" s="54"/>
      <c r="D75" s="54"/>
      <c r="E75" s="54"/>
      <c r="F75" s="54"/>
      <c r="G75" s="72"/>
      <c r="H75" s="72"/>
      <c r="I75" s="72"/>
      <c r="J75" s="72"/>
      <c r="K75" s="72"/>
      <c r="L75" s="24"/>
      <c r="M75" s="24"/>
      <c r="N75" s="24"/>
      <c r="O75" s="24"/>
      <c r="P75" s="24"/>
      <c r="Q75" s="125"/>
      <c r="R75" s="125"/>
    </row>
    <row r="76" spans="1:18" ht="12.75" customHeight="1" thickBot="1">
      <c r="A76" s="17"/>
      <c r="B76" s="54" t="str">
        <f>IncSt!A40</f>
        <v>Profit from ordinary activities before taxation</v>
      </c>
      <c r="C76" s="54"/>
      <c r="D76" s="54"/>
      <c r="E76" s="54"/>
      <c r="F76" s="54"/>
      <c r="G76" s="23"/>
      <c r="H76" s="23"/>
      <c r="I76" s="23"/>
      <c r="J76" s="23"/>
      <c r="K76" s="23"/>
      <c r="L76" s="23"/>
      <c r="M76" s="23"/>
      <c r="N76" s="72"/>
      <c r="O76" s="126">
        <f>SUM(O69:O75)</f>
        <v>4002020.3397109956</v>
      </c>
      <c r="P76" s="24"/>
      <c r="Q76" s="125">
        <f>O76-IncSt!L40</f>
        <v>0</v>
      </c>
      <c r="R76" s="125"/>
    </row>
    <row r="77" spans="1:18" ht="12.75" customHeight="1" thickTop="1">
      <c r="A77" s="17"/>
      <c r="B77" s="54"/>
      <c r="C77" s="54"/>
      <c r="D77" s="54"/>
      <c r="E77" s="54"/>
      <c r="F77" s="54"/>
      <c r="G77" s="72"/>
      <c r="H77" s="72"/>
      <c r="I77" s="72"/>
      <c r="J77" s="72"/>
      <c r="K77" s="72"/>
      <c r="L77" s="24"/>
      <c r="M77" s="24"/>
      <c r="N77" s="24"/>
      <c r="O77" s="24"/>
      <c r="P77" s="24"/>
      <c r="Q77" s="125"/>
      <c r="R77" s="125"/>
    </row>
    <row r="78" spans="1:18" ht="12.75" customHeight="1">
      <c r="A78" s="17"/>
      <c r="B78" s="111" t="s">
        <v>136</v>
      </c>
      <c r="C78" s="54"/>
      <c r="D78" s="54"/>
      <c r="E78" s="54"/>
      <c r="F78" s="54"/>
      <c r="G78" s="124"/>
      <c r="H78" s="24"/>
      <c r="I78" s="124"/>
      <c r="J78" s="24"/>
      <c r="K78" s="124"/>
      <c r="L78" s="24"/>
      <c r="M78" s="124"/>
      <c r="N78" s="24"/>
      <c r="O78" s="124"/>
      <c r="P78" s="24"/>
      <c r="Q78" s="125"/>
      <c r="R78" s="125"/>
    </row>
    <row r="79" spans="1:18" ht="12.75" customHeight="1">
      <c r="A79" s="17"/>
      <c r="B79" s="175">
        <f>IncSt!I17</f>
        <v>37529</v>
      </c>
      <c r="C79" s="175"/>
      <c r="D79" s="175"/>
      <c r="E79" s="175"/>
      <c r="F79" s="54"/>
      <c r="G79" s="24"/>
      <c r="H79" s="24"/>
      <c r="I79" s="124"/>
      <c r="J79" s="24"/>
      <c r="K79" s="24"/>
      <c r="L79" s="24"/>
      <c r="M79" s="124"/>
      <c r="N79" s="24"/>
      <c r="O79" s="124"/>
      <c r="P79" s="24"/>
      <c r="Q79" s="125"/>
      <c r="R79" s="125"/>
    </row>
    <row r="80" spans="1:18" ht="12.75" customHeight="1">
      <c r="A80" s="17"/>
      <c r="B80" s="54" t="str">
        <f>B60</f>
        <v>Total revenue</v>
      </c>
      <c r="C80" s="54"/>
      <c r="D80" s="54"/>
      <c r="E80" s="54"/>
      <c r="F80" s="54"/>
      <c r="G80" s="23">
        <f>G83-G81</f>
        <v>40414127.36</v>
      </c>
      <c r="H80" s="23"/>
      <c r="I80" s="23">
        <f>I83-I81</f>
        <v>7899193.32</v>
      </c>
      <c r="J80" s="23"/>
      <c r="K80" s="23">
        <f>K83-K81</f>
        <v>342942.14</v>
      </c>
      <c r="L80" s="23"/>
      <c r="M80" s="23">
        <f>M83-M81</f>
        <v>-15088679.86</v>
      </c>
      <c r="N80" s="23"/>
      <c r="O80" s="23">
        <f>SUM(O81:O83)</f>
        <v>33567582.96</v>
      </c>
      <c r="P80" s="72"/>
      <c r="Q80" s="125">
        <f>O80-SUM(G80:N80)</f>
        <v>0</v>
      </c>
      <c r="R80" s="125"/>
    </row>
    <row r="81" spans="1:18" ht="12.75" customHeight="1">
      <c r="A81" s="17"/>
      <c r="B81" s="54" t="str">
        <f>B61</f>
        <v>Intra/Inter-segment sales</v>
      </c>
      <c r="C81" s="54"/>
      <c r="D81" s="54"/>
      <c r="E81" s="54"/>
      <c r="F81" s="54"/>
      <c r="G81" s="72">
        <f>-'[3]Notes'!$G$139</f>
        <v>-14789605</v>
      </c>
      <c r="H81" s="72"/>
      <c r="I81" s="72">
        <f>-'[3]Notes'!$I$139</f>
        <v>-4500</v>
      </c>
      <c r="J81" s="72"/>
      <c r="K81" s="72">
        <f>-'[3]Notes'!$K$139</f>
        <v>-294574.86</v>
      </c>
      <c r="L81" s="24"/>
      <c r="M81" s="24">
        <f>-SUM(G81:L81)</f>
        <v>15088679.86</v>
      </c>
      <c r="N81" s="24"/>
      <c r="O81" s="24">
        <f>SUM(G81:N81)</f>
        <v>0</v>
      </c>
      <c r="P81" s="24"/>
      <c r="Q81" s="125"/>
      <c r="R81" s="125"/>
    </row>
    <row r="82" spans="1:18" ht="7.5" customHeight="1">
      <c r="A82" s="17"/>
      <c r="B82" s="54"/>
      <c r="C82" s="54"/>
      <c r="D82" s="54"/>
      <c r="E82" s="54"/>
      <c r="F82" s="54"/>
      <c r="G82" s="72"/>
      <c r="H82" s="72"/>
      <c r="I82" s="72"/>
      <c r="J82" s="72"/>
      <c r="K82" s="72"/>
      <c r="L82" s="24"/>
      <c r="M82" s="24"/>
      <c r="N82" s="24"/>
      <c r="O82" s="24"/>
      <c r="P82" s="24"/>
      <c r="Q82" s="125"/>
      <c r="R82" s="125"/>
    </row>
    <row r="83" spans="1:18" ht="12.75" customHeight="1" thickBot="1">
      <c r="A83" s="17"/>
      <c r="B83" s="54" t="str">
        <f>B63</f>
        <v>External sales</v>
      </c>
      <c r="C83" s="54"/>
      <c r="D83" s="54"/>
      <c r="E83" s="54"/>
      <c r="F83" s="54"/>
      <c r="G83" s="126">
        <f>'[3]Notes'!$G$138</f>
        <v>25624522.36</v>
      </c>
      <c r="H83" s="72"/>
      <c r="I83" s="126">
        <f>'[3]Notes'!$I$138</f>
        <v>7894693.32</v>
      </c>
      <c r="J83" s="72"/>
      <c r="K83" s="126">
        <f>'[3]Notes'!$K$138</f>
        <v>48367.28</v>
      </c>
      <c r="L83" s="24"/>
      <c r="M83" s="128">
        <f>'[2]Notes'!$L$201</f>
        <v>0</v>
      </c>
      <c r="N83" s="24"/>
      <c r="O83" s="128">
        <f>SUM(G83:N83)</f>
        <v>33567582.96</v>
      </c>
      <c r="P83" s="24"/>
      <c r="Q83" s="125">
        <f>O83-IncSt!N20</f>
        <v>0</v>
      </c>
      <c r="R83" s="125"/>
    </row>
    <row r="84" spans="1:18" ht="7.5" customHeight="1" thickTop="1">
      <c r="A84" s="17"/>
      <c r="B84" s="54"/>
      <c r="C84" s="54"/>
      <c r="D84" s="54"/>
      <c r="E84" s="54"/>
      <c r="F84" s="54"/>
      <c r="G84" s="72"/>
      <c r="H84" s="72"/>
      <c r="I84" s="72"/>
      <c r="J84" s="72"/>
      <c r="K84" s="72"/>
      <c r="L84" s="24"/>
      <c r="M84" s="24"/>
      <c r="N84" s="24"/>
      <c r="O84" s="24"/>
      <c r="P84" s="24"/>
      <c r="Q84" s="125"/>
      <c r="R84" s="125"/>
    </row>
    <row r="85" spans="1:18" ht="12.75" customHeight="1">
      <c r="A85" s="17"/>
      <c r="B85" s="54" t="str">
        <f>B65</f>
        <v>Segment result</v>
      </c>
      <c r="C85" s="54"/>
      <c r="D85" s="54"/>
      <c r="E85" s="54"/>
      <c r="F85" s="54"/>
      <c r="G85" s="72">
        <f>'[3]Notes'!$G$143</f>
        <v>6126207.995035843</v>
      </c>
      <c r="H85" s="72"/>
      <c r="I85" s="72">
        <f>'[3]Notes'!$I$143</f>
        <v>2222440.34</v>
      </c>
      <c r="J85" s="72"/>
      <c r="K85" s="72">
        <f>'[3]Notes'!$K$143</f>
        <v>43074.569999998435</v>
      </c>
      <c r="L85" s="24"/>
      <c r="M85" s="24"/>
      <c r="N85" s="24"/>
      <c r="O85" s="24">
        <f>SUM(G85:N85)</f>
        <v>8391722.905035842</v>
      </c>
      <c r="P85" s="24"/>
      <c r="Q85" s="125"/>
      <c r="R85" s="125"/>
    </row>
    <row r="86" spans="1:18" ht="7.5" customHeight="1">
      <c r="A86" s="17"/>
      <c r="B86" s="54"/>
      <c r="C86" s="54"/>
      <c r="D86" s="54"/>
      <c r="E86" s="54"/>
      <c r="F86" s="54"/>
      <c r="G86" s="72"/>
      <c r="H86" s="72"/>
      <c r="I86" s="72"/>
      <c r="J86" s="72"/>
      <c r="K86" s="72"/>
      <c r="L86" s="24"/>
      <c r="M86" s="24"/>
      <c r="N86" s="24"/>
      <c r="O86" s="24"/>
      <c r="P86" s="24"/>
      <c r="Q86" s="125"/>
      <c r="R86" s="125"/>
    </row>
    <row r="87" spans="1:18" ht="12.75" customHeight="1">
      <c r="A87" s="17"/>
      <c r="B87" s="54" t="str">
        <f>B67</f>
        <v>Unallocated corporate expenses</v>
      </c>
      <c r="C87" s="54"/>
      <c r="D87" s="54"/>
      <c r="E87" s="54"/>
      <c r="F87" s="54"/>
      <c r="G87" s="23"/>
      <c r="H87" s="23"/>
      <c r="I87" s="23"/>
      <c r="J87" s="23"/>
      <c r="K87" s="23"/>
      <c r="L87" s="28"/>
      <c r="M87" s="28"/>
      <c r="N87" s="24"/>
      <c r="O87" s="24">
        <f>'[3]Notes'!$O$145</f>
        <v>-17402</v>
      </c>
      <c r="P87" s="24"/>
      <c r="Q87" s="125"/>
      <c r="R87" s="125"/>
    </row>
    <row r="88" spans="1:18" ht="7.5" customHeight="1">
      <c r="A88" s="17"/>
      <c r="B88" s="54"/>
      <c r="C88" s="54"/>
      <c r="D88" s="54"/>
      <c r="E88" s="54"/>
      <c r="F88" s="54"/>
      <c r="G88" s="72"/>
      <c r="H88" s="72"/>
      <c r="I88" s="72"/>
      <c r="J88" s="72"/>
      <c r="K88" s="72"/>
      <c r="L88" s="24"/>
      <c r="M88" s="24"/>
      <c r="N88" s="24"/>
      <c r="O88" s="31"/>
      <c r="P88" s="24"/>
      <c r="Q88" s="125"/>
      <c r="R88" s="125"/>
    </row>
    <row r="89" spans="1:18" ht="12.75" customHeight="1">
      <c r="A89" s="17"/>
      <c r="B89" s="54" t="str">
        <f>B69</f>
        <v>Profit from operations</v>
      </c>
      <c r="C89" s="54"/>
      <c r="D89" s="54"/>
      <c r="E89" s="54"/>
      <c r="F89" s="54"/>
      <c r="G89" s="72"/>
      <c r="H89" s="72"/>
      <c r="I89" s="72"/>
      <c r="J89" s="72"/>
      <c r="K89" s="72"/>
      <c r="L89" s="24"/>
      <c r="M89" s="24"/>
      <c r="N89" s="24"/>
      <c r="O89" s="24">
        <f>SUM(O85:O88)</f>
        <v>8374320.905035842</v>
      </c>
      <c r="P89" s="24"/>
      <c r="Q89" s="125">
        <f>ROUND(O89-IncSt!N33,0)</f>
        <v>0</v>
      </c>
      <c r="R89" s="125"/>
    </row>
    <row r="90" spans="1:18" ht="7.5" customHeight="1">
      <c r="A90" s="17"/>
      <c r="B90" s="54"/>
      <c r="C90" s="54"/>
      <c r="D90" s="54"/>
      <c r="E90" s="54"/>
      <c r="F90" s="54"/>
      <c r="G90" s="72"/>
      <c r="H90" s="72"/>
      <c r="I90" s="72"/>
      <c r="J90" s="72"/>
      <c r="K90" s="72"/>
      <c r="L90" s="24"/>
      <c r="M90" s="24"/>
      <c r="N90" s="24"/>
      <c r="O90" s="24"/>
      <c r="P90" s="24"/>
      <c r="Q90" s="125"/>
      <c r="R90" s="125"/>
    </row>
    <row r="91" spans="1:18" ht="12.75" customHeight="1">
      <c r="A91" s="17"/>
      <c r="B91" s="54" t="s">
        <v>133</v>
      </c>
      <c r="C91" s="54"/>
      <c r="D91" s="54"/>
      <c r="E91" s="54"/>
      <c r="F91" s="54"/>
      <c r="G91" s="72"/>
      <c r="H91" s="72"/>
      <c r="I91" s="72"/>
      <c r="J91" s="72"/>
      <c r="K91" s="72"/>
      <c r="L91" s="24"/>
      <c r="M91" s="24"/>
      <c r="N91" s="24"/>
      <c r="O91" s="24">
        <f>IncSt!N35</f>
        <v>-256509.55</v>
      </c>
      <c r="P91" s="24"/>
      <c r="Q91" s="125">
        <f>O91-'[3]Notes'!$O$149</f>
        <v>0</v>
      </c>
      <c r="R91" s="125"/>
    </row>
    <row r="92" spans="1:18" ht="7.5" customHeight="1">
      <c r="A92" s="17"/>
      <c r="B92" s="54"/>
      <c r="C92" s="54"/>
      <c r="D92" s="54"/>
      <c r="E92" s="54"/>
      <c r="F92" s="54"/>
      <c r="G92" s="72"/>
      <c r="H92" s="72"/>
      <c r="I92" s="72"/>
      <c r="J92" s="72"/>
      <c r="K92" s="72"/>
      <c r="L92" s="24"/>
      <c r="M92" s="24"/>
      <c r="N92" s="24"/>
      <c r="O92" s="24"/>
      <c r="P92" s="24"/>
      <c r="Q92" s="125"/>
      <c r="R92" s="125"/>
    </row>
    <row r="93" spans="1:18" ht="12.75" customHeight="1">
      <c r="A93" s="17"/>
      <c r="B93" s="54" t="str">
        <f>B73</f>
        <v>Share of results of associated</v>
      </c>
      <c r="C93" s="54"/>
      <c r="D93" s="54"/>
      <c r="E93" s="54"/>
      <c r="F93" s="54"/>
      <c r="G93" s="23"/>
      <c r="H93" s="23"/>
      <c r="I93" s="23"/>
      <c r="J93" s="23"/>
      <c r="K93" s="23"/>
      <c r="L93" s="28"/>
      <c r="M93" s="28"/>
      <c r="N93" s="24"/>
      <c r="O93" s="24"/>
      <c r="P93" s="24"/>
      <c r="Q93" s="125"/>
      <c r="R93" s="125"/>
    </row>
    <row r="94" spans="1:18" ht="12.75" customHeight="1">
      <c r="A94" s="17"/>
      <c r="C94" s="54" t="str">
        <f>C74</f>
        <v>company</v>
      </c>
      <c r="D94" s="54"/>
      <c r="E94" s="54"/>
      <c r="F94" s="54"/>
      <c r="G94" s="23"/>
      <c r="H94" s="23"/>
      <c r="I94" s="23"/>
      <c r="J94" s="23"/>
      <c r="K94" s="23">
        <f>IncSt!N37</f>
        <v>621620.475130434</v>
      </c>
      <c r="L94" s="28"/>
      <c r="M94" s="28"/>
      <c r="N94" s="24"/>
      <c r="O94" s="24">
        <f>SUM(G94:N94)</f>
        <v>621620.475130434</v>
      </c>
      <c r="P94" s="24"/>
      <c r="Q94" s="125">
        <f>O94-'[3]Notes'!$O$152</f>
        <v>0</v>
      </c>
      <c r="R94" s="125"/>
    </row>
    <row r="95" spans="1:18" ht="7.5" customHeight="1">
      <c r="A95" s="17"/>
      <c r="B95" s="54"/>
      <c r="C95" s="54"/>
      <c r="D95" s="54"/>
      <c r="E95" s="54"/>
      <c r="F95" s="54"/>
      <c r="G95" s="23"/>
      <c r="H95" s="23"/>
      <c r="I95" s="23"/>
      <c r="J95" s="23"/>
      <c r="K95" s="23"/>
      <c r="L95" s="28"/>
      <c r="M95" s="28"/>
      <c r="N95" s="24"/>
      <c r="O95" s="24"/>
      <c r="P95" s="24"/>
      <c r="Q95" s="125"/>
      <c r="R95" s="125"/>
    </row>
    <row r="96" spans="1:18" ht="12.75" customHeight="1" thickBot="1">
      <c r="A96" s="17"/>
      <c r="B96" s="54" t="str">
        <f>B76</f>
        <v>Profit from ordinary activities before taxation</v>
      </c>
      <c r="C96" s="54"/>
      <c r="D96" s="54"/>
      <c r="E96" s="54"/>
      <c r="F96" s="54"/>
      <c r="G96" s="23"/>
      <c r="H96" s="23"/>
      <c r="I96" s="23"/>
      <c r="J96" s="23"/>
      <c r="K96" s="23"/>
      <c r="L96" s="23"/>
      <c r="M96" s="23"/>
      <c r="N96" s="72"/>
      <c r="O96" s="126">
        <f>SUM(O89:O95)</f>
        <v>8739431.830166277</v>
      </c>
      <c r="P96" s="24"/>
      <c r="Q96" s="125">
        <f>ROUND(O96-IncSt!N40,0)</f>
        <v>0</v>
      </c>
      <c r="R96" s="125"/>
    </row>
    <row r="97" spans="1:11" s="119" customFormat="1" ht="12.75" customHeight="1" thickTop="1">
      <c r="A97" s="116"/>
      <c r="B97" s="118"/>
      <c r="C97" s="118"/>
      <c r="D97" s="118"/>
      <c r="E97" s="118"/>
      <c r="F97" s="118"/>
      <c r="G97" s="118"/>
      <c r="H97" s="118"/>
      <c r="I97" s="118"/>
      <c r="J97" s="118"/>
      <c r="K97" s="118"/>
    </row>
    <row r="98" spans="1:11" ht="12.75" customHeight="1">
      <c r="A98" s="17" t="s">
        <v>137</v>
      </c>
      <c r="B98" s="117" t="s">
        <v>138</v>
      </c>
      <c r="C98" s="118"/>
      <c r="D98" s="118"/>
      <c r="E98" s="118"/>
      <c r="F98" s="118"/>
      <c r="G98" s="129"/>
      <c r="H98" s="129"/>
      <c r="I98" s="130"/>
      <c r="J98" s="130"/>
      <c r="K98" s="130"/>
    </row>
    <row r="99" spans="1:16" ht="12.75" customHeight="1">
      <c r="A99" s="114"/>
      <c r="B99" s="174" t="s">
        <v>220</v>
      </c>
      <c r="C99" s="174"/>
      <c r="D99" s="174"/>
      <c r="E99" s="174"/>
      <c r="F99" s="174"/>
      <c r="G99" s="174"/>
      <c r="H99" s="174"/>
      <c r="I99" s="174"/>
      <c r="J99" s="174"/>
      <c r="K99" s="174"/>
      <c r="L99" s="174"/>
      <c r="M99" s="174"/>
      <c r="N99" s="174"/>
      <c r="O99" s="174"/>
      <c r="P99" s="174"/>
    </row>
    <row r="100" spans="1:16" ht="12.75" customHeight="1">
      <c r="A100" s="114"/>
      <c r="B100" s="174"/>
      <c r="C100" s="174"/>
      <c r="D100" s="174"/>
      <c r="E100" s="174"/>
      <c r="F100" s="174"/>
      <c r="G100" s="174"/>
      <c r="H100" s="174"/>
      <c r="I100" s="174"/>
      <c r="J100" s="174"/>
      <c r="K100" s="174"/>
      <c r="L100" s="174"/>
      <c r="M100" s="174"/>
      <c r="N100" s="174"/>
      <c r="O100" s="174"/>
      <c r="P100" s="174"/>
    </row>
    <row r="101" spans="1:16" ht="12.75" customHeight="1">
      <c r="A101" s="114"/>
      <c r="B101" s="174"/>
      <c r="C101" s="174"/>
      <c r="D101" s="174"/>
      <c r="E101" s="174"/>
      <c r="F101" s="174"/>
      <c r="G101" s="174"/>
      <c r="H101" s="174"/>
      <c r="I101" s="174"/>
      <c r="J101" s="174"/>
      <c r="K101" s="174"/>
      <c r="L101" s="174"/>
      <c r="M101" s="174"/>
      <c r="N101" s="174"/>
      <c r="O101" s="174"/>
      <c r="P101" s="174"/>
    </row>
    <row r="102" spans="1:16" ht="7.5" customHeight="1">
      <c r="A102" s="114"/>
      <c r="B102" s="131"/>
      <c r="C102" s="131"/>
      <c r="D102" s="131"/>
      <c r="E102" s="131"/>
      <c r="F102" s="131"/>
      <c r="G102" s="131"/>
      <c r="H102" s="131"/>
      <c r="I102" s="131"/>
      <c r="J102" s="131"/>
      <c r="K102" s="131"/>
      <c r="L102" s="131"/>
      <c r="M102" s="131"/>
      <c r="N102" s="131"/>
      <c r="O102" s="131"/>
      <c r="P102" s="131"/>
    </row>
    <row r="103" spans="1:16" ht="12.75" customHeight="1">
      <c r="A103" s="114"/>
      <c r="B103" s="131"/>
      <c r="C103" s="131"/>
      <c r="D103" s="131"/>
      <c r="E103" s="131"/>
      <c r="F103" s="131"/>
      <c r="G103" s="131"/>
      <c r="H103" s="131"/>
      <c r="I103" s="131"/>
      <c r="J103" s="131"/>
      <c r="K103" s="131"/>
      <c r="L103" s="131"/>
      <c r="M103" s="131"/>
      <c r="N103" s="131"/>
      <c r="O103" s="132" t="str">
        <f>IncSt!G18</f>
        <v>RM'000</v>
      </c>
      <c r="P103" s="131"/>
    </row>
    <row r="104" spans="1:16" ht="7.5" customHeight="1">
      <c r="A104" s="114"/>
      <c r="B104" s="131"/>
      <c r="C104" s="131"/>
      <c r="D104" s="131"/>
      <c r="E104" s="131"/>
      <c r="F104" s="131"/>
      <c r="G104" s="131"/>
      <c r="H104" s="131"/>
      <c r="I104" s="131"/>
      <c r="J104" s="131"/>
      <c r="K104" s="131"/>
      <c r="L104" s="131"/>
      <c r="M104" s="131"/>
      <c r="N104" s="131"/>
      <c r="O104" s="131"/>
      <c r="P104" s="131"/>
    </row>
    <row r="105" spans="1:16" ht="12.75" customHeight="1">
      <c r="A105" s="114"/>
      <c r="B105" s="131" t="s">
        <v>62</v>
      </c>
      <c r="C105" s="176">
        <f>'BS'!K9+1</f>
        <v>37803</v>
      </c>
      <c r="D105" s="176"/>
      <c r="E105" s="176"/>
      <c r="F105" s="177"/>
      <c r="G105" s="131"/>
      <c r="H105" s="131"/>
      <c r="I105" s="131"/>
      <c r="J105" s="131"/>
      <c r="K105" s="131"/>
      <c r="L105" s="131"/>
      <c r="M105" s="131"/>
      <c r="N105" s="131"/>
      <c r="O105" s="135">
        <f>1125764.30334247</f>
        <v>1125764.30334247</v>
      </c>
      <c r="P105" s="131"/>
    </row>
    <row r="106" spans="1:16" ht="7.5" customHeight="1">
      <c r="A106" s="114"/>
      <c r="B106" s="131"/>
      <c r="C106" s="133"/>
      <c r="D106" s="133"/>
      <c r="E106" s="133"/>
      <c r="F106" s="134"/>
      <c r="G106" s="131"/>
      <c r="H106" s="131"/>
      <c r="I106" s="131"/>
      <c r="J106" s="131"/>
      <c r="K106" s="131"/>
      <c r="L106" s="131"/>
      <c r="M106" s="131"/>
      <c r="N106" s="131"/>
      <c r="O106" s="135"/>
      <c r="P106" s="131"/>
    </row>
    <row r="107" spans="1:16" ht="12.75" customHeight="1">
      <c r="A107" s="114"/>
      <c r="B107" s="136" t="s">
        <v>139</v>
      </c>
      <c r="C107" s="137"/>
      <c r="D107" s="136"/>
      <c r="E107" s="136"/>
      <c r="F107" s="136"/>
      <c r="G107" s="136"/>
      <c r="H107" s="136"/>
      <c r="I107" s="136"/>
      <c r="J107" s="136"/>
      <c r="K107" s="136"/>
      <c r="L107" s="136"/>
      <c r="M107" s="136"/>
      <c r="N107" s="131"/>
      <c r="O107" s="135">
        <f>'[4]Shell(M)'!$L$19-300</f>
        <v>26428.907397260275</v>
      </c>
      <c r="P107" s="131"/>
    </row>
    <row r="108" spans="1:16" ht="7.5" customHeight="1">
      <c r="A108" s="114"/>
      <c r="B108" s="131"/>
      <c r="C108" s="136"/>
      <c r="D108" s="136"/>
      <c r="E108" s="136"/>
      <c r="F108" s="136"/>
      <c r="G108" s="136"/>
      <c r="H108" s="136"/>
      <c r="I108" s="136"/>
      <c r="J108" s="136"/>
      <c r="K108" s="136"/>
      <c r="L108" s="136"/>
      <c r="M108" s="136"/>
      <c r="N108" s="131"/>
      <c r="O108" s="135"/>
      <c r="P108" s="131"/>
    </row>
    <row r="109" spans="1:16" ht="12.75" customHeight="1" thickBot="1">
      <c r="A109" s="114"/>
      <c r="B109" s="131" t="s">
        <v>62</v>
      </c>
      <c r="C109" s="175">
        <f>LRNotes!A173-2</f>
        <v>37942</v>
      </c>
      <c r="D109" s="175"/>
      <c r="E109" s="175"/>
      <c r="F109" s="175"/>
      <c r="G109" s="131"/>
      <c r="H109" s="131"/>
      <c r="I109" s="131"/>
      <c r="J109" s="131"/>
      <c r="K109" s="131"/>
      <c r="L109" s="131"/>
      <c r="M109" s="131"/>
      <c r="N109" s="131"/>
      <c r="O109" s="138">
        <f>'[4]Shell(M)'!$L$22</f>
        <v>1152493.210739726</v>
      </c>
      <c r="P109" s="131"/>
    </row>
    <row r="110" spans="1:15" ht="12.75" customHeight="1" thickTop="1">
      <c r="A110" s="114"/>
      <c r="B110" s="118"/>
      <c r="C110" s="118"/>
      <c r="D110" s="118"/>
      <c r="E110" s="118"/>
      <c r="F110" s="118"/>
      <c r="G110" s="129"/>
      <c r="H110" s="129"/>
      <c r="I110" s="130"/>
      <c r="J110" s="130"/>
      <c r="K110" s="130"/>
      <c r="O110" s="24"/>
    </row>
    <row r="111" spans="1:15" ht="12.75" customHeight="1">
      <c r="A111" s="114"/>
      <c r="B111" s="118"/>
      <c r="C111" s="118"/>
      <c r="D111" s="118"/>
      <c r="E111" s="118"/>
      <c r="F111" s="118"/>
      <c r="G111" s="129"/>
      <c r="H111" s="129"/>
      <c r="I111" s="130"/>
      <c r="J111" s="130"/>
      <c r="K111" s="130"/>
      <c r="O111" s="24"/>
    </row>
    <row r="112" spans="1:15" ht="12.75" customHeight="1">
      <c r="A112" s="114"/>
      <c r="B112" s="118"/>
      <c r="C112" s="118"/>
      <c r="D112" s="118"/>
      <c r="E112" s="118"/>
      <c r="F112" s="118"/>
      <c r="G112" s="129"/>
      <c r="H112" s="129"/>
      <c r="I112" s="130"/>
      <c r="J112" s="130"/>
      <c r="K112" s="130"/>
      <c r="O112" s="24"/>
    </row>
    <row r="115" spans="13:15" ht="12.75" customHeight="1">
      <c r="M115" s="24"/>
      <c r="N115" s="24"/>
      <c r="O115" s="24"/>
    </row>
    <row r="116" spans="13:15" ht="12.75" customHeight="1">
      <c r="M116" s="24"/>
      <c r="N116" s="24"/>
      <c r="O116" s="24"/>
    </row>
    <row r="117" spans="13:15" ht="12.75" customHeight="1">
      <c r="M117" s="24"/>
      <c r="N117" s="24"/>
      <c r="O117" s="24"/>
    </row>
    <row r="118" spans="13:15" ht="12.75" customHeight="1">
      <c r="M118" s="24"/>
      <c r="N118" s="24"/>
      <c r="O118" s="24"/>
    </row>
    <row r="119" spans="13:15" ht="12.75" customHeight="1">
      <c r="M119" s="24"/>
      <c r="N119" s="24"/>
      <c r="O119" s="24"/>
    </row>
  </sheetData>
  <mergeCells count="13">
    <mergeCell ref="B99:P101"/>
    <mergeCell ref="C109:F109"/>
    <mergeCell ref="C105:F105"/>
    <mergeCell ref="B48:P49"/>
    <mergeCell ref="B79:E79"/>
    <mergeCell ref="B59:E59"/>
    <mergeCell ref="B11:P14"/>
    <mergeCell ref="B16:P20"/>
    <mergeCell ref="B44:P45"/>
    <mergeCell ref="B37:P38"/>
    <mergeCell ref="B23:P24"/>
    <mergeCell ref="B33:P34"/>
    <mergeCell ref="B41:O41"/>
  </mergeCells>
  <printOptions/>
  <pageMargins left="0.984251968503937" right="0.1968503937007874" top="1.1811023622047245" bottom="0.1968503937007874" header="1.1811023622047245" footer="0.1968503937007874"/>
  <pageSetup horizontalDpi="360" verticalDpi="360" orientation="portrait" paperSize="9" r:id="rId1"/>
  <headerFooter alignWithMargins="0">
    <oddHeader>&amp;R&amp;"Times New Roman,Bold"Page &amp;P of &amp;N</oddHeader>
  </headerFooter>
  <rowBreaks count="1" manualBreakCount="1">
    <brk id="53" max="255" man="1"/>
  </rowBreaks>
</worksheet>
</file>

<file path=xl/worksheets/sheet6.xml><?xml version="1.0" encoding="utf-8"?>
<worksheet xmlns="http://schemas.openxmlformats.org/spreadsheetml/2006/main" xmlns:r="http://schemas.openxmlformats.org/officeDocument/2006/relationships">
  <dimension ref="A1:P173"/>
  <sheetViews>
    <sheetView workbookViewId="0" topLeftCell="A157">
      <selection activeCell="B34" sqref="B34:P40"/>
    </sheetView>
  </sheetViews>
  <sheetFormatPr defaultColWidth="9.33203125" defaultRowHeight="12.75" customHeight="1"/>
  <cols>
    <col min="1" max="1" width="4.83203125" style="112" customWidth="1"/>
    <col min="2" max="3" width="3.33203125" style="63" customWidth="1"/>
    <col min="4" max="4" width="7.83203125" style="63" customWidth="1"/>
    <col min="5" max="6" width="5.83203125" style="63" customWidth="1"/>
    <col min="7" max="7" width="10.33203125" style="63" customWidth="1"/>
    <col min="8" max="8" width="2.83203125" style="63" customWidth="1"/>
    <col min="9" max="9" width="10.33203125" style="63" customWidth="1"/>
    <col min="10" max="10" width="2.83203125" style="63" customWidth="1"/>
    <col min="11" max="11" width="10.33203125" style="63" customWidth="1"/>
    <col min="12" max="12" width="2.83203125" style="63" customWidth="1"/>
    <col min="13" max="13" width="10.33203125" style="63" customWidth="1"/>
    <col min="14" max="14" width="2.83203125" style="63" customWidth="1"/>
    <col min="15" max="15" width="10.33203125" style="63" customWidth="1"/>
    <col min="16" max="16" width="1.83203125" style="63" customWidth="1"/>
    <col min="17" max="18" width="10.83203125" style="63" customWidth="1"/>
    <col min="19" max="16384" width="9.33203125" style="63" customWidth="1"/>
  </cols>
  <sheetData>
    <row r="1" spans="1:11" ht="12.75" customHeight="1">
      <c r="A1" s="51" t="s">
        <v>0</v>
      </c>
      <c r="B1" s="111"/>
      <c r="C1" s="111"/>
      <c r="D1" s="111"/>
      <c r="E1" s="111"/>
      <c r="F1" s="111"/>
      <c r="G1" s="111"/>
      <c r="H1" s="111"/>
      <c r="I1" s="111"/>
      <c r="J1" s="111"/>
      <c r="K1" s="111"/>
    </row>
    <row r="2" spans="1:11" ht="12.75" customHeight="1">
      <c r="A2" s="53" t="s">
        <v>1</v>
      </c>
      <c r="B2" s="111"/>
      <c r="C2" s="111"/>
      <c r="D2" s="111"/>
      <c r="E2" s="111"/>
      <c r="F2" s="111"/>
      <c r="G2" s="111"/>
      <c r="H2" s="111"/>
      <c r="I2" s="111"/>
      <c r="J2" s="111"/>
      <c r="K2" s="111"/>
    </row>
    <row r="3" spans="1:11" ht="7.5" customHeight="1">
      <c r="A3" s="53"/>
      <c r="B3" s="111"/>
      <c r="C3" s="111"/>
      <c r="D3" s="111"/>
      <c r="E3" s="111"/>
      <c r="F3" s="111"/>
      <c r="G3" s="111"/>
      <c r="H3" s="111"/>
      <c r="I3" s="111"/>
      <c r="J3" s="111"/>
      <c r="K3" s="111"/>
    </row>
    <row r="4" spans="1:11" ht="12.75" customHeight="1">
      <c r="A4" s="60" t="str">
        <f>MASBNotes!A4</f>
        <v>Notes to the quarterly report - 30 September 2003</v>
      </c>
      <c r="B4" s="111"/>
      <c r="C4" s="111"/>
      <c r="D4" s="111"/>
      <c r="E4" s="111"/>
      <c r="F4" s="111"/>
      <c r="G4" s="111"/>
      <c r="H4" s="111"/>
      <c r="I4" s="111"/>
      <c r="J4" s="111"/>
      <c r="K4" s="111"/>
    </row>
    <row r="5" spans="1:11" ht="12.75" customHeight="1">
      <c r="A5" s="53"/>
      <c r="B5" s="54"/>
      <c r="C5" s="54"/>
      <c r="D5" s="54"/>
      <c r="E5" s="54"/>
      <c r="F5" s="54"/>
      <c r="G5" s="54"/>
      <c r="H5" s="54"/>
      <c r="I5" s="54"/>
      <c r="J5" s="54"/>
      <c r="K5" s="54"/>
    </row>
    <row r="6" spans="1:16" ht="12.75" customHeight="1">
      <c r="A6" s="91" t="s">
        <v>140</v>
      </c>
      <c r="B6" s="18" t="s">
        <v>141</v>
      </c>
      <c r="C6" s="9"/>
      <c r="D6" s="9"/>
      <c r="E6" s="9"/>
      <c r="F6" s="9"/>
      <c r="G6" s="9"/>
      <c r="H6" s="9"/>
      <c r="I6" s="9"/>
      <c r="J6" s="9"/>
      <c r="K6" s="9"/>
      <c r="L6" s="9"/>
      <c r="M6" s="9"/>
      <c r="N6" s="9"/>
      <c r="O6" s="9"/>
      <c r="P6" s="9"/>
    </row>
    <row r="7" spans="1:16" ht="12.75" customHeight="1">
      <c r="A7" s="91"/>
      <c r="B7" s="18" t="s">
        <v>142</v>
      </c>
      <c r="C7" s="9"/>
      <c r="D7" s="9"/>
      <c r="E7" s="9"/>
      <c r="F7" s="9"/>
      <c r="G7" s="9"/>
      <c r="H7" s="9"/>
      <c r="I7" s="9"/>
      <c r="J7" s="9"/>
      <c r="K7" s="9"/>
      <c r="L7" s="9"/>
      <c r="M7" s="9"/>
      <c r="N7" s="9"/>
      <c r="O7" s="9"/>
      <c r="P7" s="9"/>
    </row>
    <row r="8" spans="2:16" ht="12.75" customHeight="1">
      <c r="B8" s="113" t="str">
        <f>IncSt!A12</f>
        <v>[The figures have not been audited.]</v>
      </c>
      <c r="C8" s="9"/>
      <c r="D8" s="9"/>
      <c r="E8" s="9"/>
      <c r="F8" s="9"/>
      <c r="G8" s="9"/>
      <c r="H8" s="9"/>
      <c r="I8" s="9"/>
      <c r="J8" s="9"/>
      <c r="K8" s="9"/>
      <c r="L8" s="9"/>
      <c r="M8" s="9"/>
      <c r="N8" s="9"/>
      <c r="O8" s="9"/>
      <c r="P8" s="9"/>
    </row>
    <row r="9" spans="1:11" ht="12.75" customHeight="1">
      <c r="A9" s="9"/>
      <c r="B9" s="54"/>
      <c r="C9" s="54"/>
      <c r="D9" s="54"/>
      <c r="E9" s="54"/>
      <c r="F9" s="54"/>
      <c r="G9" s="54"/>
      <c r="H9" s="54"/>
      <c r="I9" s="54"/>
      <c r="J9" s="54"/>
      <c r="K9" s="54"/>
    </row>
    <row r="10" spans="1:11" ht="12.75" customHeight="1">
      <c r="A10" s="17" t="s">
        <v>143</v>
      </c>
      <c r="B10" s="111" t="s">
        <v>144</v>
      </c>
      <c r="C10" s="54"/>
      <c r="D10" s="54"/>
      <c r="E10" s="54"/>
      <c r="F10" s="54"/>
      <c r="G10" s="54"/>
      <c r="H10" s="54"/>
      <c r="I10" s="54"/>
      <c r="J10" s="54"/>
      <c r="K10" s="54"/>
    </row>
    <row r="11" spans="1:16" ht="12.75" customHeight="1">
      <c r="A11" s="17"/>
      <c r="B11" s="170" t="s">
        <v>221</v>
      </c>
      <c r="C11" s="158"/>
      <c r="D11" s="158"/>
      <c r="E11" s="158"/>
      <c r="F11" s="158"/>
      <c r="G11" s="158"/>
      <c r="H11" s="158"/>
      <c r="I11" s="158"/>
      <c r="J11" s="158"/>
      <c r="K11" s="158"/>
      <c r="L11" s="158"/>
      <c r="M11" s="158"/>
      <c r="N11" s="158"/>
      <c r="O11" s="158"/>
      <c r="P11" s="158"/>
    </row>
    <row r="12" spans="1:16" ht="12.75" customHeight="1">
      <c r="A12" s="17"/>
      <c r="B12" s="170"/>
      <c r="C12" s="158"/>
      <c r="D12" s="158"/>
      <c r="E12" s="158"/>
      <c r="F12" s="158"/>
      <c r="G12" s="158"/>
      <c r="H12" s="158"/>
      <c r="I12" s="158"/>
      <c r="J12" s="158"/>
      <c r="K12" s="158"/>
      <c r="L12" s="158"/>
      <c r="M12" s="158"/>
      <c r="N12" s="158"/>
      <c r="O12" s="158"/>
      <c r="P12" s="158"/>
    </row>
    <row r="13" spans="1:16" ht="12.75" customHeight="1">
      <c r="A13" s="17"/>
      <c r="B13" s="170"/>
      <c r="C13" s="158"/>
      <c r="D13" s="158"/>
      <c r="E13" s="158"/>
      <c r="F13" s="158"/>
      <c r="G13" s="158"/>
      <c r="H13" s="158"/>
      <c r="I13" s="158"/>
      <c r="J13" s="158"/>
      <c r="K13" s="158"/>
      <c r="L13" s="158"/>
      <c r="M13" s="158"/>
      <c r="N13" s="158"/>
      <c r="O13" s="158"/>
      <c r="P13" s="158"/>
    </row>
    <row r="14" spans="1:16" ht="12.75" customHeight="1">
      <c r="A14" s="17"/>
      <c r="B14" s="158"/>
      <c r="C14" s="158"/>
      <c r="D14" s="158"/>
      <c r="E14" s="158"/>
      <c r="F14" s="158"/>
      <c r="G14" s="158"/>
      <c r="H14" s="158"/>
      <c r="I14" s="158"/>
      <c r="J14" s="158"/>
      <c r="K14" s="158"/>
      <c r="L14" s="158"/>
      <c r="M14" s="158"/>
      <c r="N14" s="158"/>
      <c r="O14" s="158"/>
      <c r="P14" s="158"/>
    </row>
    <row r="15" spans="1:16" ht="12.75" customHeight="1">
      <c r="A15" s="17"/>
      <c r="B15" s="158"/>
      <c r="C15" s="158"/>
      <c r="D15" s="158"/>
      <c r="E15" s="158"/>
      <c r="F15" s="158"/>
      <c r="G15" s="158"/>
      <c r="H15" s="158"/>
      <c r="I15" s="158"/>
      <c r="J15" s="158"/>
      <c r="K15" s="158"/>
      <c r="L15" s="158"/>
      <c r="M15" s="158"/>
      <c r="N15" s="158"/>
      <c r="O15" s="158"/>
      <c r="P15" s="158"/>
    </row>
    <row r="16" spans="1:16" ht="12.75" customHeight="1">
      <c r="A16" s="17"/>
      <c r="B16" s="16"/>
      <c r="C16" s="16"/>
      <c r="D16" s="16"/>
      <c r="E16" s="16"/>
      <c r="F16" s="16"/>
      <c r="G16" s="16"/>
      <c r="H16" s="16"/>
      <c r="I16" s="16"/>
      <c r="J16" s="16"/>
      <c r="K16" s="16"/>
      <c r="L16" s="16"/>
      <c r="M16" s="16"/>
      <c r="N16" s="16"/>
      <c r="O16" s="16"/>
      <c r="P16" s="16"/>
    </row>
    <row r="17" spans="1:16" ht="12.75" customHeight="1">
      <c r="A17" s="17"/>
      <c r="B17" s="170" t="s">
        <v>222</v>
      </c>
      <c r="C17" s="179"/>
      <c r="D17" s="179"/>
      <c r="E17" s="179"/>
      <c r="F17" s="179"/>
      <c r="G17" s="179"/>
      <c r="H17" s="179"/>
      <c r="I17" s="179"/>
      <c r="J17" s="179"/>
      <c r="K17" s="179"/>
      <c r="L17" s="179"/>
      <c r="M17" s="179"/>
      <c r="N17" s="179"/>
      <c r="O17" s="179"/>
      <c r="P17" s="179"/>
    </row>
    <row r="18" spans="1:16" ht="12.75" customHeight="1">
      <c r="A18" s="17"/>
      <c r="B18" s="179"/>
      <c r="C18" s="179"/>
      <c r="D18" s="179"/>
      <c r="E18" s="179"/>
      <c r="F18" s="179"/>
      <c r="G18" s="179"/>
      <c r="H18" s="179"/>
      <c r="I18" s="179"/>
      <c r="J18" s="179"/>
      <c r="K18" s="179"/>
      <c r="L18" s="179"/>
      <c r="M18" s="179"/>
      <c r="N18" s="179"/>
      <c r="O18" s="179"/>
      <c r="P18" s="179"/>
    </row>
    <row r="19" spans="1:16" ht="12.75" customHeight="1">
      <c r="A19" s="17"/>
      <c r="B19" s="179"/>
      <c r="C19" s="179"/>
      <c r="D19" s="179"/>
      <c r="E19" s="179"/>
      <c r="F19" s="179"/>
      <c r="G19" s="179"/>
      <c r="H19" s="179"/>
      <c r="I19" s="179"/>
      <c r="J19" s="179"/>
      <c r="K19" s="179"/>
      <c r="L19" s="179"/>
      <c r="M19" s="179"/>
      <c r="N19" s="179"/>
      <c r="O19" s="179"/>
      <c r="P19" s="179"/>
    </row>
    <row r="20" spans="1:16" ht="12.75" customHeight="1">
      <c r="A20" s="17"/>
      <c r="B20" s="179"/>
      <c r="C20" s="179"/>
      <c r="D20" s="179"/>
      <c r="E20" s="179"/>
      <c r="F20" s="179"/>
      <c r="G20" s="179"/>
      <c r="H20" s="179"/>
      <c r="I20" s="179"/>
      <c r="J20" s="179"/>
      <c r="K20" s="179"/>
      <c r="L20" s="179"/>
      <c r="M20" s="179"/>
      <c r="N20" s="179"/>
      <c r="O20" s="179"/>
      <c r="P20" s="179"/>
    </row>
    <row r="21" spans="1:11" ht="12.75" customHeight="1">
      <c r="A21" s="17"/>
      <c r="B21" s="54"/>
      <c r="C21" s="54"/>
      <c r="D21" s="54"/>
      <c r="E21" s="54"/>
      <c r="F21" s="54"/>
      <c r="G21" s="54"/>
      <c r="H21" s="54"/>
      <c r="I21" s="54"/>
      <c r="J21" s="54"/>
      <c r="K21" s="54"/>
    </row>
    <row r="22" spans="1:11" ht="12.75" customHeight="1">
      <c r="A22" s="17"/>
      <c r="B22" s="54"/>
      <c r="C22" s="54"/>
      <c r="D22" s="54"/>
      <c r="E22" s="54"/>
      <c r="F22" s="54"/>
      <c r="G22" s="54"/>
      <c r="H22" s="54"/>
      <c r="I22" s="54"/>
      <c r="J22" s="54"/>
      <c r="K22" s="54"/>
    </row>
    <row r="23" spans="1:11" ht="12.75" customHeight="1">
      <c r="A23" s="17" t="s">
        <v>145</v>
      </c>
      <c r="B23" s="111" t="s">
        <v>146</v>
      </c>
      <c r="C23" s="54"/>
      <c r="D23" s="54"/>
      <c r="E23" s="54"/>
      <c r="F23" s="54"/>
      <c r="G23" s="54"/>
      <c r="H23" s="54"/>
      <c r="I23" s="54"/>
      <c r="J23" s="54"/>
      <c r="K23" s="54"/>
    </row>
    <row r="24" spans="1:16" ht="12.75" customHeight="1">
      <c r="A24" s="17"/>
      <c r="B24" s="170" t="s">
        <v>228</v>
      </c>
      <c r="C24" s="169"/>
      <c r="D24" s="169"/>
      <c r="E24" s="169"/>
      <c r="F24" s="169"/>
      <c r="G24" s="169"/>
      <c r="H24" s="169"/>
      <c r="I24" s="169"/>
      <c r="J24" s="169"/>
      <c r="K24" s="169"/>
      <c r="L24" s="169"/>
      <c r="M24" s="169"/>
      <c r="N24" s="169"/>
      <c r="O24" s="169"/>
      <c r="P24" s="169"/>
    </row>
    <row r="25" spans="1:16" ht="12.75" customHeight="1">
      <c r="A25" s="17"/>
      <c r="B25" s="170"/>
      <c r="C25" s="169"/>
      <c r="D25" s="169"/>
      <c r="E25" s="169"/>
      <c r="F25" s="169"/>
      <c r="G25" s="169"/>
      <c r="H25" s="169"/>
      <c r="I25" s="169"/>
      <c r="J25" s="169"/>
      <c r="K25" s="169"/>
      <c r="L25" s="169"/>
      <c r="M25" s="169"/>
      <c r="N25" s="169"/>
      <c r="O25" s="169"/>
      <c r="P25" s="169"/>
    </row>
    <row r="26" spans="1:16" ht="12.75" customHeight="1">
      <c r="A26" s="17"/>
      <c r="B26" s="169"/>
      <c r="C26" s="169"/>
      <c r="D26" s="169"/>
      <c r="E26" s="169"/>
      <c r="F26" s="169"/>
      <c r="G26" s="169"/>
      <c r="H26" s="169"/>
      <c r="I26" s="169"/>
      <c r="J26" s="169"/>
      <c r="K26" s="169"/>
      <c r="L26" s="169"/>
      <c r="M26" s="169"/>
      <c r="N26" s="169"/>
      <c r="O26" s="169"/>
      <c r="P26" s="169"/>
    </row>
    <row r="27" spans="1:11" ht="12.75" customHeight="1">
      <c r="A27" s="17"/>
      <c r="B27" s="54"/>
      <c r="C27" s="54"/>
      <c r="D27" s="54"/>
      <c r="E27" s="54"/>
      <c r="F27" s="54"/>
      <c r="G27" s="54"/>
      <c r="H27" s="54"/>
      <c r="I27" s="54"/>
      <c r="J27" s="54"/>
      <c r="K27" s="54"/>
    </row>
    <row r="28" spans="1:16" ht="12.75" customHeight="1">
      <c r="A28" s="17"/>
      <c r="B28" s="169" t="s">
        <v>223</v>
      </c>
      <c r="C28" s="169"/>
      <c r="D28" s="169"/>
      <c r="E28" s="169"/>
      <c r="F28" s="169"/>
      <c r="G28" s="169"/>
      <c r="H28" s="169"/>
      <c r="I28" s="169"/>
      <c r="J28" s="169"/>
      <c r="K28" s="169"/>
      <c r="L28" s="169"/>
      <c r="M28" s="169"/>
      <c r="N28" s="169"/>
      <c r="O28" s="169"/>
      <c r="P28" s="169"/>
    </row>
    <row r="29" spans="1:16" ht="12.75" customHeight="1">
      <c r="A29" s="17"/>
      <c r="B29" s="169"/>
      <c r="C29" s="169"/>
      <c r="D29" s="169"/>
      <c r="E29" s="169"/>
      <c r="F29" s="169"/>
      <c r="G29" s="169"/>
      <c r="H29" s="169"/>
      <c r="I29" s="169"/>
      <c r="J29" s="169"/>
      <c r="K29" s="169"/>
      <c r="L29" s="169"/>
      <c r="M29" s="169"/>
      <c r="N29" s="169"/>
      <c r="O29" s="169"/>
      <c r="P29" s="169"/>
    </row>
    <row r="30" spans="1:16" ht="12.75" customHeight="1">
      <c r="A30" s="17"/>
      <c r="B30" s="169"/>
      <c r="C30" s="169"/>
      <c r="D30" s="169"/>
      <c r="E30" s="169"/>
      <c r="F30" s="169"/>
      <c r="G30" s="169"/>
      <c r="H30" s="169"/>
      <c r="I30" s="169"/>
      <c r="J30" s="169"/>
      <c r="K30" s="169"/>
      <c r="L30" s="169"/>
      <c r="M30" s="169"/>
      <c r="N30" s="169"/>
      <c r="O30" s="169"/>
      <c r="P30" s="169"/>
    </row>
    <row r="31" spans="1:16" ht="12.75" customHeight="1">
      <c r="A31" s="17"/>
      <c r="B31" s="110"/>
      <c r="C31" s="110"/>
      <c r="D31" s="110"/>
      <c r="E31" s="110"/>
      <c r="F31" s="110"/>
      <c r="G31" s="110"/>
      <c r="H31" s="110"/>
      <c r="I31" s="110"/>
      <c r="J31" s="110"/>
      <c r="K31" s="110"/>
      <c r="L31" s="110"/>
      <c r="M31" s="110"/>
      <c r="N31" s="110"/>
      <c r="O31" s="110"/>
      <c r="P31" s="110"/>
    </row>
    <row r="32" spans="1:16" ht="12.75" customHeight="1">
      <c r="A32" s="17"/>
      <c r="B32" s="110"/>
      <c r="C32" s="110"/>
      <c r="D32" s="110"/>
      <c r="E32" s="110"/>
      <c r="F32" s="110"/>
      <c r="G32" s="110"/>
      <c r="H32" s="110"/>
      <c r="I32" s="110"/>
      <c r="J32" s="110"/>
      <c r="K32" s="110"/>
      <c r="L32" s="110"/>
      <c r="M32" s="110"/>
      <c r="N32" s="110"/>
      <c r="O32" s="110"/>
      <c r="P32" s="110"/>
    </row>
    <row r="33" spans="1:11" ht="12.75" customHeight="1">
      <c r="A33" s="17" t="s">
        <v>147</v>
      </c>
      <c r="B33" s="111" t="s">
        <v>148</v>
      </c>
      <c r="C33" s="54"/>
      <c r="D33" s="54"/>
      <c r="E33" s="54"/>
      <c r="F33" s="54"/>
      <c r="G33" s="54"/>
      <c r="H33" s="54"/>
      <c r="I33" s="54"/>
      <c r="J33" s="54"/>
      <c r="K33" s="54"/>
    </row>
    <row r="34" spans="1:16" ht="12.75" customHeight="1">
      <c r="A34" s="114"/>
      <c r="B34" s="170" t="s">
        <v>224</v>
      </c>
      <c r="C34" s="169"/>
      <c r="D34" s="169"/>
      <c r="E34" s="169"/>
      <c r="F34" s="169"/>
      <c r="G34" s="169"/>
      <c r="H34" s="169"/>
      <c r="I34" s="169"/>
      <c r="J34" s="169"/>
      <c r="K34" s="169"/>
      <c r="L34" s="169"/>
      <c r="M34" s="169"/>
      <c r="N34" s="169"/>
      <c r="O34" s="169"/>
      <c r="P34" s="169"/>
    </row>
    <row r="35" spans="1:16" ht="12.75" customHeight="1">
      <c r="A35" s="114"/>
      <c r="B35" s="170"/>
      <c r="C35" s="169"/>
      <c r="D35" s="169"/>
      <c r="E35" s="169"/>
      <c r="F35" s="169"/>
      <c r="G35" s="169"/>
      <c r="H35" s="169"/>
      <c r="I35" s="169"/>
      <c r="J35" s="169"/>
      <c r="K35" s="169"/>
      <c r="L35" s="169"/>
      <c r="M35" s="169"/>
      <c r="N35" s="169"/>
      <c r="O35" s="169"/>
      <c r="P35" s="169"/>
    </row>
    <row r="36" spans="1:16" ht="12.75" customHeight="1">
      <c r="A36" s="17"/>
      <c r="B36" s="169"/>
      <c r="C36" s="169"/>
      <c r="D36" s="169"/>
      <c r="E36" s="169"/>
      <c r="F36" s="169"/>
      <c r="G36" s="169"/>
      <c r="H36" s="169"/>
      <c r="I36" s="169"/>
      <c r="J36" s="169"/>
      <c r="K36" s="169"/>
      <c r="L36" s="169"/>
      <c r="M36" s="169"/>
      <c r="N36" s="169"/>
      <c r="O36" s="169"/>
      <c r="P36" s="169"/>
    </row>
    <row r="37" spans="1:16" ht="12.75" customHeight="1">
      <c r="A37" s="17"/>
      <c r="B37" s="169"/>
      <c r="C37" s="169"/>
      <c r="D37" s="169"/>
      <c r="E37" s="169"/>
      <c r="F37" s="169"/>
      <c r="G37" s="169"/>
      <c r="H37" s="169"/>
      <c r="I37" s="169"/>
      <c r="J37" s="169"/>
      <c r="K37" s="169"/>
      <c r="L37" s="169"/>
      <c r="M37" s="169"/>
      <c r="N37" s="169"/>
      <c r="O37" s="169"/>
      <c r="P37" s="169"/>
    </row>
    <row r="38" spans="1:16" ht="12.75" customHeight="1">
      <c r="A38" s="17"/>
      <c r="B38" s="169"/>
      <c r="C38" s="169"/>
      <c r="D38" s="169"/>
      <c r="E38" s="169"/>
      <c r="F38" s="169"/>
      <c r="G38" s="169"/>
      <c r="H38" s="169"/>
      <c r="I38" s="169"/>
      <c r="J38" s="169"/>
      <c r="K38" s="169"/>
      <c r="L38" s="169"/>
      <c r="M38" s="169"/>
      <c r="N38" s="169"/>
      <c r="O38" s="169"/>
      <c r="P38" s="169"/>
    </row>
    <row r="39" spans="1:16" ht="12.75" customHeight="1">
      <c r="A39" s="17"/>
      <c r="B39" s="169"/>
      <c r="C39" s="169"/>
      <c r="D39" s="169"/>
      <c r="E39" s="169"/>
      <c r="F39" s="169"/>
      <c r="G39" s="169"/>
      <c r="H39" s="169"/>
      <c r="I39" s="169"/>
      <c r="J39" s="169"/>
      <c r="K39" s="169"/>
      <c r="L39" s="169"/>
      <c r="M39" s="169"/>
      <c r="N39" s="169"/>
      <c r="O39" s="169"/>
      <c r="P39" s="169"/>
    </row>
    <row r="40" spans="1:16" ht="12.75" customHeight="1">
      <c r="A40" s="17"/>
      <c r="B40" s="169"/>
      <c r="C40" s="169"/>
      <c r="D40" s="169"/>
      <c r="E40" s="169"/>
      <c r="F40" s="169"/>
      <c r="G40" s="169"/>
      <c r="H40" s="169"/>
      <c r="I40" s="169"/>
      <c r="J40" s="169"/>
      <c r="K40" s="169"/>
      <c r="L40" s="169"/>
      <c r="M40" s="169"/>
      <c r="N40" s="169"/>
      <c r="O40" s="169"/>
      <c r="P40" s="169"/>
    </row>
    <row r="41" spans="1:16" ht="12.75" customHeight="1">
      <c r="A41" s="17"/>
      <c r="B41" s="110"/>
      <c r="C41" s="110"/>
      <c r="D41" s="110"/>
      <c r="E41" s="110"/>
      <c r="F41" s="110"/>
      <c r="G41" s="110"/>
      <c r="H41" s="110"/>
      <c r="I41" s="110"/>
      <c r="J41" s="110"/>
      <c r="K41" s="110"/>
      <c r="L41" s="110"/>
      <c r="M41" s="110"/>
      <c r="N41" s="110"/>
      <c r="O41" s="110"/>
      <c r="P41" s="110"/>
    </row>
    <row r="42" spans="1:16" ht="12.75" customHeight="1">
      <c r="A42" s="17"/>
      <c r="B42" s="110"/>
      <c r="C42" s="110"/>
      <c r="D42" s="110"/>
      <c r="E42" s="110"/>
      <c r="F42" s="110"/>
      <c r="G42" s="110"/>
      <c r="H42" s="110"/>
      <c r="I42" s="110"/>
      <c r="J42" s="110"/>
      <c r="K42" s="110"/>
      <c r="L42" s="110"/>
      <c r="M42" s="110"/>
      <c r="N42" s="110"/>
      <c r="O42" s="110"/>
      <c r="P42" s="110"/>
    </row>
    <row r="43" spans="1:11" ht="12.75" customHeight="1">
      <c r="A43" s="17" t="s">
        <v>149</v>
      </c>
      <c r="B43" s="111" t="s">
        <v>150</v>
      </c>
      <c r="C43" s="54"/>
      <c r="D43" s="54"/>
      <c r="E43" s="54"/>
      <c r="F43" s="54"/>
      <c r="G43" s="54"/>
      <c r="H43" s="54"/>
      <c r="I43" s="54"/>
      <c r="J43" s="54"/>
      <c r="K43" s="54"/>
    </row>
    <row r="44" spans="1:16" ht="12.75" customHeight="1">
      <c r="A44" s="17"/>
      <c r="B44" s="171" t="s">
        <v>151</v>
      </c>
      <c r="C44" s="172"/>
      <c r="D44" s="172"/>
      <c r="E44" s="172"/>
      <c r="F44" s="172"/>
      <c r="G44" s="172"/>
      <c r="H44" s="172"/>
      <c r="I44" s="172"/>
      <c r="J44" s="172"/>
      <c r="K44" s="172"/>
      <c r="L44" s="172"/>
      <c r="M44" s="172"/>
      <c r="N44" s="172"/>
      <c r="O44" s="172"/>
      <c r="P44" s="172"/>
    </row>
    <row r="45" spans="1:16" ht="12.75" customHeight="1">
      <c r="A45" s="17"/>
      <c r="B45" s="172"/>
      <c r="C45" s="172"/>
      <c r="D45" s="172"/>
      <c r="E45" s="172"/>
      <c r="F45" s="172"/>
      <c r="G45" s="172"/>
      <c r="H45" s="172"/>
      <c r="I45" s="172"/>
      <c r="J45" s="172"/>
      <c r="K45" s="172"/>
      <c r="L45" s="172"/>
      <c r="M45" s="172"/>
      <c r="N45" s="172"/>
      <c r="O45" s="172"/>
      <c r="P45" s="172"/>
    </row>
    <row r="46" spans="1:15" ht="12.75" customHeight="1">
      <c r="A46" s="114"/>
      <c r="B46" s="118"/>
      <c r="C46" s="118"/>
      <c r="D46" s="118"/>
      <c r="E46" s="118"/>
      <c r="F46" s="118"/>
      <c r="G46" s="129"/>
      <c r="H46" s="129"/>
      <c r="I46" s="130"/>
      <c r="J46" s="130"/>
      <c r="K46" s="130"/>
      <c r="O46" s="24"/>
    </row>
    <row r="47" spans="1:14" s="123" customFormat="1" ht="12.75" customHeight="1">
      <c r="A47" s="17" t="s">
        <v>152</v>
      </c>
      <c r="B47" s="111" t="s">
        <v>27</v>
      </c>
      <c r="C47" s="56"/>
      <c r="D47" s="56"/>
      <c r="E47" s="56"/>
      <c r="F47" s="56"/>
      <c r="J47" s="56" t="str">
        <f>IncSt!G13</f>
        <v>Individual Quarter</v>
      </c>
      <c r="K47" s="56"/>
      <c r="N47" s="56" t="str">
        <f>IncSt!L13</f>
        <v>Cumulative Quarter</v>
      </c>
    </row>
    <row r="48" spans="1:15" s="123" customFormat="1" ht="12.75" customHeight="1">
      <c r="A48" s="17"/>
      <c r="B48" s="56"/>
      <c r="C48" s="56"/>
      <c r="D48" s="56"/>
      <c r="E48" s="56"/>
      <c r="F48" s="56"/>
      <c r="I48" s="56" t="str">
        <f>IncSt!G14</f>
        <v>Current</v>
      </c>
      <c r="J48" s="56"/>
      <c r="K48" s="56" t="str">
        <f>IncSt!I14</f>
        <v>Preceding Year</v>
      </c>
      <c r="M48" s="56" t="str">
        <f>IncSt!L14</f>
        <v>Current</v>
      </c>
      <c r="N48" s="56"/>
      <c r="O48" s="56" t="str">
        <f>IncSt!N14</f>
        <v>Preceding Year</v>
      </c>
    </row>
    <row r="49" spans="1:15" s="123" customFormat="1" ht="12.75" customHeight="1">
      <c r="A49" s="17"/>
      <c r="B49" s="56"/>
      <c r="C49" s="56"/>
      <c r="D49" s="56"/>
      <c r="E49" s="56"/>
      <c r="F49" s="56"/>
      <c r="G49" s="56"/>
      <c r="H49" s="56"/>
      <c r="I49" s="56" t="str">
        <f>IncSt!G15</f>
        <v>Year</v>
      </c>
      <c r="J49" s="56"/>
      <c r="K49" s="56" t="str">
        <f>IncSt!I15</f>
        <v>Corresponding</v>
      </c>
      <c r="M49" s="56" t="str">
        <f>IncSt!L15</f>
        <v>Year</v>
      </c>
      <c r="N49" s="56"/>
      <c r="O49" s="56" t="str">
        <f>IncSt!N15</f>
        <v>Corresponding</v>
      </c>
    </row>
    <row r="50" spans="1:15" s="123" customFormat="1" ht="12.75" customHeight="1">
      <c r="A50" s="17"/>
      <c r="B50" s="56"/>
      <c r="C50" s="56"/>
      <c r="D50" s="56"/>
      <c r="E50" s="56"/>
      <c r="F50" s="56"/>
      <c r="G50" s="56"/>
      <c r="H50" s="56"/>
      <c r="I50" s="56" t="str">
        <f>IncSt!G16</f>
        <v>1st Quarter</v>
      </c>
      <c r="J50" s="56"/>
      <c r="K50" s="56" t="str">
        <f>IncSt!I16</f>
        <v>1st Quarter</v>
      </c>
      <c r="M50" s="56" t="str">
        <f>IncSt!L16</f>
        <v>To Date</v>
      </c>
      <c r="N50" s="56"/>
      <c r="O50" s="56" t="str">
        <f>IncSt!N16</f>
        <v>Period</v>
      </c>
    </row>
    <row r="51" spans="1:15" s="123" customFormat="1" ht="12.75" customHeight="1">
      <c r="A51" s="17"/>
      <c r="B51" s="56"/>
      <c r="C51" s="56"/>
      <c r="D51" s="56"/>
      <c r="E51" s="56"/>
      <c r="F51" s="56"/>
      <c r="G51" s="56"/>
      <c r="H51" s="56"/>
      <c r="I51" s="140">
        <f>IncSt!G17</f>
        <v>37894</v>
      </c>
      <c r="J51" s="140"/>
      <c r="K51" s="140">
        <f>IncSt!I17</f>
        <v>37529</v>
      </c>
      <c r="L51" s="141"/>
      <c r="M51" s="140">
        <f>IncSt!L17</f>
        <v>37894</v>
      </c>
      <c r="N51" s="140"/>
      <c r="O51" s="140">
        <f>IncSt!N17</f>
        <v>37529</v>
      </c>
    </row>
    <row r="52" spans="1:15" s="123" customFormat="1" ht="12.75" customHeight="1">
      <c r="A52" s="17"/>
      <c r="B52" s="56"/>
      <c r="C52" s="56"/>
      <c r="D52" s="56"/>
      <c r="E52" s="56"/>
      <c r="F52" s="56"/>
      <c r="G52" s="56"/>
      <c r="H52" s="56"/>
      <c r="I52" s="56" t="str">
        <f>IncSt!G18</f>
        <v>RM'000</v>
      </c>
      <c r="J52" s="56"/>
      <c r="K52" s="56" t="str">
        <f>IncSt!I18</f>
        <v>RM'000</v>
      </c>
      <c r="M52" s="56" t="str">
        <f>IncSt!L18</f>
        <v>RM'000</v>
      </c>
      <c r="N52" s="56"/>
      <c r="O52" s="56" t="str">
        <f>IncSt!N18</f>
        <v>RM'000</v>
      </c>
    </row>
    <row r="53" spans="1:11" ht="12.75" customHeight="1">
      <c r="A53" s="17"/>
      <c r="B53" s="54" t="s">
        <v>153</v>
      </c>
      <c r="C53" s="54"/>
      <c r="D53" s="54"/>
      <c r="E53" s="54"/>
      <c r="F53" s="54"/>
      <c r="G53" s="54"/>
      <c r="H53" s="54"/>
      <c r="I53" s="54"/>
      <c r="J53" s="54"/>
      <c r="K53" s="54"/>
    </row>
    <row r="54" spans="1:15" ht="12.75" customHeight="1">
      <c r="A54" s="17"/>
      <c r="B54" s="142" t="s">
        <v>154</v>
      </c>
      <c r="C54" s="54"/>
      <c r="D54" s="54"/>
      <c r="E54" s="54"/>
      <c r="F54" s="54"/>
      <c r="G54" s="54"/>
      <c r="H54" s="54"/>
      <c r="I54" s="72">
        <f>M54+'[1]OIB'!AQ66</f>
        <v>663351.75</v>
      </c>
      <c r="J54" s="72"/>
      <c r="K54" s="72">
        <f>O54+'[1]OIB'!AR66</f>
        <v>1660714.2999999998</v>
      </c>
      <c r="L54" s="24"/>
      <c r="M54" s="72">
        <f>-'[1]OIB'!N66</f>
        <v>663351.75</v>
      </c>
      <c r="N54" s="24"/>
      <c r="O54" s="72">
        <f>'[3]Notes'!$M$45</f>
        <v>1660714.2999999998</v>
      </c>
    </row>
    <row r="55" spans="1:15" ht="12.75" customHeight="1">
      <c r="A55" s="17"/>
      <c r="B55" s="54" t="s">
        <v>155</v>
      </c>
      <c r="C55" s="54"/>
      <c r="D55" s="54"/>
      <c r="E55" s="54"/>
      <c r="F55" s="54"/>
      <c r="G55" s="54"/>
      <c r="H55" s="54"/>
      <c r="I55" s="72">
        <f>M55+'[1]OIB'!AQ67</f>
        <v>300796.39839999937</v>
      </c>
      <c r="J55" s="23"/>
      <c r="K55" s="72">
        <f>O55+'[1]OIB'!AR67</f>
        <v>473900.4500000001</v>
      </c>
      <c r="L55" s="28"/>
      <c r="M55" s="23">
        <f>-'[1]OIB'!N67</f>
        <v>300796.39839999937</v>
      </c>
      <c r="N55" s="28"/>
      <c r="O55" s="23">
        <f>'[3]Notes'!$M$46</f>
        <v>473900.4500000001</v>
      </c>
    </row>
    <row r="56" spans="1:15" ht="12.75" customHeight="1">
      <c r="A56" s="17"/>
      <c r="B56" s="54" t="s">
        <v>156</v>
      </c>
      <c r="C56" s="54"/>
      <c r="D56" s="54"/>
      <c r="E56" s="54"/>
      <c r="F56" s="54"/>
      <c r="G56" s="54"/>
      <c r="H56" s="54"/>
      <c r="I56" s="72"/>
      <c r="J56" s="72"/>
      <c r="K56" s="72"/>
      <c r="L56" s="24"/>
      <c r="M56" s="72"/>
      <c r="N56" s="24"/>
      <c r="O56" s="72"/>
    </row>
    <row r="57" spans="1:15" ht="12.75" customHeight="1">
      <c r="A57" s="17"/>
      <c r="B57" s="142" t="s">
        <v>157</v>
      </c>
      <c r="C57" s="54"/>
      <c r="D57" s="54"/>
      <c r="E57" s="54"/>
      <c r="F57" s="54"/>
      <c r="G57" s="54"/>
      <c r="H57" s="54"/>
      <c r="I57" s="72">
        <f>M57+'[1]OIB'!AQ68</f>
        <v>-4125.85</v>
      </c>
      <c r="J57" s="72"/>
      <c r="K57" s="72">
        <f>O57+'[1]OIB'!AR68</f>
        <v>-692.8399999999999</v>
      </c>
      <c r="L57" s="24"/>
      <c r="M57" s="72">
        <f>-'[1]OIB'!N68</f>
        <v>-4125.85</v>
      </c>
      <c r="N57" s="24"/>
      <c r="O57" s="72">
        <f>'[3]Notes'!$M$48</f>
        <v>-692.8399999999999</v>
      </c>
    </row>
    <row r="58" spans="1:15" ht="12.75" customHeight="1">
      <c r="A58" s="17"/>
      <c r="B58" s="54" t="s">
        <v>158</v>
      </c>
      <c r="C58" s="54"/>
      <c r="D58" s="54"/>
      <c r="E58" s="54"/>
      <c r="F58" s="54"/>
      <c r="G58" s="54"/>
      <c r="H58" s="54"/>
      <c r="I58" s="72"/>
      <c r="J58" s="72"/>
      <c r="K58" s="72"/>
      <c r="L58" s="24"/>
      <c r="M58" s="72"/>
      <c r="N58" s="24"/>
      <c r="O58" s="72"/>
    </row>
    <row r="59" spans="1:15" ht="12.75" customHeight="1">
      <c r="A59" s="17"/>
      <c r="B59" s="142" t="s">
        <v>159</v>
      </c>
      <c r="C59" s="54"/>
      <c r="D59" s="54"/>
      <c r="E59" s="54"/>
      <c r="F59" s="54"/>
      <c r="G59" s="54"/>
      <c r="H59" s="54"/>
      <c r="I59" s="72">
        <f>M59+'[1]OIB'!AQ69</f>
        <v>4278.2</v>
      </c>
      <c r="J59" s="72"/>
      <c r="K59" s="72">
        <f>O59+'[1]OIB'!AR69</f>
        <v>0</v>
      </c>
      <c r="L59" s="24"/>
      <c r="M59" s="72">
        <f>-'[1]OIB'!N69</f>
        <v>4278.2</v>
      </c>
      <c r="N59" s="24"/>
      <c r="O59" s="72">
        <f>'[3]Notes'!$M$50</f>
        <v>0</v>
      </c>
    </row>
    <row r="60" spans="1:15" ht="7.5" customHeight="1">
      <c r="A60" s="17"/>
      <c r="B60" s="142"/>
      <c r="C60" s="54"/>
      <c r="D60" s="54"/>
      <c r="E60" s="54"/>
      <c r="F60" s="54"/>
      <c r="G60" s="54"/>
      <c r="H60" s="54"/>
      <c r="I60" s="72"/>
      <c r="J60" s="72"/>
      <c r="K60" s="72"/>
      <c r="L60" s="24"/>
      <c r="M60" s="72"/>
      <c r="N60" s="24"/>
      <c r="O60" s="72"/>
    </row>
    <row r="61" spans="1:15" ht="12.75" customHeight="1" thickBot="1">
      <c r="A61" s="17"/>
      <c r="B61" s="142"/>
      <c r="C61" s="54"/>
      <c r="D61" s="54"/>
      <c r="E61" s="54"/>
      <c r="F61" s="54"/>
      <c r="G61" s="54"/>
      <c r="H61" s="54"/>
      <c r="I61" s="126">
        <f>SUM(I53:I60)</f>
        <v>964300.4983999993</v>
      </c>
      <c r="J61" s="72"/>
      <c r="K61" s="126">
        <f>SUM(K53:K60)</f>
        <v>2133921.91</v>
      </c>
      <c r="L61" s="24"/>
      <c r="M61" s="126">
        <f>SUM(M53:M60)</f>
        <v>964300.4983999993</v>
      </c>
      <c r="N61" s="24"/>
      <c r="O61" s="126">
        <f>SUM(O53:O60)</f>
        <v>2133921.91</v>
      </c>
    </row>
    <row r="62" spans="1:15" ht="12.75" customHeight="1" thickTop="1">
      <c r="A62" s="17"/>
      <c r="B62" s="142"/>
      <c r="C62" s="54"/>
      <c r="D62" s="54"/>
      <c r="E62" s="54"/>
      <c r="F62" s="54"/>
      <c r="G62" s="54"/>
      <c r="H62" s="54"/>
      <c r="I62" s="23"/>
      <c r="J62" s="72"/>
      <c r="K62" s="23"/>
      <c r="L62" s="24"/>
      <c r="M62" s="23"/>
      <c r="N62" s="24"/>
      <c r="O62" s="23"/>
    </row>
    <row r="63" spans="1:11" ht="12.75" customHeight="1">
      <c r="A63" s="17" t="s">
        <v>160</v>
      </c>
      <c r="B63" s="111" t="s">
        <v>161</v>
      </c>
      <c r="C63" s="54"/>
      <c r="D63" s="54"/>
      <c r="E63" s="54"/>
      <c r="F63" s="54"/>
      <c r="G63" s="54"/>
      <c r="H63" s="54"/>
      <c r="I63" s="54"/>
      <c r="J63" s="54"/>
      <c r="K63" s="54"/>
    </row>
    <row r="64" spans="1:16" ht="12.75" customHeight="1">
      <c r="A64" s="114"/>
      <c r="B64" s="171" t="s">
        <v>162</v>
      </c>
      <c r="C64" s="172"/>
      <c r="D64" s="172"/>
      <c r="E64" s="172"/>
      <c r="F64" s="172"/>
      <c r="G64" s="172"/>
      <c r="H64" s="172"/>
      <c r="I64" s="172"/>
      <c r="J64" s="172"/>
      <c r="K64" s="172"/>
      <c r="L64" s="172"/>
      <c r="M64" s="172"/>
      <c r="N64" s="172"/>
      <c r="O64" s="172"/>
      <c r="P64" s="172"/>
    </row>
    <row r="65" spans="1:16" ht="12.75" customHeight="1">
      <c r="A65" s="114"/>
      <c r="B65" s="172"/>
      <c r="C65" s="172"/>
      <c r="D65" s="172"/>
      <c r="E65" s="172"/>
      <c r="F65" s="172"/>
      <c r="G65" s="172"/>
      <c r="H65" s="172"/>
      <c r="I65" s="172"/>
      <c r="J65" s="172"/>
      <c r="K65" s="172"/>
      <c r="L65" s="172"/>
      <c r="M65" s="172"/>
      <c r="N65" s="172"/>
      <c r="O65" s="172"/>
      <c r="P65" s="172"/>
    </row>
    <row r="66" spans="1:16" ht="12.75" customHeight="1">
      <c r="A66" s="114"/>
      <c r="B66" s="122"/>
      <c r="C66" s="122"/>
      <c r="D66" s="122"/>
      <c r="E66" s="122"/>
      <c r="F66" s="122"/>
      <c r="G66" s="122"/>
      <c r="H66" s="122"/>
      <c r="I66" s="122"/>
      <c r="J66" s="122"/>
      <c r="K66" s="122"/>
      <c r="L66" s="122"/>
      <c r="M66" s="122"/>
      <c r="N66" s="122"/>
      <c r="O66" s="122"/>
      <c r="P66" s="122"/>
    </row>
    <row r="67" spans="1:15" ht="12.75" customHeight="1">
      <c r="A67" s="17" t="s">
        <v>163</v>
      </c>
      <c r="B67" s="111" t="s">
        <v>164</v>
      </c>
      <c r="C67" s="54"/>
      <c r="D67" s="54"/>
      <c r="E67" s="54"/>
      <c r="F67" s="54"/>
      <c r="G67" s="54"/>
      <c r="H67" s="54"/>
      <c r="I67" s="54"/>
      <c r="J67" s="54"/>
      <c r="K67" s="56"/>
      <c r="O67" s="123"/>
    </row>
    <row r="68" spans="1:16" ht="12.75" customHeight="1">
      <c r="A68" s="17"/>
      <c r="B68" s="171" t="s">
        <v>227</v>
      </c>
      <c r="C68" s="172"/>
      <c r="D68" s="172"/>
      <c r="E68" s="172"/>
      <c r="F68" s="172"/>
      <c r="G68" s="172"/>
      <c r="H68" s="172"/>
      <c r="I68" s="172"/>
      <c r="J68" s="172"/>
      <c r="K68" s="172"/>
      <c r="L68" s="172"/>
      <c r="M68" s="172"/>
      <c r="N68" s="172"/>
      <c r="O68" s="172"/>
      <c r="P68" s="172"/>
    </row>
    <row r="69" spans="1:16" ht="12.75" customHeight="1">
      <c r="A69" s="17"/>
      <c r="B69" s="172"/>
      <c r="C69" s="172"/>
      <c r="D69" s="172"/>
      <c r="E69" s="172"/>
      <c r="F69" s="172"/>
      <c r="G69" s="172"/>
      <c r="H69" s="172"/>
      <c r="I69" s="172"/>
      <c r="J69" s="172"/>
      <c r="K69" s="172"/>
      <c r="L69" s="172"/>
      <c r="M69" s="172"/>
      <c r="N69" s="172"/>
      <c r="O69" s="172"/>
      <c r="P69" s="172"/>
    </row>
    <row r="70" spans="1:15" ht="12.75" customHeight="1">
      <c r="A70" s="17"/>
      <c r="B70" s="56"/>
      <c r="C70" s="54"/>
      <c r="D70" s="54"/>
      <c r="E70" s="54"/>
      <c r="F70" s="54"/>
      <c r="G70" s="54"/>
      <c r="H70" s="54"/>
      <c r="I70" s="54"/>
      <c r="J70" s="54"/>
      <c r="K70" s="56"/>
      <c r="O70" s="143"/>
    </row>
    <row r="71" spans="1:11" s="119" customFormat="1" ht="12.75" customHeight="1">
      <c r="A71" s="116" t="s">
        <v>167</v>
      </c>
      <c r="B71" s="117" t="s">
        <v>168</v>
      </c>
      <c r="C71" s="118"/>
      <c r="D71" s="118"/>
      <c r="E71" s="118"/>
      <c r="F71" s="118"/>
      <c r="G71" s="118"/>
      <c r="H71" s="118"/>
      <c r="I71" s="118"/>
      <c r="J71" s="118"/>
      <c r="K71" s="144"/>
    </row>
    <row r="72" spans="1:16" s="119" customFormat="1" ht="12.75" customHeight="1">
      <c r="A72" s="116"/>
      <c r="B72" s="174" t="s">
        <v>169</v>
      </c>
      <c r="C72" s="169"/>
      <c r="D72" s="169"/>
      <c r="E72" s="169"/>
      <c r="F72" s="169"/>
      <c r="G72" s="169"/>
      <c r="H72" s="169"/>
      <c r="I72" s="169"/>
      <c r="J72" s="169"/>
      <c r="K72" s="169"/>
      <c r="L72" s="169"/>
      <c r="M72" s="169"/>
      <c r="N72" s="169"/>
      <c r="O72" s="169"/>
      <c r="P72" s="169"/>
    </row>
    <row r="73" spans="1:16" s="119" customFormat="1" ht="12.75" customHeight="1">
      <c r="A73" s="116"/>
      <c r="B73" s="169"/>
      <c r="C73" s="169"/>
      <c r="D73" s="169"/>
      <c r="E73" s="169"/>
      <c r="F73" s="169"/>
      <c r="G73" s="169"/>
      <c r="H73" s="169"/>
      <c r="I73" s="169"/>
      <c r="J73" s="169"/>
      <c r="K73" s="169"/>
      <c r="L73" s="169"/>
      <c r="M73" s="169"/>
      <c r="N73" s="169"/>
      <c r="O73" s="169"/>
      <c r="P73" s="169"/>
    </row>
    <row r="74" spans="1:16" s="119" customFormat="1" ht="12.75" customHeight="1">
      <c r="A74" s="116"/>
      <c r="B74" s="122"/>
      <c r="C74" s="122"/>
      <c r="D74" s="122"/>
      <c r="E74" s="122"/>
      <c r="F74" s="122"/>
      <c r="G74" s="122"/>
      <c r="H74" s="122"/>
      <c r="I74" s="122"/>
      <c r="J74" s="122"/>
      <c r="K74" s="122"/>
      <c r="L74" s="122"/>
      <c r="M74" s="122"/>
      <c r="N74" s="122"/>
      <c r="O74" s="122"/>
      <c r="P74" s="122"/>
    </row>
    <row r="75" spans="1:11" ht="12.75" customHeight="1">
      <c r="A75" s="17" t="s">
        <v>170</v>
      </c>
      <c r="B75" s="111" t="s">
        <v>171</v>
      </c>
      <c r="C75" s="54"/>
      <c r="D75" s="54"/>
      <c r="E75" s="54"/>
      <c r="F75" s="54"/>
      <c r="G75" s="54"/>
      <c r="H75" s="54"/>
      <c r="I75" s="54"/>
      <c r="J75" s="54"/>
      <c r="K75" s="54"/>
    </row>
    <row r="76" spans="1:11" ht="12.75" customHeight="1">
      <c r="A76" s="17"/>
      <c r="B76" s="54" t="s">
        <v>172</v>
      </c>
      <c r="C76" s="54"/>
      <c r="D76" s="54"/>
      <c r="E76" s="54"/>
      <c r="F76" s="54"/>
      <c r="G76" s="54"/>
      <c r="H76" s="54"/>
      <c r="I76" s="54"/>
      <c r="J76" s="54"/>
      <c r="K76" s="54"/>
    </row>
    <row r="77" spans="1:11" ht="7.5" customHeight="1">
      <c r="A77" s="17"/>
      <c r="B77" s="54"/>
      <c r="C77" s="54"/>
      <c r="D77" s="54"/>
      <c r="E77" s="54"/>
      <c r="F77" s="54"/>
      <c r="G77" s="54"/>
      <c r="H77" s="54"/>
      <c r="I77" s="54"/>
      <c r="J77" s="54"/>
      <c r="K77" s="54"/>
    </row>
    <row r="78" spans="1:15" s="123" customFormat="1" ht="12.75" customHeight="1">
      <c r="A78" s="17"/>
      <c r="B78" s="56"/>
      <c r="C78" s="56"/>
      <c r="D78" s="56"/>
      <c r="E78" s="56"/>
      <c r="F78" s="56"/>
      <c r="G78" s="56"/>
      <c r="H78" s="56"/>
      <c r="I78" s="56"/>
      <c r="J78" s="56"/>
      <c r="K78" s="56" t="s">
        <v>173</v>
      </c>
      <c r="M78" s="123" t="s">
        <v>174</v>
      </c>
      <c r="O78" s="123" t="s">
        <v>61</v>
      </c>
    </row>
    <row r="79" spans="1:15" s="123" customFormat="1" ht="12.75" customHeight="1">
      <c r="A79" s="17"/>
      <c r="B79" s="56"/>
      <c r="C79" s="54" t="s">
        <v>175</v>
      </c>
      <c r="D79" s="54"/>
      <c r="E79" s="56"/>
      <c r="F79" s="56"/>
      <c r="G79" s="56"/>
      <c r="H79" s="56"/>
      <c r="I79" s="56"/>
      <c r="J79" s="56"/>
      <c r="K79" s="56" t="str">
        <f>I52</f>
        <v>RM'000</v>
      </c>
      <c r="M79" s="123" t="str">
        <f>K79</f>
        <v>RM'000</v>
      </c>
      <c r="O79" s="123" t="str">
        <f>K79</f>
        <v>RM'000</v>
      </c>
    </row>
    <row r="80" spans="1:15" ht="7.5" customHeight="1">
      <c r="A80" s="114"/>
      <c r="B80" s="54"/>
      <c r="C80" s="54"/>
      <c r="D80" s="54"/>
      <c r="E80" s="54"/>
      <c r="F80" s="54"/>
      <c r="G80" s="54"/>
      <c r="H80" s="54"/>
      <c r="I80" s="145"/>
      <c r="J80" s="54"/>
      <c r="K80" s="72"/>
      <c r="L80" s="24"/>
      <c r="M80" s="24"/>
      <c r="N80" s="24"/>
      <c r="O80" s="24"/>
    </row>
    <row r="81" spans="1:15" ht="12.75" customHeight="1">
      <c r="A81" s="114"/>
      <c r="B81" s="118"/>
      <c r="C81" s="118" t="s">
        <v>176</v>
      </c>
      <c r="D81" s="118"/>
      <c r="E81" s="118" t="s">
        <v>177</v>
      </c>
      <c r="F81" s="118"/>
      <c r="G81" s="129"/>
      <c r="H81" s="129"/>
      <c r="I81" s="144"/>
      <c r="J81" s="144"/>
      <c r="K81" s="27">
        <v>0</v>
      </c>
      <c r="L81" s="24"/>
      <c r="M81" s="24">
        <f>'[1]OIBGp'!N20</f>
        <v>0</v>
      </c>
      <c r="N81" s="24"/>
      <c r="O81" s="24">
        <f>SUM(K81:N81)</f>
        <v>0</v>
      </c>
    </row>
    <row r="82" spans="1:15" ht="7.5" customHeight="1">
      <c r="A82" s="114"/>
      <c r="B82" s="118"/>
      <c r="C82" s="118"/>
      <c r="D82" s="118"/>
      <c r="E82" s="118"/>
      <c r="F82" s="118"/>
      <c r="G82" s="129"/>
      <c r="H82" s="129"/>
      <c r="I82" s="144"/>
      <c r="J82" s="144"/>
      <c r="K82" s="27"/>
      <c r="L82" s="24"/>
      <c r="M82" s="24"/>
      <c r="N82" s="24"/>
      <c r="O82" s="24"/>
    </row>
    <row r="83" spans="1:15" ht="12.75" customHeight="1">
      <c r="A83" s="114"/>
      <c r="B83" s="54"/>
      <c r="C83" s="54" t="s">
        <v>178</v>
      </c>
      <c r="D83" s="54"/>
      <c r="E83" s="54" t="s">
        <v>179</v>
      </c>
      <c r="F83" s="54"/>
      <c r="G83" s="54"/>
      <c r="H83" s="54"/>
      <c r="I83" s="54"/>
      <c r="J83" s="54"/>
      <c r="K83" s="72">
        <v>0</v>
      </c>
      <c r="L83" s="24"/>
      <c r="M83" s="24">
        <f>'[1]OIBGp'!N66</f>
        <v>0</v>
      </c>
      <c r="N83" s="24"/>
      <c r="O83" s="24">
        <f>SUM(K83:N83)</f>
        <v>0</v>
      </c>
    </row>
    <row r="84" spans="1:15" ht="12.75" customHeight="1">
      <c r="A84" s="114"/>
      <c r="B84" s="54"/>
      <c r="C84" s="54"/>
      <c r="D84" s="54"/>
      <c r="E84" s="54" t="s">
        <v>180</v>
      </c>
      <c r="F84" s="54"/>
      <c r="G84" s="54"/>
      <c r="H84" s="54"/>
      <c r="I84" s="54"/>
      <c r="J84" s="54"/>
      <c r="K84" s="72">
        <v>0</v>
      </c>
      <c r="L84" s="24"/>
      <c r="M84" s="24">
        <f>'[1]OIBGp'!N74+'[1]OIBGp'!N77</f>
        <v>22768680.68</v>
      </c>
      <c r="N84" s="24"/>
      <c r="O84" s="24">
        <f>SUM(K84:N84)</f>
        <v>22768680.68</v>
      </c>
    </row>
    <row r="85" spans="1:15" ht="7.5" customHeight="1">
      <c r="A85" s="114"/>
      <c r="B85" s="118"/>
      <c r="C85" s="118"/>
      <c r="D85" s="118"/>
      <c r="E85" s="118"/>
      <c r="F85" s="118"/>
      <c r="G85" s="129"/>
      <c r="H85" s="129"/>
      <c r="I85" s="144"/>
      <c r="J85" s="144"/>
      <c r="K85" s="27"/>
      <c r="L85" s="24"/>
      <c r="M85" s="24"/>
      <c r="N85" s="24"/>
      <c r="O85" s="24"/>
    </row>
    <row r="86" spans="1:15" ht="12.75" customHeight="1" thickBot="1">
      <c r="A86" s="114"/>
      <c r="B86" s="118"/>
      <c r="C86" s="118"/>
      <c r="D86" s="118"/>
      <c r="E86" s="118"/>
      <c r="F86" s="118"/>
      <c r="G86" s="118"/>
      <c r="H86" s="118"/>
      <c r="I86" s="130"/>
      <c r="J86" s="130"/>
      <c r="K86" s="64">
        <f>SUM(K81:K85)</f>
        <v>0</v>
      </c>
      <c r="L86" s="24"/>
      <c r="M86" s="64">
        <f>SUM(M81:M85)</f>
        <v>22768680.68</v>
      </c>
      <c r="N86" s="24"/>
      <c r="O86" s="64">
        <f>SUM(O81:O85)</f>
        <v>22768680.68</v>
      </c>
    </row>
    <row r="87" spans="1:11" ht="12.75" customHeight="1" thickTop="1">
      <c r="A87" s="114"/>
      <c r="B87" s="118"/>
      <c r="C87" s="118"/>
      <c r="D87" s="118"/>
      <c r="E87" s="118"/>
      <c r="F87" s="118"/>
      <c r="G87" s="129"/>
      <c r="H87" s="129"/>
      <c r="I87" s="130"/>
      <c r="J87" s="130"/>
      <c r="K87" s="130"/>
    </row>
    <row r="88" spans="1:11" ht="12.75" customHeight="1">
      <c r="A88" s="17" t="s">
        <v>181</v>
      </c>
      <c r="B88" s="111" t="s">
        <v>182</v>
      </c>
      <c r="C88" s="54"/>
      <c r="D88" s="54"/>
      <c r="E88" s="54"/>
      <c r="F88" s="54"/>
      <c r="G88" s="54"/>
      <c r="H88" s="54"/>
      <c r="I88" s="54"/>
      <c r="J88" s="54"/>
      <c r="K88" s="54"/>
    </row>
    <row r="89" spans="1:16" ht="12.75" customHeight="1">
      <c r="A89" s="114"/>
      <c r="B89" s="171" t="s">
        <v>183</v>
      </c>
      <c r="C89" s="172"/>
      <c r="D89" s="172"/>
      <c r="E89" s="172"/>
      <c r="F89" s="172"/>
      <c r="G89" s="172"/>
      <c r="H89" s="172"/>
      <c r="I89" s="172"/>
      <c r="J89" s="172"/>
      <c r="K89" s="172"/>
      <c r="L89" s="172"/>
      <c r="M89" s="172"/>
      <c r="N89" s="172"/>
      <c r="O89" s="172"/>
      <c r="P89" s="172"/>
    </row>
    <row r="90" spans="1:16" ht="12.75" customHeight="1">
      <c r="A90" s="114"/>
      <c r="B90" s="172"/>
      <c r="C90" s="172"/>
      <c r="D90" s="172"/>
      <c r="E90" s="172"/>
      <c r="F90" s="172"/>
      <c r="G90" s="172"/>
      <c r="H90" s="172"/>
      <c r="I90" s="172"/>
      <c r="J90" s="172"/>
      <c r="K90" s="172"/>
      <c r="L90" s="172"/>
      <c r="M90" s="172"/>
      <c r="N90" s="172"/>
      <c r="O90" s="172"/>
      <c r="P90" s="172"/>
    </row>
    <row r="91" spans="1:11" ht="12.75" customHeight="1">
      <c r="A91" s="17"/>
      <c r="B91" s="54"/>
      <c r="C91" s="54"/>
      <c r="D91" s="54"/>
      <c r="E91" s="54"/>
      <c r="F91" s="54"/>
      <c r="G91" s="54"/>
      <c r="H91" s="54"/>
      <c r="I91" s="54"/>
      <c r="J91" s="54"/>
      <c r="K91" s="54"/>
    </row>
    <row r="92" spans="1:11" ht="12.75" customHeight="1">
      <c r="A92" s="17" t="s">
        <v>184</v>
      </c>
      <c r="B92" s="146" t="s">
        <v>185</v>
      </c>
      <c r="C92" s="54"/>
      <c r="D92" s="54"/>
      <c r="E92" s="54"/>
      <c r="F92" s="54"/>
      <c r="G92" s="54"/>
      <c r="H92" s="54"/>
      <c r="I92" s="54"/>
      <c r="J92" s="54"/>
      <c r="K92" s="54"/>
    </row>
    <row r="93" spans="1:16" ht="12.75" customHeight="1">
      <c r="A93" s="17"/>
      <c r="B93" s="171" t="s">
        <v>186</v>
      </c>
      <c r="C93" s="172"/>
      <c r="D93" s="172"/>
      <c r="E93" s="172"/>
      <c r="F93" s="172"/>
      <c r="G93" s="172"/>
      <c r="H93" s="172"/>
      <c r="I93" s="172"/>
      <c r="J93" s="172"/>
      <c r="K93" s="172"/>
      <c r="L93" s="172"/>
      <c r="M93" s="172"/>
      <c r="N93" s="172"/>
      <c r="O93" s="172"/>
      <c r="P93" s="172"/>
    </row>
    <row r="94" spans="1:16" ht="12.75" customHeight="1">
      <c r="A94" s="17"/>
      <c r="B94" s="172"/>
      <c r="C94" s="172"/>
      <c r="D94" s="172"/>
      <c r="E94" s="172"/>
      <c r="F94" s="172"/>
      <c r="G94" s="172"/>
      <c r="H94" s="172"/>
      <c r="I94" s="172"/>
      <c r="J94" s="172"/>
      <c r="K94" s="172"/>
      <c r="L94" s="172"/>
      <c r="M94" s="172"/>
      <c r="N94" s="172"/>
      <c r="O94" s="172"/>
      <c r="P94" s="172"/>
    </row>
    <row r="95" spans="1:11" ht="12.75" customHeight="1">
      <c r="A95" s="114"/>
      <c r="B95" s="54"/>
      <c r="C95" s="54"/>
      <c r="D95" s="54"/>
      <c r="E95" s="54"/>
      <c r="F95" s="54"/>
      <c r="G95" s="54"/>
      <c r="H95" s="54"/>
      <c r="I95" s="54"/>
      <c r="J95" s="54"/>
      <c r="K95" s="54"/>
    </row>
    <row r="96" spans="1:11" ht="12.75" customHeight="1">
      <c r="A96" s="17" t="s">
        <v>187</v>
      </c>
      <c r="B96" s="111" t="s">
        <v>188</v>
      </c>
      <c r="C96" s="54"/>
      <c r="D96" s="54"/>
      <c r="E96" s="54"/>
      <c r="F96" s="54"/>
      <c r="G96" s="54"/>
      <c r="H96" s="54"/>
      <c r="I96" s="54"/>
      <c r="J96" s="54"/>
      <c r="K96" s="54"/>
    </row>
    <row r="97" spans="1:15" ht="12.75" customHeight="1">
      <c r="A97" s="62"/>
      <c r="B97" s="56" t="s">
        <v>165</v>
      </c>
      <c r="C97" s="63" t="s">
        <v>189</v>
      </c>
      <c r="D97" s="171" t="s">
        <v>225</v>
      </c>
      <c r="E97" s="171"/>
      <c r="F97" s="171"/>
      <c r="G97" s="171"/>
      <c r="H97" s="171"/>
      <c r="I97" s="171"/>
      <c r="J97" s="171"/>
      <c r="K97" s="171"/>
      <c r="L97" s="171"/>
      <c r="M97" s="171"/>
      <c r="N97" s="171"/>
      <c r="O97" s="171"/>
    </row>
    <row r="98" spans="1:15" ht="12.75" customHeight="1">
      <c r="A98" s="62"/>
      <c r="B98" s="56"/>
      <c r="D98" s="171"/>
      <c r="E98" s="171"/>
      <c r="F98" s="171"/>
      <c r="G98" s="171"/>
      <c r="H98" s="171"/>
      <c r="I98" s="171"/>
      <c r="J98" s="171"/>
      <c r="K98" s="171"/>
      <c r="L98" s="171"/>
      <c r="M98" s="171"/>
      <c r="N98" s="171"/>
      <c r="O98" s="171"/>
    </row>
    <row r="99" spans="1:15" ht="12.75" customHeight="1">
      <c r="A99" s="62"/>
      <c r="B99" s="56"/>
      <c r="C99" s="54"/>
      <c r="D99" s="171"/>
      <c r="E99" s="171"/>
      <c r="F99" s="171"/>
      <c r="G99" s="171"/>
      <c r="H99" s="171"/>
      <c r="I99" s="171"/>
      <c r="J99" s="171"/>
      <c r="K99" s="171"/>
      <c r="L99" s="171"/>
      <c r="M99" s="171"/>
      <c r="N99" s="171"/>
      <c r="O99" s="171"/>
    </row>
    <row r="100" spans="1:15" ht="12.75" customHeight="1">
      <c r="A100" s="62"/>
      <c r="B100" s="56"/>
      <c r="C100" s="54"/>
      <c r="D100" s="171"/>
      <c r="E100" s="171"/>
      <c r="F100" s="171"/>
      <c r="G100" s="171"/>
      <c r="H100" s="171"/>
      <c r="I100" s="171"/>
      <c r="J100" s="171"/>
      <c r="K100" s="171"/>
      <c r="L100" s="171"/>
      <c r="M100" s="171"/>
      <c r="N100" s="171"/>
      <c r="O100" s="171"/>
    </row>
    <row r="101" spans="1:10" ht="7.5" customHeight="1">
      <c r="A101" s="62"/>
      <c r="B101" s="54"/>
      <c r="C101" s="54"/>
      <c r="D101" s="54"/>
      <c r="E101" s="54"/>
      <c r="F101" s="54"/>
      <c r="G101" s="54"/>
      <c r="H101" s="54"/>
      <c r="I101" s="54"/>
      <c r="J101" s="54"/>
    </row>
    <row r="102" spans="1:10" ht="12.75" customHeight="1">
      <c r="A102" s="62"/>
      <c r="B102" s="56"/>
      <c r="C102" s="63" t="s">
        <v>190</v>
      </c>
      <c r="D102" s="54" t="s">
        <v>191</v>
      </c>
      <c r="E102" s="54"/>
      <c r="F102" s="54"/>
      <c r="G102" s="54"/>
      <c r="H102" s="54"/>
      <c r="I102" s="54"/>
      <c r="J102" s="54"/>
    </row>
    <row r="103" spans="1:10" ht="7.5" customHeight="1">
      <c r="A103" s="62"/>
      <c r="B103" s="56"/>
      <c r="D103" s="54"/>
      <c r="E103" s="54"/>
      <c r="F103" s="54"/>
      <c r="G103" s="54"/>
      <c r="H103" s="54"/>
      <c r="I103" s="54"/>
      <c r="J103" s="54"/>
    </row>
    <row r="104" spans="1:15" ht="12.75" customHeight="1">
      <c r="A104" s="62"/>
      <c r="B104" s="56"/>
      <c r="C104" s="63" t="s">
        <v>192</v>
      </c>
      <c r="D104" s="171" t="s">
        <v>193</v>
      </c>
      <c r="E104" s="171"/>
      <c r="F104" s="171"/>
      <c r="G104" s="171"/>
      <c r="H104" s="171"/>
      <c r="I104" s="171"/>
      <c r="J104" s="171"/>
      <c r="K104" s="171"/>
      <c r="L104" s="171"/>
      <c r="M104" s="171"/>
      <c r="N104" s="171"/>
      <c r="O104" s="171"/>
    </row>
    <row r="105" spans="1:15" ht="12.75" customHeight="1">
      <c r="A105" s="62"/>
      <c r="B105" s="56"/>
      <c r="D105" s="171"/>
      <c r="E105" s="171"/>
      <c r="F105" s="171"/>
      <c r="G105" s="171"/>
      <c r="H105" s="171"/>
      <c r="I105" s="171"/>
      <c r="J105" s="171"/>
      <c r="K105" s="171"/>
      <c r="L105" s="171"/>
      <c r="M105" s="171"/>
      <c r="N105" s="171"/>
      <c r="O105" s="171"/>
    </row>
    <row r="106" spans="1:15" ht="7.5" customHeight="1">
      <c r="A106" s="62"/>
      <c r="B106" s="56"/>
      <c r="D106" s="121"/>
      <c r="E106" s="121"/>
      <c r="F106" s="121"/>
      <c r="G106" s="121"/>
      <c r="H106" s="121"/>
      <c r="I106" s="121"/>
      <c r="J106" s="121"/>
      <c r="K106" s="121"/>
      <c r="L106" s="121"/>
      <c r="M106" s="121"/>
      <c r="N106" s="121"/>
      <c r="O106" s="121"/>
    </row>
    <row r="107" spans="1:15" ht="12.75" customHeight="1">
      <c r="A107" s="62"/>
      <c r="B107" s="56"/>
      <c r="C107" s="63" t="s">
        <v>194</v>
      </c>
      <c r="D107" s="54" t="s">
        <v>195</v>
      </c>
      <c r="E107" s="121"/>
      <c r="F107" s="121"/>
      <c r="G107" s="121"/>
      <c r="H107" s="121"/>
      <c r="I107" s="121"/>
      <c r="J107" s="121"/>
      <c r="K107" s="121"/>
      <c r="L107" s="121"/>
      <c r="M107" s="121"/>
      <c r="N107" s="121"/>
      <c r="O107" s="121"/>
    </row>
    <row r="108" spans="1:15" ht="7.5" customHeight="1">
      <c r="A108" s="62"/>
      <c r="B108" s="56"/>
      <c r="D108" s="121"/>
      <c r="E108" s="121"/>
      <c r="F108" s="121"/>
      <c r="G108" s="121"/>
      <c r="H108" s="121"/>
      <c r="I108" s="121"/>
      <c r="J108" s="121"/>
      <c r="K108" s="121"/>
      <c r="L108" s="121"/>
      <c r="M108" s="121"/>
      <c r="N108" s="121"/>
      <c r="O108" s="121"/>
    </row>
    <row r="109" spans="1:15" ht="12.75" customHeight="1">
      <c r="A109" s="62"/>
      <c r="B109" s="56"/>
      <c r="C109" s="63" t="s">
        <v>196</v>
      </c>
      <c r="D109" s="171" t="s">
        <v>197</v>
      </c>
      <c r="E109" s="171"/>
      <c r="F109" s="171"/>
      <c r="G109" s="171"/>
      <c r="H109" s="171"/>
      <c r="I109" s="171"/>
      <c r="J109" s="171"/>
      <c r="K109" s="171"/>
      <c r="L109" s="171"/>
      <c r="M109" s="171"/>
      <c r="N109" s="171"/>
      <c r="O109" s="171"/>
    </row>
    <row r="110" spans="1:15" ht="12.75" customHeight="1">
      <c r="A110" s="62"/>
      <c r="B110" s="56"/>
      <c r="D110" s="171"/>
      <c r="E110" s="171"/>
      <c r="F110" s="171"/>
      <c r="G110" s="171"/>
      <c r="H110" s="171"/>
      <c r="I110" s="171"/>
      <c r="J110" s="171"/>
      <c r="K110" s="171"/>
      <c r="L110" s="171"/>
      <c r="M110" s="171"/>
      <c r="N110" s="171"/>
      <c r="O110" s="171"/>
    </row>
    <row r="111" spans="1:10" ht="12" customHeight="1">
      <c r="A111" s="62"/>
      <c r="B111" s="56"/>
      <c r="D111" s="54"/>
      <c r="E111" s="54"/>
      <c r="F111" s="54"/>
      <c r="G111" s="54"/>
      <c r="H111" s="54"/>
      <c r="I111" s="54"/>
      <c r="J111" s="54"/>
    </row>
    <row r="112" spans="1:15" ht="12.75" customHeight="1">
      <c r="A112" s="62"/>
      <c r="B112" s="56" t="s">
        <v>166</v>
      </c>
      <c r="C112" s="180" t="s">
        <v>198</v>
      </c>
      <c r="D112" s="180"/>
      <c r="E112" s="180"/>
      <c r="F112" s="180"/>
      <c r="G112" s="180"/>
      <c r="H112" s="180"/>
      <c r="I112" s="180"/>
      <c r="J112" s="180"/>
      <c r="K112" s="180"/>
      <c r="L112" s="180"/>
      <c r="M112" s="180"/>
      <c r="N112" s="180"/>
      <c r="O112" s="180"/>
    </row>
    <row r="113" spans="1:15" ht="12.75" customHeight="1">
      <c r="A113" s="62"/>
      <c r="B113" s="56"/>
      <c r="C113" s="180"/>
      <c r="D113" s="180"/>
      <c r="E113" s="180"/>
      <c r="F113" s="180"/>
      <c r="G113" s="180"/>
      <c r="H113" s="180"/>
      <c r="I113" s="180"/>
      <c r="J113" s="180"/>
      <c r="K113" s="180"/>
      <c r="L113" s="180"/>
      <c r="M113" s="180"/>
      <c r="N113" s="180"/>
      <c r="O113" s="180"/>
    </row>
    <row r="114" spans="1:11" ht="12.75" customHeight="1">
      <c r="A114" s="17"/>
      <c r="B114" s="54"/>
      <c r="C114" s="54"/>
      <c r="D114" s="54"/>
      <c r="E114" s="54"/>
      <c r="F114" s="54"/>
      <c r="G114" s="54"/>
      <c r="H114" s="54"/>
      <c r="I114" s="54"/>
      <c r="J114" s="54"/>
      <c r="K114" s="54"/>
    </row>
    <row r="115" spans="1:14" s="123" customFormat="1" ht="12.75" customHeight="1">
      <c r="A115" s="17" t="s">
        <v>199</v>
      </c>
      <c r="B115" s="111" t="s">
        <v>200</v>
      </c>
      <c r="C115" s="56"/>
      <c r="D115" s="56"/>
      <c r="E115" s="56"/>
      <c r="F115" s="56"/>
      <c r="J115" s="56" t="str">
        <f>IncSt!G13</f>
        <v>Individual Quarter</v>
      </c>
      <c r="K115" s="56"/>
      <c r="N115" s="56" t="str">
        <f>IncSt!L13</f>
        <v>Cumulative Quarter</v>
      </c>
    </row>
    <row r="116" spans="1:15" s="123" customFormat="1" ht="12.75" customHeight="1">
      <c r="A116" s="17"/>
      <c r="C116" s="56"/>
      <c r="D116" s="56"/>
      <c r="E116" s="56"/>
      <c r="F116" s="56"/>
      <c r="I116" s="56" t="str">
        <f>IncSt!G14</f>
        <v>Current</v>
      </c>
      <c r="J116" s="56"/>
      <c r="K116" s="56" t="str">
        <f>IncSt!I14</f>
        <v>Preceding Year</v>
      </c>
      <c r="M116" s="56" t="str">
        <f>IncSt!L14</f>
        <v>Current</v>
      </c>
      <c r="N116" s="56"/>
      <c r="O116" s="56" t="str">
        <f>IncSt!N14</f>
        <v>Preceding Year</v>
      </c>
    </row>
    <row r="117" spans="1:15" s="123" customFormat="1" ht="12.75" customHeight="1">
      <c r="A117" s="17"/>
      <c r="B117" s="56"/>
      <c r="C117" s="56"/>
      <c r="D117" s="56"/>
      <c r="E117" s="56"/>
      <c r="F117" s="56"/>
      <c r="G117" s="56"/>
      <c r="H117" s="56"/>
      <c r="I117" s="56" t="str">
        <f>IncSt!G15</f>
        <v>Year</v>
      </c>
      <c r="J117" s="56"/>
      <c r="K117" s="56" t="str">
        <f>IncSt!I15</f>
        <v>Corresponding</v>
      </c>
      <c r="M117" s="56" t="str">
        <f>IncSt!L15</f>
        <v>Year</v>
      </c>
      <c r="N117" s="56"/>
      <c r="O117" s="56" t="str">
        <f>IncSt!N15</f>
        <v>Corresponding</v>
      </c>
    </row>
    <row r="118" spans="1:15" s="123" customFormat="1" ht="12.75" customHeight="1">
      <c r="A118" s="17"/>
      <c r="B118" s="56"/>
      <c r="C118" s="56"/>
      <c r="D118" s="56"/>
      <c r="E118" s="56"/>
      <c r="F118" s="56"/>
      <c r="G118" s="56"/>
      <c r="H118" s="56"/>
      <c r="I118" s="56" t="str">
        <f>IncSt!G16</f>
        <v>1st Quarter</v>
      </c>
      <c r="J118" s="56"/>
      <c r="K118" s="56" t="str">
        <f>IncSt!I16</f>
        <v>1st Quarter</v>
      </c>
      <c r="M118" s="56" t="str">
        <f>IncSt!L16</f>
        <v>To Date</v>
      </c>
      <c r="N118" s="56"/>
      <c r="O118" s="56" t="str">
        <f>IncSt!N16</f>
        <v>Period</v>
      </c>
    </row>
    <row r="119" spans="1:15" s="123" customFormat="1" ht="12.75" customHeight="1">
      <c r="A119" s="17"/>
      <c r="B119" s="56"/>
      <c r="C119" s="56"/>
      <c r="D119" s="56"/>
      <c r="E119" s="56"/>
      <c r="F119" s="56"/>
      <c r="G119" s="56"/>
      <c r="H119" s="56"/>
      <c r="I119" s="140">
        <f>IncSt!G17</f>
        <v>37894</v>
      </c>
      <c r="J119" s="140"/>
      <c r="K119" s="140">
        <f>IncSt!I17</f>
        <v>37529</v>
      </c>
      <c r="L119" s="141"/>
      <c r="M119" s="140">
        <f>IncSt!L17</f>
        <v>37894</v>
      </c>
      <c r="N119" s="140"/>
      <c r="O119" s="140">
        <f>IncSt!N17</f>
        <v>37529</v>
      </c>
    </row>
    <row r="120" spans="1:15" s="123" customFormat="1" ht="12.75" customHeight="1">
      <c r="A120" s="17"/>
      <c r="B120" s="56" t="s">
        <v>165</v>
      </c>
      <c r="C120" s="111" t="s">
        <v>201</v>
      </c>
      <c r="D120" s="56"/>
      <c r="E120" s="56"/>
      <c r="F120" s="56"/>
      <c r="G120" s="56"/>
      <c r="H120" s="56"/>
      <c r="I120" s="56" t="str">
        <f>IncSt!G18</f>
        <v>RM'000</v>
      </c>
      <c r="J120" s="56"/>
      <c r="K120" s="56" t="str">
        <f>IncSt!I18</f>
        <v>RM'000</v>
      </c>
      <c r="M120" s="56" t="str">
        <f>IncSt!L18</f>
        <v>RM'000</v>
      </c>
      <c r="N120" s="56"/>
      <c r="O120" s="56" t="str">
        <f>IncSt!N18</f>
        <v>RM'000</v>
      </c>
    </row>
    <row r="121" spans="1:15" s="123" customFormat="1" ht="7.5" customHeight="1">
      <c r="A121" s="17"/>
      <c r="B121" s="56"/>
      <c r="C121" s="56"/>
      <c r="D121" s="56"/>
      <c r="E121" s="56"/>
      <c r="F121" s="56"/>
      <c r="G121" s="56"/>
      <c r="H121" s="56"/>
      <c r="I121" s="56"/>
      <c r="J121" s="56"/>
      <c r="K121" s="56"/>
      <c r="M121" s="56"/>
      <c r="N121" s="56"/>
      <c r="O121" s="56"/>
    </row>
    <row r="122" spans="1:16" s="123" customFormat="1" ht="12.75" customHeight="1" thickBot="1">
      <c r="A122" s="17"/>
      <c r="C122" s="54" t="str">
        <f>IncSt!A52</f>
        <v>Net profit attributable to shareholders</v>
      </c>
      <c r="D122" s="56"/>
      <c r="E122" s="56"/>
      <c r="F122" s="56"/>
      <c r="G122" s="56"/>
      <c r="H122" s="56"/>
      <c r="I122" s="36">
        <f>IncSt!G52</f>
        <v>2703997.9821604337</v>
      </c>
      <c r="J122" s="56"/>
      <c r="K122" s="36">
        <f>IncSt!I52</f>
        <v>6332672.8993088445</v>
      </c>
      <c r="L122" s="56"/>
      <c r="M122" s="36">
        <f>IncSt!L52</f>
        <v>2703997.9821604337</v>
      </c>
      <c r="N122" s="56"/>
      <c r="O122" s="36">
        <f>IncSt!N52</f>
        <v>6332672.8993088445</v>
      </c>
      <c r="P122" s="56"/>
    </row>
    <row r="123" spans="1:16" s="123" customFormat="1" ht="7.5" customHeight="1" thickTop="1">
      <c r="A123" s="17"/>
      <c r="B123" s="56"/>
      <c r="C123" s="56"/>
      <c r="D123" s="56"/>
      <c r="E123" s="56"/>
      <c r="F123" s="56"/>
      <c r="G123" s="56"/>
      <c r="H123" s="147"/>
      <c r="I123" s="148"/>
      <c r="J123" s="148"/>
      <c r="K123" s="148"/>
      <c r="L123" s="124"/>
      <c r="M123" s="148"/>
      <c r="N123" s="148"/>
      <c r="O123" s="148"/>
      <c r="P123" s="124"/>
    </row>
    <row r="124" spans="1:16" s="123" customFormat="1" ht="12.75" customHeight="1">
      <c r="A124" s="17"/>
      <c r="C124" s="178" t="s">
        <v>202</v>
      </c>
      <c r="D124" s="181"/>
      <c r="E124" s="181"/>
      <c r="F124" s="181"/>
      <c r="G124" s="181"/>
      <c r="H124" s="147"/>
      <c r="I124" s="148"/>
      <c r="J124" s="148"/>
      <c r="K124" s="148"/>
      <c r="L124" s="124"/>
      <c r="M124" s="148"/>
      <c r="N124" s="148"/>
      <c r="O124" s="148"/>
      <c r="P124" s="124"/>
    </row>
    <row r="125" spans="1:16" s="123" customFormat="1" ht="12.75" customHeight="1">
      <c r="A125" s="17"/>
      <c r="B125" s="56"/>
      <c r="C125" s="181"/>
      <c r="D125" s="181"/>
      <c r="E125" s="181"/>
      <c r="F125" s="181"/>
      <c r="G125" s="181"/>
      <c r="H125" s="147"/>
      <c r="I125" s="148">
        <f>'[1]FDEPS'!N76</f>
        <v>90190002</v>
      </c>
      <c r="J125" s="148"/>
      <c r="K125" s="148">
        <f>'[1]FDEPS'!N96</f>
        <v>90190002</v>
      </c>
      <c r="L125" s="124"/>
      <c r="M125" s="148">
        <f>'[1]FDEPS'!N85</f>
        <v>90190002</v>
      </c>
      <c r="N125" s="148"/>
      <c r="O125" s="148">
        <f>'[1]FDEPS'!N105</f>
        <v>90190002</v>
      </c>
      <c r="P125" s="124"/>
    </row>
    <row r="126" spans="1:16" s="123" customFormat="1" ht="7.5" customHeight="1">
      <c r="A126" s="17"/>
      <c r="B126" s="56"/>
      <c r="C126" s="56"/>
      <c r="D126" s="56"/>
      <c r="E126" s="56"/>
      <c r="F126" s="56"/>
      <c r="G126" s="56"/>
      <c r="H126" s="147"/>
      <c r="I126" s="148"/>
      <c r="J126" s="148"/>
      <c r="K126" s="148"/>
      <c r="L126" s="124"/>
      <c r="M126" s="148"/>
      <c r="N126" s="148"/>
      <c r="O126" s="148"/>
      <c r="P126" s="124"/>
    </row>
    <row r="127" spans="1:16" s="123" customFormat="1" ht="12.75" customHeight="1">
      <c r="A127" s="17"/>
      <c r="B127" s="56"/>
      <c r="C127" s="178" t="s">
        <v>203</v>
      </c>
      <c r="D127" s="181"/>
      <c r="E127" s="181"/>
      <c r="F127" s="181"/>
      <c r="G127" s="181"/>
      <c r="H127" s="147"/>
      <c r="I127" s="148"/>
      <c r="J127" s="148"/>
      <c r="K127" s="148"/>
      <c r="L127" s="124"/>
      <c r="M127" s="148"/>
      <c r="N127" s="148"/>
      <c r="O127" s="148"/>
      <c r="P127" s="124"/>
    </row>
    <row r="128" spans="1:16" s="123" customFormat="1" ht="12.75" customHeight="1">
      <c r="A128" s="17"/>
      <c r="B128" s="56"/>
      <c r="C128" s="181"/>
      <c r="D128" s="181"/>
      <c r="E128" s="181"/>
      <c r="F128" s="181"/>
      <c r="G128" s="181"/>
      <c r="H128" s="147"/>
      <c r="I128" s="148">
        <f>SUM('[1]FDEPS'!S77:T81)</f>
        <v>0</v>
      </c>
      <c r="J128" s="148"/>
      <c r="K128" s="148">
        <f>SUM('[1]FDEPS'!S97:T101)</f>
        <v>0</v>
      </c>
      <c r="L128" s="124"/>
      <c r="M128" s="148">
        <f>SUM('[1]FDEPS'!S86:T90)</f>
        <v>0</v>
      </c>
      <c r="N128" s="148"/>
      <c r="O128" s="148">
        <f>SUM('[1]FDEPS'!S106:T110)</f>
        <v>0</v>
      </c>
      <c r="P128" s="124"/>
    </row>
    <row r="129" spans="1:16" s="123" customFormat="1" ht="7.5" customHeight="1">
      <c r="A129" s="17"/>
      <c r="B129" s="56"/>
      <c r="C129" s="56"/>
      <c r="D129" s="56"/>
      <c r="E129" s="56"/>
      <c r="F129" s="56"/>
      <c r="G129" s="56"/>
      <c r="H129" s="147"/>
      <c r="I129" s="150"/>
      <c r="J129" s="148"/>
      <c r="K129" s="150"/>
      <c r="L129" s="124"/>
      <c r="M129" s="150"/>
      <c r="N129" s="148"/>
      <c r="O129" s="150"/>
      <c r="P129" s="124"/>
    </row>
    <row r="130" spans="1:16" s="123" customFormat="1" ht="12.75" customHeight="1">
      <c r="A130" s="17"/>
      <c r="C130" s="178" t="s">
        <v>204</v>
      </c>
      <c r="D130" s="181"/>
      <c r="E130" s="181"/>
      <c r="F130" s="181"/>
      <c r="G130" s="181"/>
      <c r="H130" s="147"/>
      <c r="I130" s="124"/>
      <c r="J130" s="148"/>
      <c r="K130" s="148"/>
      <c r="L130" s="124"/>
      <c r="M130" s="148"/>
      <c r="N130" s="148"/>
      <c r="O130" s="148"/>
      <c r="P130" s="124"/>
    </row>
    <row r="131" spans="1:16" s="123" customFormat="1" ht="12.75" customHeight="1" thickBot="1">
      <c r="A131" s="17"/>
      <c r="B131" s="56"/>
      <c r="C131" s="181"/>
      <c r="D131" s="181"/>
      <c r="E131" s="181"/>
      <c r="F131" s="181"/>
      <c r="G131" s="181"/>
      <c r="H131" s="147"/>
      <c r="I131" s="151">
        <f>SUM(I123:I129)</f>
        <v>90190002</v>
      </c>
      <c r="J131" s="148"/>
      <c r="K131" s="151">
        <f>SUM(K123:K129)</f>
        <v>90190002</v>
      </c>
      <c r="L131" s="124"/>
      <c r="M131" s="151">
        <f>SUM(M123:M129)</f>
        <v>90190002</v>
      </c>
      <c r="N131" s="148"/>
      <c r="O131" s="151">
        <f>SUM(O123:O129)</f>
        <v>90190002</v>
      </c>
      <c r="P131" s="124"/>
    </row>
    <row r="132" spans="1:16" ht="7.5" customHeight="1" thickTop="1">
      <c r="A132" s="17"/>
      <c r="B132" s="54"/>
      <c r="C132" s="78"/>
      <c r="D132" s="78"/>
      <c r="E132" s="78"/>
      <c r="F132" s="78"/>
      <c r="G132" s="78"/>
      <c r="H132" s="152"/>
      <c r="I132" s="23"/>
      <c r="J132" s="72"/>
      <c r="K132" s="23"/>
      <c r="L132" s="24"/>
      <c r="M132" s="23"/>
      <c r="N132" s="72"/>
      <c r="O132" s="23"/>
      <c r="P132" s="24"/>
    </row>
    <row r="133" spans="1:16" ht="12.75" customHeight="1" thickBot="1">
      <c r="A133" s="17"/>
      <c r="B133" s="54"/>
      <c r="C133" s="78" t="s">
        <v>205</v>
      </c>
      <c r="D133" s="78"/>
      <c r="E133" s="78"/>
      <c r="F133" s="78"/>
      <c r="G133" s="78"/>
      <c r="H133" s="152"/>
      <c r="I133" s="153">
        <f>I122/I131*100</f>
        <v>2.9981127865596826</v>
      </c>
      <c r="J133" s="72"/>
      <c r="K133" s="153">
        <f>K122/K131*100</f>
        <v>7.021479941101282</v>
      </c>
      <c r="L133" s="24"/>
      <c r="M133" s="153">
        <f>M122/M131*100</f>
        <v>2.9981127865596826</v>
      </c>
      <c r="N133" s="72"/>
      <c r="O133" s="153">
        <f>O122/O131*100</f>
        <v>7.021479941101282</v>
      </c>
      <c r="P133" s="24"/>
    </row>
    <row r="134" spans="1:16" ht="7.5" customHeight="1" thickTop="1">
      <c r="A134" s="17"/>
      <c r="B134" s="54"/>
      <c r="C134" s="78"/>
      <c r="D134" s="78"/>
      <c r="E134" s="78"/>
      <c r="F134" s="78"/>
      <c r="G134" s="78"/>
      <c r="H134" s="152"/>
      <c r="I134" s="23"/>
      <c r="J134" s="72"/>
      <c r="K134" s="23"/>
      <c r="L134" s="24"/>
      <c r="M134" s="23"/>
      <c r="N134" s="72"/>
      <c r="O134" s="23"/>
      <c r="P134" s="24"/>
    </row>
    <row r="135" spans="1:16" ht="12.75" customHeight="1">
      <c r="A135" s="17"/>
      <c r="B135" s="54"/>
      <c r="C135" s="169" t="s">
        <v>206</v>
      </c>
      <c r="D135" s="169"/>
      <c r="E135" s="169"/>
      <c r="F135" s="169"/>
      <c r="G135" s="169"/>
      <c r="H135" s="169"/>
      <c r="I135" s="169"/>
      <c r="J135" s="169"/>
      <c r="K135" s="169"/>
      <c r="L135" s="169"/>
      <c r="M135" s="169"/>
      <c r="N135" s="169"/>
      <c r="O135" s="169"/>
      <c r="P135" s="169"/>
    </row>
    <row r="136" spans="1:16" ht="12.75" customHeight="1">
      <c r="A136" s="17"/>
      <c r="B136" s="54"/>
      <c r="C136" s="169"/>
      <c r="D136" s="169"/>
      <c r="E136" s="169"/>
      <c r="F136" s="169"/>
      <c r="G136" s="169"/>
      <c r="H136" s="169"/>
      <c r="I136" s="169"/>
      <c r="J136" s="169"/>
      <c r="K136" s="169"/>
      <c r="L136" s="169"/>
      <c r="M136" s="169"/>
      <c r="N136" s="169"/>
      <c r="O136" s="169"/>
      <c r="P136" s="169"/>
    </row>
    <row r="137" spans="1:15" ht="12.75" customHeight="1">
      <c r="A137" s="17"/>
      <c r="B137" s="54"/>
      <c r="C137" s="54"/>
      <c r="D137" s="54"/>
      <c r="E137" s="54"/>
      <c r="F137" s="54"/>
      <c r="G137" s="54"/>
      <c r="H137" s="54"/>
      <c r="I137" s="72"/>
      <c r="J137" s="72"/>
      <c r="K137" s="72"/>
      <c r="L137" s="24"/>
      <c r="M137" s="72"/>
      <c r="N137" s="72"/>
      <c r="O137" s="72"/>
    </row>
    <row r="138" spans="1:14" s="123" customFormat="1" ht="12.75" customHeight="1">
      <c r="A138" s="17" t="s">
        <v>199</v>
      </c>
      <c r="B138" s="111" t="s">
        <v>207</v>
      </c>
      <c r="C138" s="56"/>
      <c r="D138" s="56"/>
      <c r="E138" s="56"/>
      <c r="F138" s="56"/>
      <c r="J138" s="56" t="str">
        <f>J115</f>
        <v>Individual Quarter</v>
      </c>
      <c r="K138" s="56"/>
      <c r="N138" s="56" t="str">
        <f>N115</f>
        <v>Cumulative Quarter</v>
      </c>
    </row>
    <row r="139" spans="1:15" s="123" customFormat="1" ht="12.75" customHeight="1">
      <c r="A139" s="17"/>
      <c r="C139" s="56"/>
      <c r="D139" s="56"/>
      <c r="E139" s="56"/>
      <c r="F139" s="56"/>
      <c r="I139" s="56" t="str">
        <f>I116</f>
        <v>Current</v>
      </c>
      <c r="J139" s="56"/>
      <c r="K139" s="56" t="str">
        <f>K116</f>
        <v>Preceding Year</v>
      </c>
      <c r="M139" s="56" t="str">
        <f>M116</f>
        <v>Current</v>
      </c>
      <c r="N139" s="56"/>
      <c r="O139" s="56" t="str">
        <f>O116</f>
        <v>Preceding Year</v>
      </c>
    </row>
    <row r="140" spans="1:15" s="123" customFormat="1" ht="12.75" customHeight="1">
      <c r="A140" s="17"/>
      <c r="B140" s="56"/>
      <c r="C140" s="56"/>
      <c r="D140" s="56"/>
      <c r="E140" s="56"/>
      <c r="F140" s="56"/>
      <c r="G140" s="56"/>
      <c r="H140" s="56"/>
      <c r="I140" s="56" t="str">
        <f>I117</f>
        <v>Year</v>
      </c>
      <c r="J140" s="56"/>
      <c r="K140" s="56" t="str">
        <f>K117</f>
        <v>Corresponding</v>
      </c>
      <c r="M140" s="56" t="str">
        <f>M117</f>
        <v>Year</v>
      </c>
      <c r="N140" s="56"/>
      <c r="O140" s="56" t="str">
        <f>O117</f>
        <v>Corresponding</v>
      </c>
    </row>
    <row r="141" spans="1:15" s="123" customFormat="1" ht="12.75" customHeight="1">
      <c r="A141" s="17"/>
      <c r="B141" s="56"/>
      <c r="C141" s="56"/>
      <c r="D141" s="56"/>
      <c r="E141" s="56"/>
      <c r="F141" s="56"/>
      <c r="G141" s="56"/>
      <c r="H141" s="56"/>
      <c r="I141" s="56" t="str">
        <f>I118</f>
        <v>1st Quarter</v>
      </c>
      <c r="J141" s="56"/>
      <c r="K141" s="56" t="str">
        <f>K118</f>
        <v>1st Quarter</v>
      </c>
      <c r="M141" s="56" t="str">
        <f>M118</f>
        <v>To Date</v>
      </c>
      <c r="N141" s="56"/>
      <c r="O141" s="56" t="str">
        <f>O118</f>
        <v>Period</v>
      </c>
    </row>
    <row r="142" spans="1:15" s="123" customFormat="1" ht="12.75" customHeight="1">
      <c r="A142" s="17"/>
      <c r="B142" s="56"/>
      <c r="C142" s="56"/>
      <c r="D142" s="56"/>
      <c r="E142" s="56"/>
      <c r="F142" s="56"/>
      <c r="G142" s="56"/>
      <c r="H142" s="56"/>
      <c r="I142" s="140">
        <f>I119</f>
        <v>37894</v>
      </c>
      <c r="J142" s="140"/>
      <c r="K142" s="140">
        <f>K119</f>
        <v>37529</v>
      </c>
      <c r="L142" s="141"/>
      <c r="M142" s="140">
        <f>M119</f>
        <v>37894</v>
      </c>
      <c r="N142" s="140"/>
      <c r="O142" s="140">
        <f>O119</f>
        <v>37529</v>
      </c>
    </row>
    <row r="143" spans="1:15" s="123" customFormat="1" ht="12.75" customHeight="1">
      <c r="A143" s="17"/>
      <c r="B143" s="54" t="s">
        <v>166</v>
      </c>
      <c r="C143" s="111" t="s">
        <v>208</v>
      </c>
      <c r="D143" s="56"/>
      <c r="E143" s="56"/>
      <c r="F143" s="56"/>
      <c r="G143" s="56"/>
      <c r="H143" s="56"/>
      <c r="I143" s="56" t="str">
        <f>I120</f>
        <v>RM'000</v>
      </c>
      <c r="J143" s="56"/>
      <c r="K143" s="56" t="str">
        <f>K120</f>
        <v>RM'000</v>
      </c>
      <c r="M143" s="56" t="str">
        <f>M120</f>
        <v>RM'000</v>
      </c>
      <c r="N143" s="56"/>
      <c r="O143" s="56" t="str">
        <f>O120</f>
        <v>RM'000</v>
      </c>
    </row>
    <row r="144" spans="1:16" s="123" customFormat="1" ht="7.5" customHeight="1">
      <c r="A144" s="17"/>
      <c r="B144" s="56"/>
      <c r="C144" s="149"/>
      <c r="D144" s="149"/>
      <c r="E144" s="149"/>
      <c r="F144" s="149"/>
      <c r="G144" s="149"/>
      <c r="H144" s="147"/>
      <c r="I144" s="148"/>
      <c r="J144" s="148"/>
      <c r="K144" s="148"/>
      <c r="L144" s="124"/>
      <c r="M144" s="148"/>
      <c r="N144" s="148"/>
      <c r="O144" s="148"/>
      <c r="P144" s="124"/>
    </row>
    <row r="145" spans="1:16" s="123" customFormat="1" ht="12.75" customHeight="1" thickBot="1">
      <c r="A145" s="17"/>
      <c r="C145" s="54" t="str">
        <f>IncSt!A52</f>
        <v>Net profit attributable to shareholders</v>
      </c>
      <c r="D145" s="56"/>
      <c r="E145" s="56"/>
      <c r="F145" s="56"/>
      <c r="G145" s="56"/>
      <c r="H145" s="56"/>
      <c r="I145" s="36">
        <f>IncSt!G52</f>
        <v>2703997.9821604337</v>
      </c>
      <c r="J145" s="56"/>
      <c r="K145" s="36">
        <f>IncSt!I52</f>
        <v>6332672.8993088445</v>
      </c>
      <c r="L145" s="56"/>
      <c r="M145" s="36">
        <f>IncSt!L52</f>
        <v>2703997.9821604337</v>
      </c>
      <c r="N145" s="56"/>
      <c r="O145" s="36">
        <f>IncSt!N52</f>
        <v>6332672.8993088445</v>
      </c>
      <c r="P145" s="56"/>
    </row>
    <row r="146" spans="1:16" s="123" customFormat="1" ht="12.75" customHeight="1" thickTop="1">
      <c r="A146" s="17"/>
      <c r="B146" s="56"/>
      <c r="C146" s="56"/>
      <c r="D146" s="56"/>
      <c r="E146" s="56"/>
      <c r="F146" s="56"/>
      <c r="G146" s="56"/>
      <c r="H146" s="147"/>
      <c r="I146" s="148"/>
      <c r="J146" s="148"/>
      <c r="K146" s="148"/>
      <c r="L146" s="124"/>
      <c r="M146" s="148"/>
      <c r="N146" s="148"/>
      <c r="O146" s="148"/>
      <c r="P146" s="124"/>
    </row>
    <row r="147" spans="1:16" s="123" customFormat="1" ht="12.75" customHeight="1">
      <c r="A147" s="17"/>
      <c r="C147" s="178" t="s">
        <v>204</v>
      </c>
      <c r="D147" s="178"/>
      <c r="E147" s="178"/>
      <c r="F147" s="178"/>
      <c r="G147" s="178"/>
      <c r="H147" s="147"/>
      <c r="I147" s="139"/>
      <c r="J147" s="154"/>
      <c r="K147" s="154"/>
      <c r="L147" s="139"/>
      <c r="M147" s="154"/>
      <c r="N147" s="154"/>
      <c r="O147" s="154"/>
      <c r="P147" s="124"/>
    </row>
    <row r="148" spans="1:16" s="123" customFormat="1" ht="12.75" customHeight="1">
      <c r="A148" s="17"/>
      <c r="B148" s="56"/>
      <c r="C148" s="178"/>
      <c r="D148" s="178"/>
      <c r="E148" s="178"/>
      <c r="F148" s="178"/>
      <c r="G148" s="178"/>
      <c r="H148" s="147"/>
      <c r="I148" s="154">
        <f>I131</f>
        <v>90190002</v>
      </c>
      <c r="J148" s="154"/>
      <c r="K148" s="154">
        <f>K131</f>
        <v>90190002</v>
      </c>
      <c r="L148" s="139"/>
      <c r="M148" s="154">
        <f>M131</f>
        <v>90190002</v>
      </c>
      <c r="N148" s="154"/>
      <c r="O148" s="154">
        <f>O131</f>
        <v>90190002</v>
      </c>
      <c r="P148" s="124"/>
    </row>
    <row r="149" spans="1:16" s="123" customFormat="1" ht="7.5" customHeight="1">
      <c r="A149" s="17"/>
      <c r="B149" s="56"/>
      <c r="C149" s="149"/>
      <c r="D149" s="149"/>
      <c r="E149" s="149"/>
      <c r="F149" s="149"/>
      <c r="G149" s="149"/>
      <c r="H149" s="147"/>
      <c r="I149" s="148"/>
      <c r="J149" s="148"/>
      <c r="K149" s="148"/>
      <c r="L149" s="124"/>
      <c r="M149" s="148"/>
      <c r="N149" s="148"/>
      <c r="O149" s="148"/>
      <c r="P149" s="124"/>
    </row>
    <row r="150" spans="1:16" s="123" customFormat="1" ht="12.75" customHeight="1">
      <c r="A150" s="17"/>
      <c r="B150" s="56"/>
      <c r="C150" s="54" t="s">
        <v>209</v>
      </c>
      <c r="D150" s="56"/>
      <c r="E150" s="56"/>
      <c r="F150" s="56"/>
      <c r="G150" s="56"/>
      <c r="H150" s="147"/>
      <c r="I150" s="148">
        <f>'[1]FDEPS'!L49</f>
        <v>223037.9796268401</v>
      </c>
      <c r="J150" s="148"/>
      <c r="K150" s="148">
        <f>'[1]FDEPS'!L67</f>
        <v>-46887.427449998446</v>
      </c>
      <c r="L150" s="124"/>
      <c r="M150" s="148">
        <f>'[1]FDEPS'!Q49</f>
        <v>223037.9796268401</v>
      </c>
      <c r="N150" s="148"/>
      <c r="O150" s="148">
        <f>'[1]FDEPS'!Q67</f>
        <v>-46887.427449998446</v>
      </c>
      <c r="P150" s="124"/>
    </row>
    <row r="151" spans="1:16" s="123" customFormat="1" ht="7.5" customHeight="1">
      <c r="A151" s="17"/>
      <c r="B151" s="56"/>
      <c r="C151" s="54"/>
      <c r="D151" s="56"/>
      <c r="E151" s="56"/>
      <c r="F151" s="56"/>
      <c r="G151" s="56"/>
      <c r="H151" s="147"/>
      <c r="I151" s="148"/>
      <c r="J151" s="148"/>
      <c r="K151" s="148"/>
      <c r="L151" s="124"/>
      <c r="M151" s="148"/>
      <c r="N151" s="148"/>
      <c r="O151" s="148"/>
      <c r="P151" s="124"/>
    </row>
    <row r="152" spans="1:16" s="123" customFormat="1" ht="12.75" customHeight="1">
      <c r="A152" s="17"/>
      <c r="B152" s="56"/>
      <c r="C152" s="178" t="s">
        <v>210</v>
      </c>
      <c r="D152" s="182"/>
      <c r="E152" s="182"/>
      <c r="F152" s="182"/>
      <c r="G152" s="182"/>
      <c r="H152" s="147"/>
      <c r="I152" s="148"/>
      <c r="J152" s="148"/>
      <c r="K152" s="148"/>
      <c r="L152" s="124"/>
      <c r="M152" s="148"/>
      <c r="N152" s="148"/>
      <c r="O152" s="148"/>
      <c r="P152" s="124"/>
    </row>
    <row r="153" spans="1:16" s="123" customFormat="1" ht="12.75" customHeight="1">
      <c r="A153" s="17"/>
      <c r="B153" s="56"/>
      <c r="C153" s="178"/>
      <c r="D153" s="182"/>
      <c r="E153" s="182"/>
      <c r="F153" s="182"/>
      <c r="G153" s="182"/>
      <c r="H153" s="147"/>
      <c r="I153" s="148"/>
      <c r="J153" s="148"/>
      <c r="K153" s="148"/>
      <c r="L153" s="124"/>
      <c r="M153" s="148"/>
      <c r="N153" s="148"/>
      <c r="O153" s="148"/>
      <c r="P153" s="124"/>
    </row>
    <row r="154" spans="1:16" s="123" customFormat="1" ht="12.75" customHeight="1">
      <c r="A154" s="17"/>
      <c r="B154" s="56"/>
      <c r="C154" s="178"/>
      <c r="D154" s="182"/>
      <c r="E154" s="182"/>
      <c r="F154" s="182"/>
      <c r="G154" s="182"/>
      <c r="H154" s="147"/>
      <c r="I154" s="148"/>
      <c r="J154" s="148"/>
      <c r="K154" s="148"/>
      <c r="L154" s="124"/>
      <c r="M154" s="148"/>
      <c r="N154" s="148"/>
      <c r="O154" s="148"/>
      <c r="P154" s="124"/>
    </row>
    <row r="155" spans="1:16" s="123" customFormat="1" ht="12.75" customHeight="1" thickBot="1">
      <c r="A155" s="17"/>
      <c r="B155" s="56"/>
      <c r="C155" s="182"/>
      <c r="D155" s="182"/>
      <c r="E155" s="182"/>
      <c r="F155" s="182"/>
      <c r="G155" s="182"/>
      <c r="H155" s="147"/>
      <c r="I155" s="155">
        <f>SUM(I146:I154)</f>
        <v>90413039.97962683</v>
      </c>
      <c r="J155" s="148"/>
      <c r="K155" s="155">
        <f>SUM(K146:K154)</f>
        <v>90143114.57255</v>
      </c>
      <c r="L155" s="148"/>
      <c r="M155" s="155">
        <f>SUM(M146:M154)</f>
        <v>90413039.97962683</v>
      </c>
      <c r="N155" s="148"/>
      <c r="O155" s="155">
        <f>SUM(O146:O154)</f>
        <v>90143114.57255</v>
      </c>
      <c r="P155" s="148"/>
    </row>
    <row r="156" spans="1:16" ht="7.5" customHeight="1" thickTop="1">
      <c r="A156" s="17"/>
      <c r="B156" s="54"/>
      <c r="C156" s="78"/>
      <c r="D156" s="78"/>
      <c r="E156" s="78"/>
      <c r="F156" s="78"/>
      <c r="G156" s="78"/>
      <c r="H156" s="152"/>
      <c r="I156" s="23"/>
      <c r="J156" s="72"/>
      <c r="K156" s="23"/>
      <c r="L156" s="24"/>
      <c r="M156" s="23"/>
      <c r="N156" s="72"/>
      <c r="O156" s="23"/>
      <c r="P156" s="24"/>
    </row>
    <row r="157" spans="1:16" ht="12.75" customHeight="1" thickBot="1">
      <c r="A157" s="17"/>
      <c r="B157" s="54"/>
      <c r="C157" s="78" t="s">
        <v>211</v>
      </c>
      <c r="D157" s="78"/>
      <c r="E157" s="78"/>
      <c r="F157" s="78"/>
      <c r="G157" s="78"/>
      <c r="H157" s="152"/>
      <c r="I157" s="153">
        <f>I145/I155*100</f>
        <v>2.990716806745728</v>
      </c>
      <c r="K157" s="153">
        <f>K133</f>
        <v>7.021479941101282</v>
      </c>
      <c r="L157" s="156" t="s">
        <v>212</v>
      </c>
      <c r="M157" s="153">
        <f>M145/M155*100</f>
        <v>2.990716806745728</v>
      </c>
      <c r="O157" s="153">
        <f>O133</f>
        <v>7.021479941101282</v>
      </c>
      <c r="P157" s="156" t="s">
        <v>212</v>
      </c>
    </row>
    <row r="158" spans="1:16" ht="6.75" customHeight="1" thickTop="1">
      <c r="A158" s="17"/>
      <c r="B158" s="54"/>
      <c r="C158" s="78"/>
      <c r="D158" s="78"/>
      <c r="E158" s="78"/>
      <c r="F158" s="78"/>
      <c r="G158" s="78"/>
      <c r="H158" s="152"/>
      <c r="I158" s="23"/>
      <c r="J158" s="72"/>
      <c r="K158" s="23"/>
      <c r="L158" s="24"/>
      <c r="M158" s="23"/>
      <c r="N158" s="72"/>
      <c r="O158" s="23"/>
      <c r="P158" s="24"/>
    </row>
    <row r="159" spans="1:16" ht="12.75" customHeight="1">
      <c r="A159" s="17"/>
      <c r="B159" s="54"/>
      <c r="C159" s="169" t="s">
        <v>226</v>
      </c>
      <c r="D159" s="169"/>
      <c r="E159" s="169"/>
      <c r="F159" s="169"/>
      <c r="G159" s="169"/>
      <c r="H159" s="169"/>
      <c r="I159" s="169"/>
      <c r="J159" s="169"/>
      <c r="K159" s="169"/>
      <c r="L159" s="169"/>
      <c r="M159" s="169"/>
      <c r="N159" s="169"/>
      <c r="O159" s="169"/>
      <c r="P159" s="169"/>
    </row>
    <row r="160" spans="1:16" ht="12.75" customHeight="1">
      <c r="A160" s="17"/>
      <c r="B160" s="54"/>
      <c r="C160" s="169"/>
      <c r="D160" s="169"/>
      <c r="E160" s="169"/>
      <c r="F160" s="169"/>
      <c r="G160" s="169"/>
      <c r="H160" s="169"/>
      <c r="I160" s="169"/>
      <c r="J160" s="169"/>
      <c r="K160" s="169"/>
      <c r="L160" s="169"/>
      <c r="M160" s="169"/>
      <c r="N160" s="169"/>
      <c r="O160" s="169"/>
      <c r="P160" s="169"/>
    </row>
    <row r="161" spans="1:16" ht="12.75" customHeight="1">
      <c r="A161" s="17"/>
      <c r="B161" s="54"/>
      <c r="C161" s="169"/>
      <c r="D161" s="169"/>
      <c r="E161" s="169"/>
      <c r="F161" s="169"/>
      <c r="G161" s="169"/>
      <c r="H161" s="169"/>
      <c r="I161" s="169"/>
      <c r="J161" s="169"/>
      <c r="K161" s="169"/>
      <c r="L161" s="169"/>
      <c r="M161" s="169"/>
      <c r="N161" s="169"/>
      <c r="O161" s="169"/>
      <c r="P161" s="169"/>
    </row>
    <row r="162" spans="1:11" ht="7.5" customHeight="1">
      <c r="A162" s="17"/>
      <c r="B162" s="54"/>
      <c r="C162" s="54"/>
      <c r="D162" s="54"/>
      <c r="E162" s="54"/>
      <c r="F162" s="54"/>
      <c r="G162" s="54"/>
      <c r="H162" s="54"/>
      <c r="I162" s="54"/>
      <c r="J162" s="54"/>
      <c r="K162" s="54"/>
    </row>
    <row r="163" spans="1:16" ht="12.75" customHeight="1">
      <c r="A163" s="17"/>
      <c r="B163" s="132" t="s">
        <v>212</v>
      </c>
      <c r="C163" s="169" t="s">
        <v>213</v>
      </c>
      <c r="D163" s="169"/>
      <c r="E163" s="169"/>
      <c r="F163" s="169"/>
      <c r="G163" s="169"/>
      <c r="H163" s="169"/>
      <c r="I163" s="169"/>
      <c r="J163" s="169"/>
      <c r="K163" s="169"/>
      <c r="L163" s="169"/>
      <c r="M163" s="169"/>
      <c r="N163" s="169"/>
      <c r="O163" s="169"/>
      <c r="P163" s="169"/>
    </row>
    <row r="164" spans="1:16" ht="12.75" customHeight="1">
      <c r="A164" s="17"/>
      <c r="B164" s="54"/>
      <c r="C164" s="169"/>
      <c r="D164" s="169"/>
      <c r="E164" s="169"/>
      <c r="F164" s="169"/>
      <c r="G164" s="169"/>
      <c r="H164" s="169"/>
      <c r="I164" s="169"/>
      <c r="J164" s="169"/>
      <c r="K164" s="169"/>
      <c r="L164" s="169"/>
      <c r="M164" s="169"/>
      <c r="N164" s="169"/>
      <c r="O164" s="169"/>
      <c r="P164" s="169"/>
    </row>
    <row r="165" spans="1:11" ht="12.75" customHeight="1">
      <c r="A165" s="17"/>
      <c r="C165" s="54"/>
      <c r="D165" s="54"/>
      <c r="E165" s="54"/>
      <c r="F165" s="54"/>
      <c r="G165" s="54"/>
      <c r="H165" s="54"/>
      <c r="I165" s="54"/>
      <c r="J165" s="54"/>
      <c r="K165" s="54"/>
    </row>
    <row r="166" spans="1:15" ht="12.75" customHeight="1">
      <c r="A166" s="114"/>
      <c r="B166" s="56"/>
      <c r="C166" s="122"/>
      <c r="D166" s="122"/>
      <c r="E166" s="122"/>
      <c r="F166" s="122"/>
      <c r="G166" s="122"/>
      <c r="H166" s="122"/>
      <c r="I166" s="122"/>
      <c r="J166" s="122"/>
      <c r="K166" s="122"/>
      <c r="L166" s="122"/>
      <c r="M166" s="122"/>
      <c r="N166" s="122"/>
      <c r="O166" s="122"/>
    </row>
    <row r="167" spans="1:16" ht="12.75" customHeight="1">
      <c r="A167" s="114"/>
      <c r="B167" s="110"/>
      <c r="C167" s="110"/>
      <c r="D167" s="110"/>
      <c r="E167" s="110"/>
      <c r="F167" s="110"/>
      <c r="G167" s="110"/>
      <c r="H167" s="110"/>
      <c r="I167" s="110"/>
      <c r="J167" s="110"/>
      <c r="K167" s="110"/>
      <c r="L167" s="110"/>
      <c r="M167" s="110"/>
      <c r="N167" s="110"/>
      <c r="O167" s="110"/>
      <c r="P167" s="110"/>
    </row>
    <row r="168" spans="1:11" ht="12.75" customHeight="1">
      <c r="A168" s="111" t="s">
        <v>214</v>
      </c>
      <c r="C168" s="54"/>
      <c r="D168" s="54"/>
      <c r="E168" s="54"/>
      <c r="F168" s="54"/>
      <c r="G168" s="54"/>
      <c r="H168" s="54"/>
      <c r="I168" s="54"/>
      <c r="J168" s="54"/>
      <c r="K168" s="54"/>
    </row>
    <row r="169" spans="1:11" ht="12.75" customHeight="1">
      <c r="A169" s="111"/>
      <c r="C169" s="54"/>
      <c r="D169" s="54"/>
      <c r="E169" s="54"/>
      <c r="F169" s="54"/>
      <c r="G169" s="54"/>
      <c r="H169" s="54"/>
      <c r="I169" s="54"/>
      <c r="J169" s="54"/>
      <c r="K169" s="54"/>
    </row>
    <row r="170" spans="1:11" ht="12.75" customHeight="1">
      <c r="A170" s="9" t="s">
        <v>215</v>
      </c>
      <c r="C170" s="54"/>
      <c r="D170" s="54"/>
      <c r="E170" s="54"/>
      <c r="F170" s="54"/>
      <c r="G170" s="54"/>
      <c r="H170" s="54"/>
      <c r="I170" s="54"/>
      <c r="J170" s="54"/>
      <c r="K170" s="54"/>
    </row>
    <row r="171" spans="1:11" ht="12.75" customHeight="1">
      <c r="A171" s="17" t="s">
        <v>216</v>
      </c>
      <c r="C171" s="54"/>
      <c r="D171" s="54"/>
      <c r="E171" s="54"/>
      <c r="F171" s="54"/>
      <c r="G171" s="54"/>
      <c r="H171" s="54"/>
      <c r="I171" s="54"/>
      <c r="J171" s="54"/>
      <c r="K171" s="54"/>
    </row>
    <row r="172" spans="1:11" ht="12.75" customHeight="1">
      <c r="A172" s="17"/>
      <c r="C172" s="54"/>
      <c r="D172" s="54"/>
      <c r="E172" s="54"/>
      <c r="F172" s="54"/>
      <c r="G172" s="54"/>
      <c r="H172" s="54"/>
      <c r="I172" s="54"/>
      <c r="J172" s="54"/>
      <c r="K172" s="54"/>
    </row>
    <row r="173" spans="1:11" ht="12.75" customHeight="1">
      <c r="A173" s="175">
        <v>37944</v>
      </c>
      <c r="B173" s="175"/>
      <c r="C173" s="175"/>
      <c r="D173" s="175"/>
      <c r="E173" s="54"/>
      <c r="F173" s="54"/>
      <c r="G173" s="54"/>
      <c r="H173" s="54"/>
      <c r="I173" s="54"/>
      <c r="J173" s="54"/>
      <c r="K173" s="54"/>
    </row>
  </sheetData>
  <mergeCells count="24">
    <mergeCell ref="B93:P94"/>
    <mergeCell ref="C112:O113"/>
    <mergeCell ref="C130:G131"/>
    <mergeCell ref="C152:G155"/>
    <mergeCell ref="C124:G125"/>
    <mergeCell ref="C127:G128"/>
    <mergeCell ref="C135:P136"/>
    <mergeCell ref="D97:O100"/>
    <mergeCell ref="D104:O105"/>
    <mergeCell ref="D109:O110"/>
    <mergeCell ref="B72:P73"/>
    <mergeCell ref="B89:P90"/>
    <mergeCell ref="B11:P15"/>
    <mergeCell ref="B24:P26"/>
    <mergeCell ref="B44:P45"/>
    <mergeCell ref="B28:P30"/>
    <mergeCell ref="B34:P40"/>
    <mergeCell ref="B64:P65"/>
    <mergeCell ref="B17:P20"/>
    <mergeCell ref="B68:P69"/>
    <mergeCell ref="A173:D173"/>
    <mergeCell ref="C147:G148"/>
    <mergeCell ref="C159:P161"/>
    <mergeCell ref="C163:P164"/>
  </mergeCells>
  <printOptions/>
  <pageMargins left="0.984251968503937" right="0.1968503937007874" top="1.1811023622047245" bottom="0.1968503937007874" header="1.1811023622047245" footer="0.1968503937007874"/>
  <pageSetup horizontalDpi="360" verticalDpi="360" orientation="portrait" paperSize="9" r:id="rId1"/>
  <headerFooter alignWithMargins="0">
    <oddHeader>&amp;R&amp;"Times New Roman,Bold"Page &amp;P of &amp;N</oddHeader>
  </headerFooter>
  <rowBreaks count="3" manualBreakCount="3">
    <brk id="46" max="255" man="1"/>
    <brk id="87" max="255" man="1"/>
    <brk id="13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Semua Jadi 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Semua Jadi S/B</dc:creator>
  <cp:keywords/>
  <dc:description/>
  <cp:lastModifiedBy>MNC1</cp:lastModifiedBy>
  <cp:lastPrinted>2003-11-16T04:42:19Z</cp:lastPrinted>
  <dcterms:created xsi:type="dcterms:W3CDTF">2003-11-15T09:00:57Z</dcterms:created>
  <dcterms:modified xsi:type="dcterms:W3CDTF">2003-11-19T06:56:43Z</dcterms:modified>
  <cp:category/>
  <cp:version/>
  <cp:contentType/>
  <cp:contentStatus/>
</cp:coreProperties>
</file>