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tabRatio="755" activeTab="0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8" sheetId="5" r:id="rId5"/>
    <sheet name="Qua_Con_eq_2007" sheetId="6" r:id="rId6"/>
  </sheets>
  <definedNames>
    <definedName name="_xlnm.Print_Area" localSheetId="1">'Qua_Con_BS'!$A$1:$D$38</definedName>
    <definedName name="_xlnm.Print_Area" localSheetId="2">'Qua_Con_BS (2)'!$A$1:$D$23</definedName>
    <definedName name="_xlnm.Print_Area" localSheetId="3">'Qua_Con_CF'!$A$1:$C$39</definedName>
    <definedName name="_xlnm.Print_Area" localSheetId="5">'Qua_Con_eq_2007'!$A$1:$H$29</definedName>
    <definedName name="_xlnm.Print_Area" localSheetId="4">'Qua_Con_eq_2008'!$A$1:$H$24</definedName>
    <definedName name="_xlnm.Print_Area" localSheetId="0">'Qua_Con_PL'!$A$1:$E$31</definedName>
    <definedName name="_xlnm.Print_Titles" localSheetId="1">'Qua_Con_BS'!$1:$7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'Qua_Con_eq_2007'!$1:$1</definedName>
    <definedName name="_xlnm.Print_Titles" localSheetId="4">'Qua_Con_eq_2008'!$1:$1</definedName>
  </definedNames>
  <calcPr fullCalcOnLoad="1"/>
</workbook>
</file>

<file path=xl/sharedStrings.xml><?xml version="1.0" encoding="utf-8"?>
<sst xmlns="http://schemas.openxmlformats.org/spreadsheetml/2006/main" count="183" uniqueCount="125">
  <si>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</si>
  <si>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</si>
  <si>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</si>
  <si>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</si>
  <si>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</si>
  <si>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</si>
  <si>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</si>
  <si>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</si>
  <si>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</si>
  <si>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</si>
  <si>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</si>
  <si>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</si>
  <si>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</si>
  <si>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</si>
  <si>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</si>
  <si>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</si>
  <si>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</si>
  <si>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</si>
  <si>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</si>
  <si>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</si>
  <si>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</si>
  <si>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</si>
  <si>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</si>
  <si>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</si>
  <si>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</si>
  <si>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</si>
  <si>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</si>
  <si>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</si>
  <si>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</si>
  <si>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</si>
  <si>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</si>
  <si>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</si>
  <si>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</si>
  <si>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</si>
  <si>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</si>
  <si>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</si>
  <si>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</si>
  <si>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</si>
  <si>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</si>
  <si>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</si>
  <si>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</si>
  <si>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</si>
  <si>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</si>
  <si>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</si>
  <si>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</si>
  <si>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</si>
  <si>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</si>
  <si>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</si>
  <si>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</si>
  <si>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</si>
  <si>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</si>
  <si>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</si>
  <si>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</si>
  <si>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</si>
  <si>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</si>
  <si>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</si>
  <si>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</si>
  <si>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</si>
  <si>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</si>
  <si>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</si>
  <si>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</si>
  <si>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</si>
  <si>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</si>
  <si>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</si>
  <si>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</si>
  <si>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</si>
  <si>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Share </t>
  </si>
  <si>
    <t>General</t>
  </si>
  <si>
    <t>Reserve</t>
  </si>
  <si>
    <t xml:space="preserve">Treasury </t>
  </si>
  <si>
    <t>Shares</t>
  </si>
  <si>
    <t xml:space="preserve">Premium </t>
  </si>
  <si>
    <t>Capital</t>
  </si>
  <si>
    <t>Profit before taxation</t>
  </si>
  <si>
    <t>CONDENSED CONSOLIDATED STATEMENT OF CHANGES IN EQUITY</t>
  </si>
  <si>
    <t>Page 3</t>
  </si>
  <si>
    <t>Investment properties</t>
  </si>
  <si>
    <t>Balance as at 1 January 2007</t>
  </si>
  <si>
    <t>As previously stated</t>
  </si>
  <si>
    <t>Earnings</t>
  </si>
  <si>
    <t>Equity</t>
  </si>
  <si>
    <t>Buy-back of ordinary shares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</si>
  <si>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</si>
  <si>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</si>
  <si>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</si>
  <si>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</si>
  <si>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Borrowings</t>
  </si>
  <si>
    <t>Restated balance as at 1 January 2007</t>
  </si>
  <si>
    <t xml:space="preserve">  Proposed dividend</t>
  </si>
  <si>
    <t>Prepaid lease payments (Leasehold land)</t>
  </si>
  <si>
    <t xml:space="preserve">CONDENSED CONSOLIDATED CASH FLOW STATEMENTS </t>
  </si>
  <si>
    <t xml:space="preserve">  Income Tax Paid  </t>
  </si>
  <si>
    <t>Net Cash Used In Investing Activities</t>
  </si>
  <si>
    <t>31 Dec 2007</t>
  </si>
  <si>
    <t>Total recognised income and expense for the year</t>
  </si>
  <si>
    <t>INTERIM REPORT ON CONSOLIDATED RESULTS FOR THE FIRST FINANCIAL QUARTER ENDED 31 MARCH 2008</t>
  </si>
  <si>
    <t xml:space="preserve"> 31 Mar</t>
  </si>
  <si>
    <t>31 Mar 2008</t>
  </si>
  <si>
    <t xml:space="preserve">Period ended </t>
  </si>
  <si>
    <t xml:space="preserve">Changes in equity for the period ended </t>
  </si>
  <si>
    <t>31 March 2008</t>
  </si>
  <si>
    <t>Balance as at 31 March 2008</t>
  </si>
  <si>
    <t>(The Condensed Consolidated Balance Sheets should be read in conjunction with the Audited Financial Statements for the year ended 31 December 2007)</t>
  </si>
  <si>
    <t>(The Condensed Consolidated Income Statements should be read in conjunction with the Audited Financial Statements for the year ended 31 December 2007)</t>
  </si>
  <si>
    <t>Effect of changes in accounting policy on</t>
  </si>
  <si>
    <t xml:space="preserve">  investment Properties</t>
  </si>
  <si>
    <t>31 March 2007</t>
  </si>
  <si>
    <t>Balance as at 31 March 2007</t>
  </si>
  <si>
    <t>( The Condensed Consolidated Statements of Changes in Equity should be read in conjunction with the Audited Financial Statements for the year ended 31 December 2007)</t>
  </si>
  <si>
    <t xml:space="preserve">    &lt;-----------</t>
  </si>
  <si>
    <t xml:space="preserve"> Attributable to Equity Holders of the Company    ----------- &gt;</t>
  </si>
  <si>
    <t>Balance as at 1 January 2008</t>
  </si>
  <si>
    <t>Total recognised income and expense for the period</t>
  </si>
  <si>
    <t xml:space="preserve">Non-distributable Reserves </t>
  </si>
  <si>
    <t>( The Condensed Consolidated Cash Flow Statements should be read in conjunction with the Audited Financial Statements for the year ended 31 December 2007)</t>
  </si>
  <si>
    <t xml:space="preserve">  Interest income from operating activities</t>
  </si>
  <si>
    <t xml:space="preserve">  Retirement benefits paid</t>
  </si>
  <si>
    <t xml:space="preserve">  Interest income</t>
  </si>
  <si>
    <t>Cash &amp; Cash Equivalents at end of period</t>
  </si>
  <si>
    <t xml:space="preserve">   &lt;-----------</t>
  </si>
  <si>
    <t>Attributable to Equity Holders of the Company   ---------------- &gt;</t>
  </si>
  <si>
    <t>Net Cash Generated From / (Used In) Operating Activities</t>
  </si>
  <si>
    <t>Net Cash (Used In) / Generated From Financing Activities</t>
  </si>
  <si>
    <t>(Restated)</t>
  </si>
  <si>
    <t>31 Mar 2007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</si>
</sst>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20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/>
    </xf>
    <xf numFmtId="179" fontId="7" fillId="0" borderId="1" xfId="15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9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9" fontId="7" fillId="0" borderId="4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171" fontId="7" fillId="0" borderId="0" xfId="15" applyFont="1" applyAlignment="1">
      <alignment/>
    </xf>
    <xf numFmtId="179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9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1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9" fontId="7" fillId="0" borderId="7" xfId="15" applyNumberFormat="1" applyFont="1" applyBorder="1" applyAlignment="1">
      <alignment/>
    </xf>
    <xf numFmtId="179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7" fillId="0" borderId="8" xfId="15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/>
    </xf>
    <xf numFmtId="179" fontId="7" fillId="0" borderId="9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9" fontId="7" fillId="0" borderId="0" xfId="15" applyNumberFormat="1" applyFont="1" applyFill="1" applyBorder="1" applyAlignment="1">
      <alignment/>
    </xf>
    <xf numFmtId="0" fontId="10" fillId="0" borderId="1" xfId="0" applyFont="1" applyBorder="1" applyAlignment="1" quotePrefix="1">
      <alignment horizontal="left"/>
    </xf>
    <xf numFmtId="179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9" fontId="7" fillId="0" borderId="10" xfId="15" applyNumberFormat="1" applyFont="1" applyBorder="1" applyAlignment="1">
      <alignment/>
    </xf>
    <xf numFmtId="179" fontId="7" fillId="0" borderId="11" xfId="15" applyNumberFormat="1" applyFont="1" applyBorder="1" applyAlignment="1">
      <alignment/>
    </xf>
    <xf numFmtId="179" fontId="7" fillId="0" borderId="12" xfId="15" applyNumberFormat="1" applyFont="1" applyBorder="1" applyAlignment="1">
      <alignment/>
    </xf>
    <xf numFmtId="179" fontId="7" fillId="0" borderId="13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179" fontId="7" fillId="0" borderId="14" xfId="15" applyNumberFormat="1" applyFont="1" applyBorder="1" applyAlignment="1">
      <alignment/>
    </xf>
    <xf numFmtId="179" fontId="7" fillId="0" borderId="15" xfId="15" applyNumberFormat="1" applyFont="1" applyBorder="1" applyAlignment="1">
      <alignment/>
    </xf>
    <xf numFmtId="179" fontId="7" fillId="0" borderId="16" xfId="15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79" fontId="10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6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9" fontId="10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justify" wrapText="1" readingOrder="1"/>
    </xf>
    <xf numFmtId="179" fontId="7" fillId="0" borderId="3" xfId="15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center" vertical="justify" wrapText="1" readingOrder="1"/>
    </xf>
    <xf numFmtId="0" fontId="19" fillId="0" borderId="0" xfId="0" applyFont="1" applyAlignment="1">
      <alignment horizontal="center" vertical="justify" wrapText="1" readingOrder="1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1" xfId="0" applyFont="1" applyBorder="1" applyAlignment="1" quotePrefix="1">
      <alignment horizontal="left" wrapText="1"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tabSelected="1" defaultGridColor="0" colorId="22" workbookViewId="0" topLeftCell="A10">
      <selection activeCell="E22" sqref="E22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101" t="s">
        <v>33</v>
      </c>
      <c r="B1" s="101"/>
      <c r="C1" s="101"/>
      <c r="D1" s="101"/>
      <c r="E1" s="101"/>
      <c r="F1" s="101"/>
      <c r="G1" s="14"/>
    </row>
    <row r="2" spans="1:7" s="42" customFormat="1" ht="40.5" customHeight="1">
      <c r="A2" s="97" t="s">
        <v>95</v>
      </c>
      <c r="B2" s="98"/>
      <c r="C2" s="98"/>
      <c r="D2" s="98"/>
      <c r="E2" s="98"/>
      <c r="F2" s="40"/>
      <c r="G2" s="41"/>
    </row>
    <row r="3" spans="1:7" ht="18.75">
      <c r="A3" s="96" t="s">
        <v>1</v>
      </c>
      <c r="B3" s="96"/>
      <c r="C3" s="96"/>
      <c r="D3" s="14"/>
      <c r="E3" s="14"/>
      <c r="F3" s="14"/>
      <c r="G3" s="14"/>
    </row>
    <row r="4" spans="1:7" ht="30" customHeight="1">
      <c r="A4" s="15" t="s">
        <v>10</v>
      </c>
      <c r="B4" s="14"/>
      <c r="C4" s="14"/>
      <c r="D4" s="13"/>
      <c r="E4" s="14"/>
      <c r="F4" s="14"/>
      <c r="G4" s="14"/>
    </row>
    <row r="5" spans="1:6" ht="36" customHeight="1">
      <c r="A5" s="14"/>
      <c r="D5" s="17">
        <v>2008</v>
      </c>
      <c r="E5" s="17">
        <v>2007</v>
      </c>
      <c r="F5" s="14"/>
    </row>
    <row r="6" spans="1:6" ht="18.75">
      <c r="A6" s="14"/>
      <c r="D6" s="17" t="s">
        <v>2</v>
      </c>
      <c r="E6" s="17" t="s">
        <v>12</v>
      </c>
      <c r="F6" s="14"/>
    </row>
    <row r="7" spans="1:6" ht="18.75">
      <c r="A7" s="14"/>
      <c r="D7" s="16" t="s">
        <v>11</v>
      </c>
      <c r="E7" s="17" t="s">
        <v>11</v>
      </c>
      <c r="F7" s="14"/>
    </row>
    <row r="8" spans="1:6" ht="18.75">
      <c r="A8" s="13"/>
      <c r="D8" s="16" t="s">
        <v>96</v>
      </c>
      <c r="E8" s="16" t="s">
        <v>96</v>
      </c>
      <c r="F8" s="13"/>
    </row>
    <row r="9" spans="1:6" ht="18.75">
      <c r="A9" s="13"/>
      <c r="D9" s="16"/>
      <c r="E9" s="17"/>
      <c r="F9" s="13"/>
    </row>
    <row r="10" spans="1:6" ht="18.75">
      <c r="A10" s="13"/>
      <c r="D10" s="17" t="s">
        <v>3</v>
      </c>
      <c r="E10" s="17" t="s">
        <v>3</v>
      </c>
      <c r="F10" s="13"/>
    </row>
    <row r="11" spans="1:6" ht="15.75" customHeight="1">
      <c r="A11" s="13"/>
      <c r="D11" s="17"/>
      <c r="F11" s="13"/>
    </row>
    <row r="12" spans="1:9" ht="20.25" customHeight="1">
      <c r="A12" s="15" t="s">
        <v>4</v>
      </c>
      <c r="D12" s="32">
        <v>155850</v>
      </c>
      <c r="E12" s="32">
        <v>102624</v>
      </c>
      <c r="F12" s="13"/>
      <c r="G12" s="3"/>
      <c r="H12" s="1"/>
      <c r="I12" s="3"/>
    </row>
    <row r="13" spans="1:9" ht="9" customHeight="1">
      <c r="A13" s="13"/>
      <c r="D13" s="18"/>
      <c r="E13" s="18"/>
      <c r="F13" s="13"/>
      <c r="G13" s="3"/>
      <c r="H13" s="1"/>
      <c r="I13" s="3"/>
    </row>
    <row r="14" spans="1:9" ht="19.5" customHeight="1">
      <c r="A14" s="14" t="s">
        <v>57</v>
      </c>
      <c r="D14" s="18">
        <v>999</v>
      </c>
      <c r="E14" s="18">
        <v>1216</v>
      </c>
      <c r="F14" s="13"/>
      <c r="G14" s="3"/>
      <c r="H14" s="1"/>
      <c r="I14" s="3"/>
    </row>
    <row r="15" spans="1:9" ht="20.25" customHeight="1">
      <c r="A15" s="24" t="s">
        <v>56</v>
      </c>
      <c r="D15" s="18">
        <v>-136483</v>
      </c>
      <c r="E15" s="18">
        <v>-94426</v>
      </c>
      <c r="F15" s="13"/>
      <c r="G15" s="3"/>
      <c r="I15" s="3"/>
    </row>
    <row r="16" spans="1:9" ht="9.75" customHeight="1">
      <c r="A16" s="24"/>
      <c r="D16" s="18"/>
      <c r="E16" s="18"/>
      <c r="F16" s="13"/>
      <c r="G16" s="3"/>
      <c r="I16" s="3"/>
    </row>
    <row r="17" spans="1:9" ht="18.75">
      <c r="A17" s="15" t="s">
        <v>5</v>
      </c>
      <c r="D17" s="18">
        <v>-1315</v>
      </c>
      <c r="E17" s="18">
        <v>-837</v>
      </c>
      <c r="F17" s="13"/>
      <c r="G17" s="8"/>
      <c r="H17" s="8"/>
      <c r="I17" s="8"/>
    </row>
    <row r="18" spans="1:9" ht="12" customHeight="1">
      <c r="A18" s="13"/>
      <c r="D18" s="19"/>
      <c r="E18" s="19"/>
      <c r="F18" s="13"/>
      <c r="G18" s="11"/>
      <c r="H18" s="8"/>
      <c r="I18" s="11"/>
    </row>
    <row r="19" spans="1:9" ht="18.75">
      <c r="A19" s="15" t="s">
        <v>73</v>
      </c>
      <c r="D19" s="32">
        <f>SUM(D12:D18)</f>
        <v>19051</v>
      </c>
      <c r="E19" s="32">
        <f>SUM(E12:E18)</f>
        <v>8577</v>
      </c>
      <c r="F19" s="13"/>
      <c r="G19" s="8"/>
      <c r="H19" s="8"/>
      <c r="I19" s="8"/>
    </row>
    <row r="20" spans="1:9" ht="9" customHeight="1">
      <c r="A20" s="14"/>
      <c r="D20" s="14"/>
      <c r="E20" s="14"/>
      <c r="F20" s="13"/>
      <c r="G20" s="8"/>
      <c r="H20" s="8"/>
      <c r="I20" s="8"/>
    </row>
    <row r="21" spans="1:9" ht="18.75">
      <c r="A21" s="14" t="s">
        <v>6</v>
      </c>
      <c r="D21" s="19">
        <v>-2709</v>
      </c>
      <c r="E21" s="19">
        <v>-1830</v>
      </c>
      <c r="F21" s="13"/>
      <c r="G21" s="8"/>
      <c r="H21" s="8"/>
      <c r="I21" s="8"/>
    </row>
    <row r="22" spans="1:9" ht="19.5" thickBot="1">
      <c r="A22" s="15" t="s">
        <v>63</v>
      </c>
      <c r="D22" s="33">
        <f>+D19+D21</f>
        <v>16342</v>
      </c>
      <c r="E22" s="33">
        <f>+E19+E21</f>
        <v>6747</v>
      </c>
      <c r="F22" s="13"/>
      <c r="G22" s="8"/>
      <c r="H22" s="8"/>
      <c r="I22" s="8"/>
    </row>
    <row r="23" spans="1:9" ht="19.5" thickTop="1">
      <c r="A23" s="14"/>
      <c r="D23" s="14"/>
      <c r="E23" s="13"/>
      <c r="F23" s="13"/>
      <c r="G23" s="8"/>
      <c r="H23" s="8"/>
      <c r="I23" s="8"/>
    </row>
    <row r="24" spans="1:9" ht="18.75">
      <c r="A24" s="14" t="s">
        <v>58</v>
      </c>
      <c r="D24" s="18"/>
      <c r="E24" s="18"/>
      <c r="F24" s="13"/>
      <c r="G24" s="5"/>
      <c r="H24" s="8"/>
      <c r="I24" s="5"/>
    </row>
    <row r="25" spans="1:9" ht="19.5" thickBot="1">
      <c r="A25" s="24" t="s">
        <v>59</v>
      </c>
      <c r="D25" s="80">
        <f>+D22</f>
        <v>16342</v>
      </c>
      <c r="E25" s="80">
        <f>+E22</f>
        <v>6747</v>
      </c>
      <c r="F25" s="13"/>
      <c r="G25" s="4"/>
      <c r="H25" s="8"/>
      <c r="I25" s="8"/>
    </row>
    <row r="26" spans="1:9" ht="19.5" thickTop="1">
      <c r="A26" s="14"/>
      <c r="D26" s="34"/>
      <c r="E26" s="13"/>
      <c r="F26" s="13"/>
      <c r="G26" s="5"/>
      <c r="H26" s="8"/>
      <c r="I26" s="5"/>
    </row>
    <row r="27" spans="1:9" ht="18.75">
      <c r="A27" s="15" t="s">
        <v>36</v>
      </c>
      <c r="D27" s="18"/>
      <c r="E27" s="13"/>
      <c r="F27" s="13"/>
      <c r="G27" s="12"/>
      <c r="H27" s="8"/>
      <c r="I27" s="12"/>
    </row>
    <row r="28" spans="1:9" ht="18.75">
      <c r="A28" s="15" t="s">
        <v>34</v>
      </c>
      <c r="D28" s="34">
        <v>15.39</v>
      </c>
      <c r="E28" s="34">
        <v>6.35</v>
      </c>
      <c r="F28" s="13"/>
      <c r="G28" s="1"/>
      <c r="H28" s="8"/>
      <c r="I28" s="8"/>
    </row>
    <row r="29" spans="1:9" ht="18.75">
      <c r="A29" s="15" t="s">
        <v>35</v>
      </c>
      <c r="D29" s="34">
        <v>15.39</v>
      </c>
      <c r="E29" s="34">
        <v>6.35</v>
      </c>
      <c r="F29" s="13"/>
      <c r="G29" s="5"/>
      <c r="H29" s="8"/>
      <c r="I29" s="5"/>
    </row>
    <row r="30" spans="1:9" ht="18.75">
      <c r="A30" s="13"/>
      <c r="B30" s="18"/>
      <c r="C30" s="13"/>
      <c r="D30" s="18"/>
      <c r="E30" s="13"/>
      <c r="F30" s="13"/>
      <c r="G30" s="10"/>
      <c r="H30" s="9"/>
      <c r="I30" s="10"/>
    </row>
    <row r="31" spans="1:9" ht="45" customHeight="1">
      <c r="A31" s="99" t="s">
        <v>103</v>
      </c>
      <c r="B31" s="100"/>
      <c r="C31" s="100"/>
      <c r="D31" s="100"/>
      <c r="E31" s="100"/>
      <c r="F31" s="13"/>
      <c r="G31" s="5"/>
      <c r="H31" s="9"/>
      <c r="I31" s="5"/>
    </row>
    <row r="32" spans="1:10" ht="18.75">
      <c r="A32" s="13"/>
      <c r="B32" s="15"/>
      <c r="C32" s="17"/>
      <c r="D32" s="17"/>
      <c r="E32" s="17"/>
      <c r="F32" s="13"/>
      <c r="G32" s="13"/>
      <c r="H32" s="1"/>
      <c r="I32" s="9"/>
      <c r="J32" s="9"/>
    </row>
    <row r="33" spans="1:10" ht="18.75">
      <c r="A33" s="13"/>
      <c r="B33" s="13"/>
      <c r="C33" s="18"/>
      <c r="D33" s="13"/>
      <c r="E33" s="18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" right="0.18" top="0.5" bottom="0.75" header="0.5" footer="0.5"/>
  <pageSetup horizontalDpi="600" verticalDpi="600" orientation="portrait" paperSize="9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1"/>
  <sheetViews>
    <sheetView defaultGridColor="0" colorId="22" workbookViewId="0" topLeftCell="A10">
      <selection activeCell="A7" sqref="A7"/>
    </sheetView>
  </sheetViews>
  <sheetFormatPr defaultColWidth="9.77734375" defaultRowHeight="15"/>
  <cols>
    <col min="1" max="1" width="48.886718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7" t="s">
        <v>33</v>
      </c>
      <c r="B1" s="67"/>
      <c r="C1" s="67"/>
      <c r="D1" s="69"/>
      <c r="E1" s="69"/>
      <c r="F1" s="69"/>
      <c r="G1" s="38"/>
    </row>
    <row r="2" spans="1:3" s="39" customFormat="1" ht="43.5" customHeight="1">
      <c r="A2" s="97" t="s">
        <v>95</v>
      </c>
      <c r="B2" s="102"/>
      <c r="C2" s="102"/>
    </row>
    <row r="3" spans="1:3" ht="27.75" customHeight="1">
      <c r="A3" s="104" t="s">
        <v>13</v>
      </c>
      <c r="B3" s="104"/>
      <c r="C3" s="104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97</v>
      </c>
      <c r="C5" s="16" t="s">
        <v>93</v>
      </c>
    </row>
    <row r="6" spans="1:3" ht="18.75">
      <c r="A6" s="14"/>
      <c r="B6" s="16"/>
      <c r="C6" s="17" t="s">
        <v>123</v>
      </c>
    </row>
    <row r="7" spans="1:3" ht="18.75">
      <c r="A7" s="24"/>
      <c r="B7" s="17" t="s">
        <v>3</v>
      </c>
      <c r="C7" s="17" t="s">
        <v>3</v>
      </c>
    </row>
    <row r="8" spans="1:3" ht="18.75">
      <c r="A8" s="48" t="s">
        <v>40</v>
      </c>
      <c r="B8" s="17"/>
      <c r="C8" s="17"/>
    </row>
    <row r="9" spans="1:3" ht="18.75">
      <c r="A9" s="50" t="s">
        <v>41</v>
      </c>
      <c r="B9" s="17"/>
      <c r="C9" s="17"/>
    </row>
    <row r="10" spans="1:3" ht="18.75">
      <c r="A10" s="14" t="s">
        <v>7</v>
      </c>
      <c r="B10" s="18">
        <v>109938</v>
      </c>
      <c r="C10" s="18">
        <v>110580</v>
      </c>
    </row>
    <row r="11" spans="1:3" ht="18.75">
      <c r="A11" s="15" t="s">
        <v>76</v>
      </c>
      <c r="B11" s="18">
        <v>2405</v>
      </c>
      <c r="C11" s="18">
        <v>2405</v>
      </c>
    </row>
    <row r="12" spans="1:3" ht="18.75">
      <c r="A12" s="24" t="s">
        <v>89</v>
      </c>
      <c r="B12" s="18">
        <v>5643</v>
      </c>
      <c r="C12" s="18">
        <v>5669</v>
      </c>
    </row>
    <row r="13" spans="1:3" ht="18.75" customHeight="1">
      <c r="A13" s="15" t="s">
        <v>37</v>
      </c>
      <c r="B13" s="32">
        <v>1382</v>
      </c>
      <c r="C13" s="32">
        <v>1382</v>
      </c>
    </row>
    <row r="14" spans="1:3" ht="18.75" customHeight="1">
      <c r="A14" s="24"/>
      <c r="B14" s="35">
        <f>SUM(B10:B13)</f>
        <v>119368</v>
      </c>
      <c r="C14" s="35">
        <f>SUM(C10:C13)</f>
        <v>120036</v>
      </c>
    </row>
    <row r="15" spans="1:3" ht="18.75">
      <c r="A15" s="50" t="s">
        <v>42</v>
      </c>
      <c r="B15" s="32"/>
      <c r="C15" s="32"/>
    </row>
    <row r="16" spans="1:3" ht="18.75">
      <c r="A16" s="28" t="s">
        <v>18</v>
      </c>
      <c r="B16" s="18">
        <v>212271</v>
      </c>
      <c r="C16" s="18">
        <v>230703</v>
      </c>
    </row>
    <row r="17" spans="1:3" ht="18.75">
      <c r="A17" s="29" t="s">
        <v>43</v>
      </c>
      <c r="B17" s="18">
        <f>164388+21353</f>
        <v>185741</v>
      </c>
      <c r="C17" s="18">
        <f>157451+955</f>
        <v>158406</v>
      </c>
    </row>
    <row r="18" spans="1:3" ht="18.75">
      <c r="A18" s="30" t="s">
        <v>82</v>
      </c>
      <c r="B18" s="18">
        <v>40</v>
      </c>
      <c r="C18" s="18">
        <v>451</v>
      </c>
    </row>
    <row r="19" spans="1:3" ht="18.75">
      <c r="A19" s="29" t="s">
        <v>65</v>
      </c>
      <c r="B19" s="18">
        <v>5806</v>
      </c>
      <c r="C19" s="18">
        <v>7146</v>
      </c>
    </row>
    <row r="20" spans="1:7" ht="18.75">
      <c r="A20" s="14"/>
      <c r="B20" s="35">
        <f>SUM(B16:B19)</f>
        <v>403858</v>
      </c>
      <c r="C20" s="35">
        <f>SUM(C16:C19)</f>
        <v>396706</v>
      </c>
      <c r="F20" s="46"/>
      <c r="G20" s="46"/>
    </row>
    <row r="21" spans="1:7" ht="18.75">
      <c r="A21" s="14"/>
      <c r="B21" s="32"/>
      <c r="C21" s="32"/>
      <c r="F21" s="46"/>
      <c r="G21" s="46"/>
    </row>
    <row r="22" spans="1:7" ht="19.5" thickBot="1">
      <c r="A22" s="49" t="s">
        <v>44</v>
      </c>
      <c r="B22" s="55">
        <f>B20+B14</f>
        <v>523226</v>
      </c>
      <c r="C22" s="55">
        <f>C20+C14</f>
        <v>516742</v>
      </c>
      <c r="F22" s="46"/>
      <c r="G22" s="46"/>
    </row>
    <row r="23" spans="1:7" ht="19.5" thickTop="1">
      <c r="A23" s="49"/>
      <c r="B23" s="32"/>
      <c r="C23" s="32"/>
      <c r="F23" s="46"/>
      <c r="G23" s="46"/>
    </row>
    <row r="24" spans="1:7" ht="18.75">
      <c r="A24" s="49" t="s">
        <v>39</v>
      </c>
      <c r="B24" s="32"/>
      <c r="C24" s="32"/>
      <c r="F24" s="46"/>
      <c r="G24" s="46"/>
    </row>
    <row r="25" spans="1:7" ht="18.75">
      <c r="A25" s="49" t="s">
        <v>45</v>
      </c>
      <c r="B25" s="32"/>
      <c r="C25" s="32"/>
      <c r="F25" s="46"/>
      <c r="G25" s="46"/>
    </row>
    <row r="26" spans="1:7" ht="18.75">
      <c r="A26" s="14" t="s">
        <v>46</v>
      </c>
      <c r="B26" s="32">
        <v>109903</v>
      </c>
      <c r="C26" s="32">
        <v>109903</v>
      </c>
      <c r="F26" s="46"/>
      <c r="G26" s="46"/>
    </row>
    <row r="27" spans="1:7" ht="18.75">
      <c r="A27" s="14" t="s">
        <v>47</v>
      </c>
      <c r="B27" s="32">
        <f>+Qua_Con_eq_2008!E24+Qua_Con_eq_2008!F24+Qua_Con_eq_2008!D24</f>
        <v>19621</v>
      </c>
      <c r="C27" s="32">
        <v>19624</v>
      </c>
      <c r="F27" s="46"/>
      <c r="G27" s="46"/>
    </row>
    <row r="28" spans="1:7" ht="18.75">
      <c r="A28" s="15" t="s">
        <v>83</v>
      </c>
      <c r="B28" s="19">
        <f>+Qua_Con_eq_2008!G24</f>
        <v>218879</v>
      </c>
      <c r="C28" s="19">
        <v>207253</v>
      </c>
      <c r="F28" s="46"/>
      <c r="G28" s="46"/>
    </row>
    <row r="29" spans="1:7" ht="18.75">
      <c r="A29" s="14" t="s">
        <v>48</v>
      </c>
      <c r="B29" s="35">
        <f>SUM(B26:B28)</f>
        <v>348403</v>
      </c>
      <c r="C29" s="35">
        <f>SUM(C26:C28)</f>
        <v>336780</v>
      </c>
      <c r="F29" s="46"/>
      <c r="G29" s="46"/>
    </row>
    <row r="30" spans="1:7" ht="18.75">
      <c r="A30" s="14"/>
      <c r="B30" s="32"/>
      <c r="C30" s="32"/>
      <c r="F30" s="46"/>
      <c r="G30" s="46"/>
    </row>
    <row r="31" spans="1:7" ht="18.75">
      <c r="A31" s="14" t="s">
        <v>49</v>
      </c>
      <c r="B31" s="32"/>
      <c r="C31" s="32"/>
      <c r="F31" s="46"/>
      <c r="G31" s="46"/>
    </row>
    <row r="32" spans="1:7" ht="18.75">
      <c r="A32" s="29" t="s">
        <v>84</v>
      </c>
      <c r="B32" s="32">
        <v>10744</v>
      </c>
      <c r="C32" s="32">
        <v>11676</v>
      </c>
      <c r="F32" s="46"/>
      <c r="G32" s="46"/>
    </row>
    <row r="33" spans="1:7" ht="18.75">
      <c r="A33" s="28" t="s">
        <v>50</v>
      </c>
      <c r="B33" s="32">
        <v>511</v>
      </c>
      <c r="C33" s="32">
        <v>515</v>
      </c>
      <c r="F33" s="46"/>
      <c r="G33" s="46"/>
    </row>
    <row r="34" spans="1:7" ht="18.75">
      <c r="A34" s="14" t="s">
        <v>51</v>
      </c>
      <c r="B34" s="51">
        <f>SUM(B32:B33)</f>
        <v>11255</v>
      </c>
      <c r="C34" s="51">
        <f>SUM(C32:C33)</f>
        <v>12191</v>
      </c>
      <c r="F34" s="46"/>
      <c r="G34" s="46"/>
    </row>
    <row r="35" spans="1:7" ht="18.75">
      <c r="A35" s="14"/>
      <c r="B35" s="32"/>
      <c r="C35" s="32"/>
      <c r="F35" s="46"/>
      <c r="G35" s="46"/>
    </row>
    <row r="36" spans="1:7" ht="18.75">
      <c r="A36" s="14"/>
      <c r="B36" s="32"/>
      <c r="C36" s="32"/>
      <c r="F36" s="46"/>
      <c r="G36" s="46"/>
    </row>
    <row r="37" spans="1:7" ht="18.75">
      <c r="A37" s="14"/>
      <c r="B37" s="32"/>
      <c r="C37" s="32"/>
      <c r="F37" s="46"/>
      <c r="G37" s="46"/>
    </row>
    <row r="38" spans="1:7" ht="18.75">
      <c r="A38" s="14"/>
      <c r="B38" s="32"/>
      <c r="D38" s="68"/>
      <c r="F38" s="46"/>
      <c r="G38" s="46"/>
    </row>
    <row r="39" spans="1:3" ht="18.75">
      <c r="A39" s="38"/>
      <c r="B39" s="38"/>
      <c r="C39" s="38"/>
    </row>
    <row r="40" spans="1:3" ht="18.75">
      <c r="A40" s="81"/>
      <c r="B40" s="32"/>
      <c r="C40" s="32"/>
    </row>
    <row r="41" spans="1:3" ht="18.75">
      <c r="A41" s="81"/>
      <c r="B41" s="32"/>
      <c r="C41" s="32"/>
    </row>
    <row r="42" spans="1:3" ht="18.75">
      <c r="A42" s="82"/>
      <c r="B42" s="32"/>
      <c r="C42" s="32"/>
    </row>
    <row r="43" spans="1:3" ht="18.75">
      <c r="A43" s="81"/>
      <c r="B43" s="32"/>
      <c r="C43" s="32"/>
    </row>
    <row r="44" spans="1:3" ht="18.75">
      <c r="A44" s="38"/>
      <c r="B44" s="32"/>
      <c r="C44" s="32"/>
    </row>
    <row r="45" spans="1:3" ht="18.75">
      <c r="A45" s="38"/>
      <c r="B45" s="32"/>
      <c r="C45" s="32"/>
    </row>
    <row r="46" spans="1:3" ht="18.75">
      <c r="A46" s="54"/>
      <c r="B46" s="32"/>
      <c r="C46" s="32"/>
    </row>
    <row r="47" spans="1:3" s="53" customFormat="1" ht="16.5" customHeight="1">
      <c r="A47" s="47"/>
      <c r="B47" s="52"/>
      <c r="C47" s="52"/>
    </row>
    <row r="48" spans="1:3" s="53" customFormat="1" ht="18.75">
      <c r="A48" s="54"/>
      <c r="B48" s="32"/>
      <c r="C48" s="32"/>
    </row>
    <row r="49" spans="2:3" s="53" customFormat="1" ht="18.75">
      <c r="B49" s="32"/>
      <c r="C49" s="32"/>
    </row>
    <row r="50" spans="1:3" ht="21.75" customHeight="1">
      <c r="A50" s="47"/>
      <c r="B50" s="83"/>
      <c r="C50" s="83"/>
    </row>
    <row r="51" spans="1:3" ht="20.25" customHeight="1">
      <c r="A51" s="47"/>
      <c r="B51" s="83"/>
      <c r="C51" s="83"/>
    </row>
    <row r="52" spans="1:3" ht="14.25" customHeight="1">
      <c r="A52" s="84"/>
      <c r="B52" s="38"/>
      <c r="C52" s="38"/>
    </row>
    <row r="53" spans="1:3" ht="41.25" customHeight="1">
      <c r="A53" s="103"/>
      <c r="B53" s="103"/>
      <c r="C53" s="103"/>
    </row>
    <row r="54" spans="1:3" ht="18.75">
      <c r="A54" s="15"/>
      <c r="B54" s="14"/>
      <c r="C54" s="14"/>
    </row>
    <row r="55" ht="18">
      <c r="A55" s="2"/>
    </row>
    <row r="56" ht="18">
      <c r="A56" s="2"/>
    </row>
    <row r="71" ht="18">
      <c r="D71" s="70" t="s">
        <v>75</v>
      </c>
    </row>
  </sheetData>
  <mergeCells count="3">
    <mergeCell ref="A2:C2"/>
    <mergeCell ref="A53:C53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defaultGridColor="0" colorId="22" workbookViewId="0" topLeftCell="A1">
      <selection activeCell="A19" sqref="A19"/>
    </sheetView>
  </sheetViews>
  <sheetFormatPr defaultColWidth="9.77734375" defaultRowHeight="15"/>
  <cols>
    <col min="1" max="1" width="49.105468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7" t="s">
        <v>33</v>
      </c>
      <c r="B1" s="67"/>
      <c r="C1" s="67"/>
      <c r="D1" s="69"/>
      <c r="E1" s="69"/>
      <c r="F1" s="69"/>
      <c r="G1" s="38"/>
    </row>
    <row r="2" spans="1:3" s="39" customFormat="1" ht="43.5" customHeight="1">
      <c r="A2" s="97" t="s">
        <v>95</v>
      </c>
      <c r="B2" s="102"/>
      <c r="C2" s="102"/>
    </row>
    <row r="3" spans="1:3" ht="27.75" customHeight="1">
      <c r="A3" s="104" t="s">
        <v>13</v>
      </c>
      <c r="B3" s="104"/>
      <c r="C3" s="104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97</v>
      </c>
      <c r="C5" s="16" t="s">
        <v>93</v>
      </c>
    </row>
    <row r="6" spans="1:3" ht="18.75">
      <c r="A6" s="14"/>
      <c r="B6" s="16"/>
      <c r="C6" s="17" t="s">
        <v>123</v>
      </c>
    </row>
    <row r="7" spans="1:3" ht="18.75">
      <c r="A7" s="24"/>
      <c r="B7" s="17" t="s">
        <v>3</v>
      </c>
      <c r="C7" s="17" t="s">
        <v>3</v>
      </c>
    </row>
    <row r="8" spans="1:3" ht="18.75">
      <c r="A8" s="14" t="s">
        <v>8</v>
      </c>
      <c r="B8" s="14"/>
      <c r="C8" s="14"/>
    </row>
    <row r="9" spans="1:3" ht="18.75">
      <c r="A9" s="29" t="s">
        <v>52</v>
      </c>
      <c r="B9" s="18">
        <f>7988+8204</f>
        <v>16192</v>
      </c>
      <c r="C9" s="18">
        <f>14754+6294</f>
        <v>21048</v>
      </c>
    </row>
    <row r="10" spans="1:3" ht="18.75">
      <c r="A10" s="29" t="s">
        <v>86</v>
      </c>
      <c r="B10" s="18">
        <f>138190+845</f>
        <v>139035</v>
      </c>
      <c r="C10" s="18">
        <v>144845</v>
      </c>
    </row>
    <row r="11" spans="1:3" ht="18.75">
      <c r="A11" s="30" t="s">
        <v>88</v>
      </c>
      <c r="B11" s="18">
        <v>4716</v>
      </c>
      <c r="C11" s="18">
        <v>0</v>
      </c>
    </row>
    <row r="12" spans="1:3" ht="18.75">
      <c r="A12" s="29" t="s">
        <v>85</v>
      </c>
      <c r="B12" s="18">
        <v>3625</v>
      </c>
      <c r="C12" s="18">
        <v>1878</v>
      </c>
    </row>
    <row r="13" spans="1:3" ht="18.75">
      <c r="A13" s="14" t="s">
        <v>53</v>
      </c>
      <c r="B13" s="35">
        <f>SUM(B9:B12)</f>
        <v>163568</v>
      </c>
      <c r="C13" s="35">
        <f>SUM(C9:C12)</f>
        <v>167771</v>
      </c>
    </row>
    <row r="14" spans="1:3" ht="18.75">
      <c r="A14" s="14"/>
      <c r="B14" s="32"/>
      <c r="C14" s="32"/>
    </row>
    <row r="15" spans="1:3" ht="18.75">
      <c r="A15" s="49" t="s">
        <v>54</v>
      </c>
      <c r="B15" s="32">
        <f>B13+Qua_Con_BS!B34</f>
        <v>174823</v>
      </c>
      <c r="C15" s="32">
        <f>C13+Qua_Con_BS!C34</f>
        <v>179962</v>
      </c>
    </row>
    <row r="16" spans="1:3" s="53" customFormat="1" ht="16.5" customHeight="1">
      <c r="A16" s="47"/>
      <c r="B16" s="52"/>
      <c r="C16" s="52"/>
    </row>
    <row r="17" spans="1:3" s="53" customFormat="1" ht="19.5" thickBot="1">
      <c r="A17" s="54" t="s">
        <v>55</v>
      </c>
      <c r="B17" s="31">
        <f>+B15+Qua_Con_BS!B29</f>
        <v>523226</v>
      </c>
      <c r="C17" s="31">
        <f>+C15+Qua_Con_BS!C29</f>
        <v>516742</v>
      </c>
    </row>
    <row r="18" spans="2:3" s="53" customFormat="1" ht="19.5" thickTop="1">
      <c r="B18" s="32"/>
      <c r="C18" s="32"/>
    </row>
    <row r="19" spans="1:3" ht="21.75" customHeight="1">
      <c r="A19" s="15" t="s">
        <v>9</v>
      </c>
      <c r="B19" s="36">
        <f>(Qua_Con_BS!B29-Qua_Con_BS!B13)/(Qua_Con_BS!B26-3685.2)</f>
        <v>3.2670701144252656</v>
      </c>
      <c r="C19" s="36">
        <f>(Qua_Con_BS!C29-Qua_Con_BS!C13)/(Qua_Con_BS!C26-3684.2)</f>
        <v>3.1576142829706226</v>
      </c>
    </row>
    <row r="20" spans="1:3" ht="20.25" customHeight="1">
      <c r="A20" s="15" t="s">
        <v>38</v>
      </c>
      <c r="B20" s="36">
        <f>(Qua_Con_BS!B22-'Qua_Con_BS (2)'!B15)/(Qua_Con_BS!B26-3685.2)</f>
        <v>3.2800811163477306</v>
      </c>
      <c r="C20" s="36">
        <f>(Qua_Con_BS!C22-'Qua_Con_BS (2)'!C15)/(Qua_Con_BS!C26-3684.2)</f>
        <v>3.1706251624006296</v>
      </c>
    </row>
    <row r="21" spans="1:3" ht="14.25" customHeight="1">
      <c r="A21" s="24"/>
      <c r="B21" s="14"/>
      <c r="C21" s="14"/>
    </row>
    <row r="22" spans="1:3" ht="41.25" customHeight="1">
      <c r="A22" s="99" t="s">
        <v>102</v>
      </c>
      <c r="B22" s="99"/>
      <c r="C22" s="99"/>
    </row>
    <row r="23" spans="1:3" ht="18.75">
      <c r="A23" s="15"/>
      <c r="B23" s="14"/>
      <c r="C23" s="14"/>
    </row>
    <row r="24" ht="18">
      <c r="A24" s="2"/>
    </row>
    <row r="25" ht="18">
      <c r="A25" s="2"/>
    </row>
    <row r="40" ht="18">
      <c r="D40" s="70" t="s">
        <v>75</v>
      </c>
    </row>
  </sheetData>
  <mergeCells count="3">
    <mergeCell ref="A2:C2"/>
    <mergeCell ref="A22:C22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C37" sqref="C37"/>
    </sheetView>
  </sheetViews>
  <sheetFormatPr defaultColWidth="8.88671875" defaultRowHeight="15"/>
  <cols>
    <col min="1" max="1" width="53.99609375" style="0" customWidth="1"/>
    <col min="2" max="2" width="16.99609375" style="0" customWidth="1"/>
    <col min="3" max="3" width="16.3359375" style="0" customWidth="1"/>
    <col min="4" max="4" width="7.77734375" style="0" customWidth="1"/>
  </cols>
  <sheetData>
    <row r="1" spans="1:7" ht="45.75" customHeight="1">
      <c r="A1" s="101" t="s">
        <v>33</v>
      </c>
      <c r="B1" s="101"/>
      <c r="C1" s="101"/>
      <c r="D1" s="101"/>
      <c r="E1" s="101"/>
      <c r="F1" s="101"/>
      <c r="G1" s="14"/>
    </row>
    <row r="2" spans="1:6" s="42" customFormat="1" ht="42.75" customHeight="1">
      <c r="A2" s="106" t="s">
        <v>95</v>
      </c>
      <c r="B2" s="107"/>
      <c r="C2" s="107"/>
      <c r="D2" s="43"/>
      <c r="E2" s="43"/>
      <c r="F2" s="43"/>
    </row>
    <row r="3" spans="1:6" ht="24.75" customHeight="1">
      <c r="A3" s="108" t="s">
        <v>90</v>
      </c>
      <c r="B3" s="96"/>
      <c r="C3" s="96"/>
      <c r="D3" s="13"/>
      <c r="E3" s="13"/>
      <c r="F3" s="13"/>
    </row>
    <row r="4" spans="1:6" ht="18.75">
      <c r="A4" s="108"/>
      <c r="B4" s="108"/>
      <c r="C4" s="108"/>
      <c r="D4" s="13"/>
      <c r="E4" s="13"/>
      <c r="F4" s="13"/>
    </row>
    <row r="5" spans="1:6" ht="30.75" customHeight="1">
      <c r="A5" s="13"/>
      <c r="B5" s="16" t="s">
        <v>98</v>
      </c>
      <c r="C5" s="16" t="s">
        <v>98</v>
      </c>
      <c r="D5" s="13"/>
      <c r="E5" s="13"/>
      <c r="F5" s="13"/>
    </row>
    <row r="6" spans="1:6" ht="18.75">
      <c r="A6" s="13"/>
      <c r="B6" s="16" t="s">
        <v>97</v>
      </c>
      <c r="C6" s="16" t="s">
        <v>124</v>
      </c>
      <c r="D6" s="13"/>
      <c r="E6" s="13"/>
      <c r="F6" s="13"/>
    </row>
    <row r="7" spans="1:6" ht="18.75">
      <c r="A7" s="13"/>
      <c r="B7" s="17" t="s">
        <v>14</v>
      </c>
      <c r="C7" s="17" t="s">
        <v>14</v>
      </c>
      <c r="D7" s="13"/>
      <c r="E7" s="13"/>
      <c r="F7" s="13"/>
    </row>
    <row r="8" spans="1:6" ht="35.25" customHeight="1">
      <c r="A8" s="24" t="s">
        <v>20</v>
      </c>
      <c r="B8" s="18">
        <f>+Qua_Con_PL!D19</f>
        <v>19051</v>
      </c>
      <c r="C8" s="18">
        <f>+Qua_Con_PL!E19</f>
        <v>8577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21</v>
      </c>
      <c r="B10" s="18"/>
      <c r="C10" s="18"/>
      <c r="D10" s="13"/>
      <c r="E10" s="13"/>
      <c r="F10" s="13"/>
    </row>
    <row r="11" spans="1:6" ht="18.75">
      <c r="A11" s="15" t="s">
        <v>28</v>
      </c>
      <c r="B11" s="18">
        <v>2825</v>
      </c>
      <c r="C11" s="18">
        <v>1270</v>
      </c>
      <c r="D11" s="13"/>
      <c r="E11" s="13"/>
      <c r="F11" s="13"/>
    </row>
    <row r="12" spans="1:6" ht="18.75">
      <c r="A12" s="15" t="s">
        <v>29</v>
      </c>
      <c r="B12" s="32">
        <v>1299</v>
      </c>
      <c r="C12" s="32">
        <v>819</v>
      </c>
      <c r="D12" s="13"/>
      <c r="E12" s="13"/>
      <c r="F12" s="13"/>
    </row>
    <row r="13" spans="1:6" ht="18.75">
      <c r="A13" s="24" t="s">
        <v>115</v>
      </c>
      <c r="B13" s="27">
        <v>-225</v>
      </c>
      <c r="C13" s="93">
        <v>-207</v>
      </c>
      <c r="D13" s="13"/>
      <c r="E13" s="13"/>
      <c r="F13" s="13"/>
    </row>
    <row r="14" spans="1:6" ht="18.75">
      <c r="A14" s="24" t="s">
        <v>22</v>
      </c>
      <c r="B14" s="18">
        <f>SUM(B8:B13)</f>
        <v>22950</v>
      </c>
      <c r="C14" s="18">
        <f>SUM(C8:C13)</f>
        <v>10459</v>
      </c>
      <c r="D14" s="13"/>
      <c r="E14" s="13"/>
      <c r="F14" s="13"/>
    </row>
    <row r="15" spans="1:6" ht="18.75">
      <c r="A15" s="15"/>
      <c r="B15" s="18"/>
      <c r="C15" s="18"/>
      <c r="D15" s="13"/>
      <c r="E15" s="13"/>
      <c r="F15" s="13"/>
    </row>
    <row r="16" spans="1:6" ht="18.75">
      <c r="A16" s="24" t="s">
        <v>23</v>
      </c>
      <c r="B16" s="18"/>
      <c r="C16" s="18"/>
      <c r="D16" s="13"/>
      <c r="E16" s="13"/>
      <c r="F16" s="13"/>
    </row>
    <row r="17" spans="1:6" ht="18.75">
      <c r="A17" s="24" t="s">
        <v>24</v>
      </c>
      <c r="B17" s="18">
        <v>-10551</v>
      </c>
      <c r="C17" s="18">
        <v>-17914</v>
      </c>
      <c r="D17" s="13"/>
      <c r="E17" s="13"/>
      <c r="F17" s="13"/>
    </row>
    <row r="18" spans="1:6" ht="18.75">
      <c r="A18" s="24" t="s">
        <v>25</v>
      </c>
      <c r="B18" s="18">
        <v>-4856</v>
      </c>
      <c r="C18" s="18">
        <v>-4547</v>
      </c>
      <c r="D18" s="13"/>
      <c r="E18" s="13"/>
      <c r="F18" s="13"/>
    </row>
    <row r="19" spans="1:6" ht="18.75">
      <c r="A19" s="15" t="s">
        <v>91</v>
      </c>
      <c r="B19" s="32">
        <v>-1484</v>
      </c>
      <c r="C19" s="32">
        <v>-1085</v>
      </c>
      <c r="D19" s="13"/>
      <c r="E19" s="13"/>
      <c r="F19" s="13"/>
    </row>
    <row r="20" spans="1:6" ht="18.75">
      <c r="A20" s="24" t="s">
        <v>116</v>
      </c>
      <c r="B20" s="32">
        <v>-4</v>
      </c>
      <c r="C20" s="66">
        <v>0</v>
      </c>
      <c r="D20" s="13"/>
      <c r="E20" s="13"/>
      <c r="F20" s="13"/>
    </row>
    <row r="21" spans="1:6" ht="18.75">
      <c r="A21" s="24" t="s">
        <v>117</v>
      </c>
      <c r="B21" s="27">
        <v>225</v>
      </c>
      <c r="C21" s="93">
        <v>207</v>
      </c>
      <c r="D21" s="13"/>
      <c r="E21" s="13"/>
      <c r="F21" s="13"/>
    </row>
    <row r="22" spans="1:6" ht="18.75">
      <c r="A22" s="15" t="s">
        <v>121</v>
      </c>
      <c r="B22" s="37">
        <f>SUM(B14:B21)</f>
        <v>6280</v>
      </c>
      <c r="C22" s="37">
        <f>SUM(C14:C21)</f>
        <v>-12880</v>
      </c>
      <c r="D22" s="13"/>
      <c r="E22" s="13"/>
      <c r="F22" s="13"/>
    </row>
    <row r="23" spans="1:6" ht="18.75">
      <c r="A23" s="15"/>
      <c r="B23" s="18"/>
      <c r="C23" s="18"/>
      <c r="D23" s="13"/>
      <c r="E23" s="13"/>
      <c r="F23" s="13"/>
    </row>
    <row r="24" spans="1:6" ht="18.75">
      <c r="A24" s="15" t="s">
        <v>26</v>
      </c>
      <c r="B24" s="18"/>
      <c r="C24" s="18"/>
      <c r="D24" s="13"/>
      <c r="E24" s="13"/>
      <c r="F24" s="13"/>
    </row>
    <row r="25" spans="1:6" ht="18.75">
      <c r="A25" s="15" t="s">
        <v>30</v>
      </c>
      <c r="B25" s="18">
        <v>0</v>
      </c>
      <c r="C25" s="18">
        <v>75</v>
      </c>
      <c r="D25" s="13"/>
      <c r="E25" s="13"/>
      <c r="F25" s="13"/>
    </row>
    <row r="26" spans="1:6" ht="18.75">
      <c r="A26" s="24" t="s">
        <v>31</v>
      </c>
      <c r="B26" s="18">
        <v>-793</v>
      </c>
      <c r="C26" s="18">
        <v>-6020</v>
      </c>
      <c r="D26" s="13"/>
      <c r="E26" s="13"/>
      <c r="F26" s="13"/>
    </row>
    <row r="27" spans="1:6" ht="18.75">
      <c r="A27" s="15" t="s">
        <v>92</v>
      </c>
      <c r="B27" s="37">
        <f>SUM(B25:B26)</f>
        <v>-793</v>
      </c>
      <c r="C27" s="37">
        <f>SUM(C25:C26)</f>
        <v>-5945</v>
      </c>
      <c r="D27" s="13"/>
      <c r="E27" s="13"/>
      <c r="F27" s="13"/>
    </row>
    <row r="28" spans="1:6" ht="18.75">
      <c r="A28" s="15"/>
      <c r="B28" s="18"/>
      <c r="C28" s="18"/>
      <c r="D28" s="13"/>
      <c r="E28" s="13"/>
      <c r="F28" s="13"/>
    </row>
    <row r="29" spans="1:6" ht="18.75">
      <c r="A29" s="24" t="s">
        <v>27</v>
      </c>
      <c r="B29" s="18"/>
      <c r="C29" s="18"/>
      <c r="D29" s="13"/>
      <c r="E29" s="13"/>
      <c r="F29" s="13"/>
    </row>
    <row r="30" spans="1:6" ht="18.75">
      <c r="A30" s="15" t="s">
        <v>32</v>
      </c>
      <c r="B30" s="18">
        <v>-5987</v>
      </c>
      <c r="C30" s="18">
        <v>17211</v>
      </c>
      <c r="D30" s="13"/>
      <c r="E30" s="13"/>
      <c r="F30" s="13"/>
    </row>
    <row r="31" spans="1:6" ht="18.75">
      <c r="A31" s="15" t="s">
        <v>19</v>
      </c>
      <c r="B31" s="18">
        <f>-7304-B30</f>
        <v>-1317</v>
      </c>
      <c r="C31" s="18">
        <v>-840</v>
      </c>
      <c r="D31" s="13"/>
      <c r="E31" s="13"/>
      <c r="F31" s="13"/>
    </row>
    <row r="32" spans="1:6" ht="18.75">
      <c r="A32" s="15" t="s">
        <v>122</v>
      </c>
      <c r="B32" s="37">
        <f>SUM(B30:B31)</f>
        <v>-7304</v>
      </c>
      <c r="C32" s="37">
        <f>SUM(C30:C31)</f>
        <v>16371</v>
      </c>
      <c r="D32" s="13"/>
      <c r="E32" s="13"/>
      <c r="F32" s="13"/>
    </row>
    <row r="33" spans="1:6" ht="18.75">
      <c r="A33" s="15"/>
      <c r="B33" s="18"/>
      <c r="C33" s="18"/>
      <c r="D33" s="13"/>
      <c r="E33" s="13"/>
      <c r="F33" s="13"/>
    </row>
    <row r="34" spans="1:6" ht="18.75">
      <c r="A34" s="15" t="s">
        <v>15</v>
      </c>
      <c r="B34" s="20">
        <f>+B22+B27+B32</f>
        <v>-1817</v>
      </c>
      <c r="C34" s="20">
        <f>+C22+C27+C32</f>
        <v>-2454</v>
      </c>
      <c r="D34" s="13"/>
      <c r="E34" s="13"/>
      <c r="F34" s="13"/>
    </row>
    <row r="35" spans="1:6" ht="18.75">
      <c r="A35" s="15"/>
      <c r="B35" s="20"/>
      <c r="C35" s="20"/>
      <c r="D35" s="13"/>
      <c r="E35" s="13"/>
      <c r="F35" s="13"/>
    </row>
    <row r="36" spans="1:6" ht="18.75">
      <c r="A36" s="15" t="s">
        <v>16</v>
      </c>
      <c r="B36" s="18">
        <v>3879</v>
      </c>
      <c r="C36" s="18">
        <v>3272</v>
      </c>
      <c r="D36" s="13"/>
      <c r="E36" s="13"/>
      <c r="F36" s="13"/>
    </row>
    <row r="37" spans="1:6" ht="19.5" thickBot="1">
      <c r="A37" s="15" t="s">
        <v>118</v>
      </c>
      <c r="B37" s="21">
        <f>+B36+B34</f>
        <v>2062</v>
      </c>
      <c r="C37" s="21">
        <f>+C36+C34</f>
        <v>818</v>
      </c>
      <c r="D37" s="13"/>
      <c r="E37" s="13"/>
      <c r="F37" s="13"/>
    </row>
    <row r="38" spans="1:6" ht="19.5" thickTop="1">
      <c r="A38" s="13"/>
      <c r="B38" s="22"/>
      <c r="C38" s="13"/>
      <c r="D38" s="13"/>
      <c r="E38" s="13"/>
      <c r="F38" s="13"/>
    </row>
    <row r="39" spans="1:6" ht="44.25" customHeight="1">
      <c r="A39" s="105" t="s">
        <v>114</v>
      </c>
      <c r="B39" s="105"/>
      <c r="C39" s="105"/>
      <c r="D39" s="13"/>
      <c r="E39" s="13"/>
      <c r="F39" s="13"/>
    </row>
    <row r="40" spans="1:6" ht="18.75">
      <c r="A40" s="15"/>
      <c r="B40" s="14"/>
      <c r="C40" s="13"/>
      <c r="D40" s="13"/>
      <c r="E40" s="13"/>
      <c r="F40" s="13"/>
    </row>
    <row r="41" spans="1:6" ht="15.75">
      <c r="A41" s="13"/>
      <c r="B41" s="13"/>
      <c r="C41" s="13"/>
      <c r="D41" s="13"/>
      <c r="E41" s="13"/>
      <c r="F41" s="13"/>
    </row>
    <row r="42" s="6" customFormat="1" ht="18"/>
  </sheetData>
  <mergeCells count="5">
    <mergeCell ref="A1:F1"/>
    <mergeCell ref="A39:C39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paperSize="9" scale="83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3"/>
  <sheetViews>
    <sheetView workbookViewId="0" topLeftCell="C7">
      <selection activeCell="I25" sqref="I25"/>
    </sheetView>
  </sheetViews>
  <sheetFormatPr defaultColWidth="8.88671875" defaultRowHeight="15"/>
  <cols>
    <col min="1" max="1" width="2.99609375" style="44" customWidth="1"/>
    <col min="2" max="2" width="48.4453125" style="44" customWidth="1"/>
    <col min="3" max="3" width="11.5546875" style="44" customWidth="1"/>
    <col min="4" max="4" width="10.99609375" style="44" customWidth="1"/>
    <col min="5" max="5" width="12.99609375" style="44" customWidth="1"/>
    <col min="6" max="6" width="13.4453125" style="44" customWidth="1"/>
    <col min="7" max="7" width="11.88671875" style="44" customWidth="1"/>
    <col min="8" max="8" width="12.3359375" style="44" customWidth="1"/>
    <col min="9" max="33" width="8.88671875" style="45" customWidth="1"/>
    <col min="34" max="16384" width="8.88671875" style="44" customWidth="1"/>
  </cols>
  <sheetData>
    <row r="1" spans="1:33" ht="45.75" customHeight="1">
      <c r="A1" s="114" t="s">
        <v>33</v>
      </c>
      <c r="B1" s="114"/>
      <c r="C1" s="114"/>
      <c r="D1" s="114"/>
      <c r="E1" s="114"/>
      <c r="F1" s="114"/>
      <c r="G1" s="115"/>
      <c r="H1" s="11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8" ht="27" customHeight="1">
      <c r="A2" s="116" t="s">
        <v>95</v>
      </c>
      <c r="B2" s="116"/>
      <c r="C2" s="116"/>
      <c r="D2" s="116"/>
      <c r="E2" s="116"/>
      <c r="F2" s="116"/>
      <c r="G2" s="116"/>
      <c r="H2" s="116"/>
    </row>
    <row r="3" spans="1:8" ht="27.75" customHeight="1">
      <c r="A3" s="108" t="s">
        <v>74</v>
      </c>
      <c r="B3" s="96"/>
      <c r="C3" s="96"/>
      <c r="D3" s="96"/>
      <c r="E3" s="96"/>
      <c r="F3" s="96"/>
      <c r="G3" s="96"/>
      <c r="H3" s="96"/>
    </row>
    <row r="4" spans="1:8" ht="18.75" customHeight="1">
      <c r="A4" s="108"/>
      <c r="B4" s="108"/>
      <c r="C4" s="108"/>
      <c r="D4" s="108"/>
      <c r="E4" s="108"/>
      <c r="F4" s="108"/>
      <c r="G4" s="108"/>
      <c r="H4" s="108"/>
    </row>
    <row r="5" spans="1:8" ht="18.75" customHeight="1">
      <c r="A5" s="13"/>
      <c r="B5" s="14"/>
      <c r="C5" s="47" t="s">
        <v>109</v>
      </c>
      <c r="D5" s="117" t="s">
        <v>110</v>
      </c>
      <c r="E5" s="94"/>
      <c r="F5" s="94"/>
      <c r="G5" s="94"/>
      <c r="H5" s="94"/>
    </row>
    <row r="6" spans="1:8" ht="18.75" customHeight="1">
      <c r="A6" s="13"/>
      <c r="B6" s="14"/>
      <c r="C6" s="65"/>
      <c r="D6" s="65"/>
      <c r="E6" s="112" t="s">
        <v>113</v>
      </c>
      <c r="F6" s="113"/>
      <c r="G6" s="91"/>
      <c r="H6" s="91"/>
    </row>
    <row r="7" spans="1:8" ht="19.5" customHeight="1">
      <c r="A7" s="13"/>
      <c r="B7" s="14"/>
      <c r="C7" s="65"/>
      <c r="D7" s="65"/>
      <c r="E7" s="92"/>
      <c r="F7" s="92"/>
      <c r="G7" s="15"/>
      <c r="H7" s="23"/>
    </row>
    <row r="8" spans="1:8" ht="18.75" customHeight="1">
      <c r="A8" s="13"/>
      <c r="B8" s="14"/>
      <c r="C8" s="65"/>
      <c r="D8" s="65"/>
      <c r="E8" s="50"/>
      <c r="F8" s="64"/>
      <c r="G8" s="15"/>
      <c r="H8" s="23"/>
    </row>
    <row r="9" spans="1:8" ht="18.75" customHeight="1">
      <c r="A9" s="13"/>
      <c r="B9" s="14"/>
      <c r="C9" s="65"/>
      <c r="D9" s="65"/>
      <c r="E9" s="50"/>
      <c r="F9" s="64"/>
      <c r="G9" s="15"/>
      <c r="H9" s="23"/>
    </row>
    <row r="10" spans="1:8" ht="18.75">
      <c r="A10" s="13"/>
      <c r="B10" s="14"/>
      <c r="C10" s="25" t="s">
        <v>60</v>
      </c>
      <c r="D10" s="26" t="s">
        <v>69</v>
      </c>
      <c r="E10" s="16" t="s">
        <v>66</v>
      </c>
      <c r="F10" s="17" t="s">
        <v>67</v>
      </c>
      <c r="G10" s="17" t="s">
        <v>61</v>
      </c>
      <c r="H10" s="58" t="s">
        <v>62</v>
      </c>
    </row>
    <row r="11" spans="1:8" ht="18.75">
      <c r="A11" s="13"/>
      <c r="B11" s="14"/>
      <c r="C11" s="25" t="s">
        <v>72</v>
      </c>
      <c r="D11" s="26" t="s">
        <v>70</v>
      </c>
      <c r="E11" s="16" t="s">
        <v>71</v>
      </c>
      <c r="F11" s="17" t="s">
        <v>68</v>
      </c>
      <c r="G11" s="17" t="s">
        <v>79</v>
      </c>
      <c r="H11" s="59" t="s">
        <v>80</v>
      </c>
    </row>
    <row r="12" spans="1:8" ht="18.75">
      <c r="A12" s="13"/>
      <c r="B12" s="13"/>
      <c r="C12" s="26" t="s">
        <v>17</v>
      </c>
      <c r="D12" s="26" t="s">
        <v>17</v>
      </c>
      <c r="E12" s="17" t="s">
        <v>17</v>
      </c>
      <c r="F12" s="16" t="s">
        <v>17</v>
      </c>
      <c r="G12" s="17" t="s">
        <v>17</v>
      </c>
      <c r="H12" s="17" t="s">
        <v>17</v>
      </c>
    </row>
    <row r="13" spans="1:8" ht="9.75" customHeight="1">
      <c r="A13" s="13"/>
      <c r="B13" s="14"/>
      <c r="C13" s="13"/>
      <c r="D13" s="13"/>
      <c r="E13" s="13"/>
      <c r="F13" s="13"/>
      <c r="G13" s="13"/>
      <c r="H13" s="13"/>
    </row>
    <row r="14" spans="1:8" ht="18.75">
      <c r="A14" s="13"/>
      <c r="C14" s="32"/>
      <c r="D14" s="32"/>
      <c r="E14" s="32"/>
      <c r="F14" s="32"/>
      <c r="G14" s="32"/>
      <c r="H14" s="32"/>
    </row>
    <row r="15" spans="1:8" ht="18.75">
      <c r="A15" s="13"/>
      <c r="B15" s="50" t="s">
        <v>111</v>
      </c>
      <c r="C15" s="32">
        <v>109903</v>
      </c>
      <c r="D15" s="32">
        <v>-5677</v>
      </c>
      <c r="E15" s="32">
        <v>24115</v>
      </c>
      <c r="F15" s="32">
        <v>1186</v>
      </c>
      <c r="G15" s="32">
        <v>207253</v>
      </c>
      <c r="H15" s="32">
        <f>SUM(C15:G15)</f>
        <v>336780</v>
      </c>
    </row>
    <row r="16" spans="1:8" ht="9" customHeight="1">
      <c r="A16" s="13"/>
      <c r="B16" s="24"/>
      <c r="C16" s="32"/>
      <c r="D16" s="32"/>
      <c r="E16" s="32"/>
      <c r="F16" s="32"/>
      <c r="G16" s="32"/>
      <c r="H16" s="56"/>
    </row>
    <row r="17" spans="1:8" ht="18.75">
      <c r="A17" s="13"/>
      <c r="B17" s="50" t="s">
        <v>99</v>
      </c>
      <c r="C17" s="18"/>
      <c r="D17" s="18"/>
      <c r="E17" s="18"/>
      <c r="F17" s="18"/>
      <c r="G17" s="18"/>
      <c r="H17" s="20"/>
    </row>
    <row r="18" spans="1:8" ht="18.75">
      <c r="A18" s="13"/>
      <c r="B18" s="63" t="s">
        <v>100</v>
      </c>
      <c r="C18" s="18"/>
      <c r="D18" s="18"/>
      <c r="E18" s="18"/>
      <c r="F18" s="18"/>
      <c r="G18" s="18"/>
      <c r="H18" s="20"/>
    </row>
    <row r="19" spans="1:33" s="89" customFormat="1" ht="19.5">
      <c r="A19" s="87"/>
      <c r="B19" s="24" t="s">
        <v>63</v>
      </c>
      <c r="C19" s="86">
        <v>0</v>
      </c>
      <c r="D19" s="86">
        <v>0</v>
      </c>
      <c r="E19" s="86">
        <v>0</v>
      </c>
      <c r="F19" s="86">
        <v>0</v>
      </c>
      <c r="G19" s="32">
        <f>+Qua_Con_PL!D22</f>
        <v>16342</v>
      </c>
      <c r="H19" s="56">
        <f>SUM(C19:G19)</f>
        <v>16342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8" ht="18.75">
      <c r="A20" s="13"/>
      <c r="B20" s="24" t="s">
        <v>112</v>
      </c>
      <c r="C20" s="37">
        <v>0</v>
      </c>
      <c r="D20" s="37">
        <v>0</v>
      </c>
      <c r="E20" s="37">
        <v>0</v>
      </c>
      <c r="F20" s="37">
        <v>0</v>
      </c>
      <c r="G20" s="37">
        <f>SUM(G19:G19)</f>
        <v>16342</v>
      </c>
      <c r="H20" s="37">
        <f>SUM(H19:H19)</f>
        <v>16342</v>
      </c>
    </row>
    <row r="21" spans="1:8" ht="8.25" customHeight="1">
      <c r="A21" s="13"/>
      <c r="B21" s="60"/>
      <c r="C21" s="18"/>
      <c r="D21" s="18"/>
      <c r="E21" s="18"/>
      <c r="F21" s="18"/>
      <c r="G21" s="18"/>
      <c r="H21" s="20"/>
    </row>
    <row r="22" spans="1:33" s="6" customFormat="1" ht="18.75">
      <c r="A22" s="14"/>
      <c r="B22" s="24" t="s">
        <v>64</v>
      </c>
      <c r="C22" s="18">
        <v>0</v>
      </c>
      <c r="D22" s="18">
        <v>0</v>
      </c>
      <c r="E22" s="18">
        <v>0</v>
      </c>
      <c r="F22" s="18">
        <v>0</v>
      </c>
      <c r="G22" s="18">
        <v>-4716</v>
      </c>
      <c r="H22" s="20">
        <f>SUM(C22:G22)</f>
        <v>-4716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2:33" s="14" customFormat="1" ht="18.75">
      <c r="B23" s="24" t="s">
        <v>81</v>
      </c>
      <c r="C23" s="18">
        <v>0</v>
      </c>
      <c r="D23" s="18">
        <v>-3</v>
      </c>
      <c r="E23" s="18">
        <v>0</v>
      </c>
      <c r="F23" s="18">
        <v>0</v>
      </c>
      <c r="G23" s="18">
        <v>0</v>
      </c>
      <c r="H23" s="20">
        <f>SUM(C23:G23)</f>
        <v>-3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2:33" s="85" customFormat="1" ht="20.25" thickBot="1">
      <c r="B24" s="49" t="s">
        <v>101</v>
      </c>
      <c r="C24" s="61">
        <f aca="true" t="shared" si="0" ref="C24:H24">+C20+C23+C22+C15</f>
        <v>109903</v>
      </c>
      <c r="D24" s="61">
        <f t="shared" si="0"/>
        <v>-5680</v>
      </c>
      <c r="E24" s="61">
        <f t="shared" si="0"/>
        <v>24115</v>
      </c>
      <c r="F24" s="61">
        <f t="shared" si="0"/>
        <v>1186</v>
      </c>
      <c r="G24" s="61">
        <f t="shared" si="0"/>
        <v>218879</v>
      </c>
      <c r="H24" s="61">
        <f t="shared" si="0"/>
        <v>348403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</row>
    <row r="25" spans="2:33" s="14" customFormat="1" ht="19.5" thickTop="1">
      <c r="B25" s="49"/>
      <c r="C25" s="56"/>
      <c r="D25" s="56"/>
      <c r="E25" s="56"/>
      <c r="F25" s="56"/>
      <c r="G25" s="56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8" ht="18.75">
      <c r="A26" s="108"/>
      <c r="B26" s="96"/>
      <c r="C26" s="96"/>
      <c r="D26" s="96"/>
      <c r="E26" s="96"/>
      <c r="F26" s="96"/>
      <c r="G26" s="96"/>
      <c r="H26" s="96"/>
    </row>
    <row r="27" spans="1:8" ht="18.75">
      <c r="A27" s="108"/>
      <c r="B27" s="108"/>
      <c r="C27" s="108"/>
      <c r="D27" s="108"/>
      <c r="E27" s="108"/>
      <c r="F27" s="108"/>
      <c r="G27" s="108"/>
      <c r="H27" s="108"/>
    </row>
    <row r="28" spans="1:8" ht="19.5" customHeight="1">
      <c r="A28" s="13"/>
      <c r="B28" s="14"/>
      <c r="C28" s="47"/>
      <c r="D28" s="65"/>
      <c r="E28" s="50"/>
      <c r="F28" s="64"/>
      <c r="G28" s="15"/>
      <c r="H28" s="23"/>
    </row>
    <row r="29" spans="1:8" ht="19.5" customHeight="1">
      <c r="A29" s="13"/>
      <c r="B29" s="14"/>
      <c r="C29" s="65"/>
      <c r="D29" s="65"/>
      <c r="E29" s="109"/>
      <c r="F29" s="109"/>
      <c r="G29" s="15"/>
      <c r="H29" s="23"/>
    </row>
    <row r="30" spans="1:8" ht="19.5" customHeight="1">
      <c r="A30" s="13"/>
      <c r="B30" s="14"/>
      <c r="C30" s="65"/>
      <c r="D30" s="65"/>
      <c r="E30" s="50"/>
      <c r="F30" s="64"/>
      <c r="G30" s="15"/>
      <c r="H30" s="23"/>
    </row>
    <row r="31" spans="1:8" ht="19.5" customHeight="1">
      <c r="A31" s="13"/>
      <c r="B31" s="14"/>
      <c r="C31" s="65"/>
      <c r="D31" s="65"/>
      <c r="E31" s="50"/>
      <c r="F31" s="64"/>
      <c r="G31" s="15"/>
      <c r="H31" s="23"/>
    </row>
    <row r="32" spans="1:8" ht="19.5" customHeight="1">
      <c r="A32" s="13"/>
      <c r="B32" s="14"/>
      <c r="C32" s="65"/>
      <c r="D32" s="65"/>
      <c r="E32" s="50"/>
      <c r="F32" s="64"/>
      <c r="G32" s="15"/>
      <c r="H32" s="23"/>
    </row>
    <row r="33" spans="1:8" ht="18.75">
      <c r="A33" s="13"/>
      <c r="B33" s="14"/>
      <c r="C33" s="25"/>
      <c r="D33" s="17"/>
      <c r="E33" s="16"/>
      <c r="F33" s="17"/>
      <c r="G33" s="17"/>
      <c r="H33" s="58"/>
    </row>
    <row r="34" spans="1:8" ht="18.75">
      <c r="A34" s="13"/>
      <c r="B34" s="14"/>
      <c r="C34" s="25"/>
      <c r="D34" s="17"/>
      <c r="E34" s="16"/>
      <c r="F34" s="17"/>
      <c r="G34" s="17"/>
      <c r="H34" s="59"/>
    </row>
    <row r="35" spans="1:8" ht="18.75">
      <c r="A35" s="13"/>
      <c r="B35" s="13"/>
      <c r="C35" s="26"/>
      <c r="D35" s="16"/>
      <c r="E35" s="17"/>
      <c r="F35" s="16"/>
      <c r="G35" s="17"/>
      <c r="H35" s="17"/>
    </row>
    <row r="36" spans="1:8" ht="9.75" customHeight="1">
      <c r="A36" s="13"/>
      <c r="B36" s="14"/>
      <c r="C36" s="13"/>
      <c r="D36" s="13"/>
      <c r="E36" s="13"/>
      <c r="F36" s="13"/>
      <c r="G36" s="13"/>
      <c r="H36" s="13"/>
    </row>
    <row r="37" spans="1:8" ht="18.75">
      <c r="A37" s="13"/>
      <c r="B37" s="50"/>
      <c r="C37" s="32"/>
      <c r="D37" s="32"/>
      <c r="E37" s="32"/>
      <c r="F37" s="32"/>
      <c r="G37" s="32"/>
      <c r="H37" s="32"/>
    </row>
    <row r="38" spans="1:8" ht="18.75">
      <c r="A38" s="13"/>
      <c r="B38" s="24"/>
      <c r="C38" s="32"/>
      <c r="D38" s="32"/>
      <c r="E38" s="32"/>
      <c r="F38" s="32"/>
      <c r="G38" s="32"/>
      <c r="H38" s="32"/>
    </row>
    <row r="39" spans="1:8" ht="18.75">
      <c r="A39" s="13"/>
      <c r="B39" s="24"/>
      <c r="C39" s="32"/>
      <c r="D39" s="32"/>
      <c r="E39" s="32"/>
      <c r="F39" s="32"/>
      <c r="G39" s="32"/>
      <c r="H39" s="32"/>
    </row>
    <row r="40" spans="1:8" ht="18.75">
      <c r="A40" s="13"/>
      <c r="B40" s="24"/>
      <c r="C40" s="32"/>
      <c r="D40" s="32"/>
      <c r="E40" s="32"/>
      <c r="F40" s="32"/>
      <c r="G40" s="32"/>
      <c r="H40" s="32"/>
    </row>
    <row r="41" spans="1:8" ht="18.75">
      <c r="A41" s="13"/>
      <c r="B41" s="24"/>
      <c r="C41" s="32"/>
      <c r="D41" s="32"/>
      <c r="E41" s="32"/>
      <c r="F41" s="32"/>
      <c r="G41" s="32"/>
      <c r="H41" s="32"/>
    </row>
    <row r="42" spans="1:8" ht="20.25" customHeight="1">
      <c r="A42" s="13"/>
      <c r="B42" s="48"/>
      <c r="C42" s="32"/>
      <c r="D42" s="32"/>
      <c r="E42" s="32"/>
      <c r="F42" s="32"/>
      <c r="G42" s="32"/>
      <c r="H42" s="32"/>
    </row>
    <row r="43" spans="1:8" ht="10.5" customHeight="1">
      <c r="A43" s="13"/>
      <c r="B43" s="48"/>
      <c r="C43" s="32"/>
      <c r="D43" s="32"/>
      <c r="E43" s="32"/>
      <c r="F43" s="32"/>
      <c r="G43" s="32"/>
      <c r="H43" s="32"/>
    </row>
    <row r="44" spans="1:8" ht="17.25" customHeight="1">
      <c r="A44" s="13"/>
      <c r="B44" s="50"/>
      <c r="C44" s="32"/>
      <c r="D44" s="32"/>
      <c r="E44" s="32"/>
      <c r="F44" s="32"/>
      <c r="G44" s="32"/>
      <c r="H44" s="32"/>
    </row>
    <row r="45" spans="1:8" ht="18" customHeight="1">
      <c r="A45" s="13"/>
      <c r="B45" s="63"/>
      <c r="C45" s="32"/>
      <c r="D45" s="32"/>
      <c r="E45" s="32"/>
      <c r="F45" s="32"/>
      <c r="G45" s="32"/>
      <c r="H45" s="32"/>
    </row>
    <row r="46" spans="1:8" ht="18.75">
      <c r="A46" s="13"/>
      <c r="B46" s="24"/>
      <c r="C46" s="32"/>
      <c r="D46" s="32"/>
      <c r="E46" s="32"/>
      <c r="F46" s="32"/>
      <c r="G46" s="32"/>
      <c r="H46" s="56"/>
    </row>
    <row r="47" spans="1:8" ht="18.75">
      <c r="A47" s="13"/>
      <c r="B47" s="75"/>
      <c r="C47" s="32"/>
      <c r="D47" s="32"/>
      <c r="E47" s="32"/>
      <c r="F47" s="32"/>
      <c r="G47" s="32"/>
      <c r="H47" s="32"/>
    </row>
    <row r="48" spans="1:8" ht="10.5" customHeight="1">
      <c r="A48" s="13"/>
      <c r="B48" s="75"/>
      <c r="C48" s="32"/>
      <c r="D48" s="32"/>
      <c r="E48" s="32"/>
      <c r="F48" s="32"/>
      <c r="G48" s="32"/>
      <c r="H48" s="32"/>
    </row>
    <row r="49" spans="1:8" ht="18.75">
      <c r="A49" s="14"/>
      <c r="B49" s="24"/>
      <c r="C49" s="32"/>
      <c r="D49" s="32"/>
      <c r="E49" s="32"/>
      <c r="F49" s="32"/>
      <c r="G49" s="32"/>
      <c r="H49" s="56"/>
    </row>
    <row r="50" spans="1:8" ht="18.75">
      <c r="A50" s="14"/>
      <c r="B50" s="24"/>
      <c r="C50" s="32"/>
      <c r="D50" s="32"/>
      <c r="E50" s="32"/>
      <c r="F50" s="32"/>
      <c r="G50" s="32"/>
      <c r="H50" s="56"/>
    </row>
    <row r="51" spans="1:8" ht="18.75">
      <c r="A51" s="14"/>
      <c r="B51" s="76"/>
      <c r="C51" s="66"/>
      <c r="D51" s="32"/>
      <c r="E51" s="66"/>
      <c r="F51" s="32"/>
      <c r="G51" s="32"/>
      <c r="H51" s="56"/>
    </row>
    <row r="52" spans="1:8" ht="18.75">
      <c r="A52" s="14"/>
      <c r="B52" s="24"/>
      <c r="C52" s="32"/>
      <c r="D52" s="32"/>
      <c r="E52" s="32"/>
      <c r="F52" s="32"/>
      <c r="G52" s="32"/>
      <c r="H52" s="56"/>
    </row>
    <row r="53" spans="1:8" ht="18.75">
      <c r="A53" s="14"/>
      <c r="B53" s="50"/>
      <c r="C53" s="56"/>
      <c r="D53" s="56"/>
      <c r="E53" s="56"/>
      <c r="F53" s="56"/>
      <c r="G53" s="56"/>
      <c r="H53" s="56"/>
    </row>
    <row r="54" spans="2:6" ht="9" customHeight="1">
      <c r="B54" s="6"/>
      <c r="C54" s="6"/>
      <c r="D54" s="6"/>
      <c r="E54" s="6"/>
      <c r="F54" s="6"/>
    </row>
    <row r="55" spans="2:8" ht="39.75" customHeight="1">
      <c r="B55" s="110"/>
      <c r="C55" s="111"/>
      <c r="D55" s="111"/>
      <c r="E55" s="111"/>
      <c r="F55" s="111"/>
      <c r="G55" s="111"/>
      <c r="H55" s="111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20.25" customHeight="1">
      <c r="B61" s="6"/>
      <c r="C61" s="6"/>
      <c r="D61" s="6"/>
      <c r="E61" s="6"/>
      <c r="F61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  <row r="928" spans="2:6" ht="18">
      <c r="B928" s="6"/>
      <c r="C928" s="6"/>
      <c r="D928" s="6"/>
      <c r="E928" s="6"/>
      <c r="F928" s="6"/>
    </row>
    <row r="929" spans="2:6" ht="18">
      <c r="B929" s="6"/>
      <c r="C929" s="6"/>
      <c r="D929" s="6"/>
      <c r="E929" s="6"/>
      <c r="F929" s="6"/>
    </row>
    <row r="930" spans="2:6" ht="18">
      <c r="B930" s="6"/>
      <c r="C930" s="6"/>
      <c r="D930" s="6"/>
      <c r="E930" s="6"/>
      <c r="F930" s="6"/>
    </row>
    <row r="931" spans="2:6" ht="18">
      <c r="B931" s="6"/>
      <c r="C931" s="6"/>
      <c r="D931" s="6"/>
      <c r="E931" s="6"/>
      <c r="F931" s="6"/>
    </row>
    <row r="932" spans="2:6" ht="18">
      <c r="B932" s="6"/>
      <c r="C932" s="6"/>
      <c r="D932" s="6"/>
      <c r="E932" s="6"/>
      <c r="F932" s="6"/>
    </row>
    <row r="933" spans="2:6" ht="18">
      <c r="B933" s="6"/>
      <c r="C933" s="6"/>
      <c r="D933" s="6"/>
      <c r="E933" s="6"/>
      <c r="F933" s="6"/>
    </row>
    <row r="934" spans="2:6" ht="18">
      <c r="B934" s="6"/>
      <c r="C934" s="6"/>
      <c r="D934" s="6"/>
      <c r="E934" s="6"/>
      <c r="F934" s="6"/>
    </row>
    <row r="935" spans="2:6" ht="18">
      <c r="B935" s="6"/>
      <c r="C935" s="6"/>
      <c r="D935" s="6"/>
      <c r="E935" s="6"/>
      <c r="F935" s="6"/>
    </row>
    <row r="936" spans="2:6" ht="18">
      <c r="B936" s="6"/>
      <c r="C936" s="6"/>
      <c r="D936" s="6"/>
      <c r="E936" s="6"/>
      <c r="F936" s="6"/>
    </row>
    <row r="937" spans="2:6" ht="18">
      <c r="B937" s="6"/>
      <c r="C937" s="6"/>
      <c r="D937" s="6"/>
      <c r="E937" s="6"/>
      <c r="F937" s="6"/>
    </row>
    <row r="938" spans="2:6" ht="18">
      <c r="B938" s="6"/>
      <c r="C938" s="6"/>
      <c r="D938" s="6"/>
      <c r="E938" s="6"/>
      <c r="F938" s="6"/>
    </row>
    <row r="939" spans="2:6" ht="18">
      <c r="B939" s="6"/>
      <c r="C939" s="6"/>
      <c r="D939" s="6"/>
      <c r="E939" s="6"/>
      <c r="F939" s="6"/>
    </row>
    <row r="940" spans="2:6" ht="18">
      <c r="B940" s="6"/>
      <c r="C940" s="6"/>
      <c r="D940" s="6"/>
      <c r="E940" s="6"/>
      <c r="F940" s="6"/>
    </row>
    <row r="941" spans="2:6" ht="18">
      <c r="B941" s="6"/>
      <c r="C941" s="6"/>
      <c r="D941" s="6"/>
      <c r="E941" s="6"/>
      <c r="F941" s="6"/>
    </row>
    <row r="942" spans="2:6" ht="18">
      <c r="B942" s="6"/>
      <c r="C942" s="6"/>
      <c r="D942" s="6"/>
      <c r="E942" s="6"/>
      <c r="F942" s="6"/>
    </row>
    <row r="943" spans="2:6" ht="18">
      <c r="B943" s="6"/>
      <c r="C943" s="6"/>
      <c r="D943" s="6"/>
      <c r="E943" s="6"/>
      <c r="F943" s="6"/>
    </row>
    <row r="944" spans="2:6" ht="18">
      <c r="B944" s="6"/>
      <c r="C944" s="6"/>
      <c r="D944" s="6"/>
      <c r="E944" s="6"/>
      <c r="F944" s="6"/>
    </row>
    <row r="945" spans="2:6" ht="18">
      <c r="B945" s="6"/>
      <c r="C945" s="6"/>
      <c r="D945" s="6"/>
      <c r="E945" s="6"/>
      <c r="F945" s="6"/>
    </row>
    <row r="946" spans="2:6" ht="18">
      <c r="B946" s="6"/>
      <c r="C946" s="6"/>
      <c r="D946" s="6"/>
      <c r="E946" s="6"/>
      <c r="F946" s="6"/>
    </row>
    <row r="947" spans="2:6" ht="18">
      <c r="B947" s="6"/>
      <c r="C947" s="6"/>
      <c r="D947" s="6"/>
      <c r="E947" s="6"/>
      <c r="F947" s="6"/>
    </row>
    <row r="948" spans="2:6" ht="18">
      <c r="B948" s="6"/>
      <c r="C948" s="6"/>
      <c r="D948" s="6"/>
      <c r="E948" s="6"/>
      <c r="F948" s="6"/>
    </row>
    <row r="949" spans="2:6" ht="18">
      <c r="B949" s="6"/>
      <c r="C949" s="6"/>
      <c r="D949" s="6"/>
      <c r="E949" s="6"/>
      <c r="F949" s="6"/>
    </row>
    <row r="950" spans="2:6" ht="18">
      <c r="B950" s="6"/>
      <c r="C950" s="6"/>
      <c r="D950" s="6"/>
      <c r="E950" s="6"/>
      <c r="F950" s="6"/>
    </row>
    <row r="951" spans="2:6" ht="18">
      <c r="B951" s="6"/>
      <c r="C951" s="6"/>
      <c r="D951" s="6"/>
      <c r="E951" s="6"/>
      <c r="F951" s="6"/>
    </row>
    <row r="952" spans="2:6" ht="18">
      <c r="B952" s="6"/>
      <c r="C952" s="6"/>
      <c r="D952" s="6"/>
      <c r="E952" s="6"/>
      <c r="F952" s="6"/>
    </row>
    <row r="953" spans="2:6" ht="18">
      <c r="B953" s="6"/>
      <c r="C953" s="6"/>
      <c r="D953" s="6"/>
      <c r="E953" s="6"/>
      <c r="F953" s="6"/>
    </row>
  </sheetData>
  <mergeCells count="10">
    <mergeCell ref="A1:H1"/>
    <mergeCell ref="A2:H2"/>
    <mergeCell ref="A26:H26"/>
    <mergeCell ref="A27:H27"/>
    <mergeCell ref="D5:H5"/>
    <mergeCell ref="E29:F29"/>
    <mergeCell ref="B55:H55"/>
    <mergeCell ref="A3:H3"/>
    <mergeCell ref="A4:H4"/>
    <mergeCell ref="E6:F6"/>
  </mergeCells>
  <printOptions/>
  <pageMargins left="0.5" right="0.31" top="0.44" bottom="0.29" header="0.25" footer="0.33"/>
  <pageSetup horizontalDpi="600" verticalDpi="600" orientation="landscape" paperSize="9" scale="70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27"/>
  <sheetViews>
    <sheetView workbookViewId="0" topLeftCell="B1">
      <selection activeCell="C20" sqref="C20"/>
    </sheetView>
  </sheetViews>
  <sheetFormatPr defaultColWidth="8.88671875" defaultRowHeight="15"/>
  <cols>
    <col min="1" max="1" width="1.5625" style="44" customWidth="1"/>
    <col min="2" max="2" width="50.21484375" style="44" customWidth="1"/>
    <col min="3" max="3" width="12.10546875" style="44" customWidth="1"/>
    <col min="4" max="4" width="11.10546875" style="44" customWidth="1"/>
    <col min="5" max="5" width="12.3359375" style="44" customWidth="1"/>
    <col min="6" max="6" width="13.21484375" style="44" customWidth="1"/>
    <col min="7" max="7" width="11.3359375" style="44" customWidth="1"/>
    <col min="8" max="8" width="12.10546875" style="44" customWidth="1"/>
    <col min="9" max="33" width="8.88671875" style="45" customWidth="1"/>
    <col min="34" max="16384" width="8.88671875" style="44" customWidth="1"/>
  </cols>
  <sheetData>
    <row r="1" spans="1:33" ht="45.75" customHeight="1">
      <c r="A1" s="114" t="s">
        <v>33</v>
      </c>
      <c r="B1" s="114"/>
      <c r="C1" s="114"/>
      <c r="D1" s="114"/>
      <c r="E1" s="114"/>
      <c r="F1" s="114"/>
      <c r="G1" s="115"/>
      <c r="H1" s="11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8" ht="27" customHeight="1">
      <c r="A2" s="116" t="s">
        <v>95</v>
      </c>
      <c r="B2" s="116"/>
      <c r="C2" s="116"/>
      <c r="D2" s="116"/>
      <c r="E2" s="116"/>
      <c r="F2" s="116"/>
      <c r="G2" s="116"/>
      <c r="H2" s="116"/>
    </row>
    <row r="3" spans="1:8" ht="27.75" customHeight="1">
      <c r="A3" s="108" t="s">
        <v>74</v>
      </c>
      <c r="B3" s="96"/>
      <c r="C3" s="96"/>
      <c r="D3" s="96"/>
      <c r="E3" s="96"/>
      <c r="F3" s="96"/>
      <c r="G3" s="96"/>
      <c r="H3" s="96"/>
    </row>
    <row r="4" spans="1:8" ht="18.75">
      <c r="A4" s="108"/>
      <c r="B4" s="108"/>
      <c r="C4" s="108"/>
      <c r="D4" s="108"/>
      <c r="E4" s="108"/>
      <c r="F4" s="108"/>
      <c r="G4" s="108"/>
      <c r="H4" s="108"/>
    </row>
    <row r="5" spans="1:8" ht="19.5" customHeight="1">
      <c r="A5" s="13"/>
      <c r="B5" s="14"/>
      <c r="C5" s="47" t="s">
        <v>119</v>
      </c>
      <c r="D5" s="50" t="s">
        <v>120</v>
      </c>
      <c r="F5" s="64"/>
      <c r="G5" s="15"/>
      <c r="H5" s="23"/>
    </row>
    <row r="6" spans="1:8" ht="19.5" customHeight="1">
      <c r="A6" s="13"/>
      <c r="B6" s="14"/>
      <c r="C6" s="65"/>
      <c r="D6" s="65"/>
      <c r="E6" s="95" t="s">
        <v>113</v>
      </c>
      <c r="F6" s="118"/>
      <c r="G6" s="15"/>
      <c r="H6" s="23"/>
    </row>
    <row r="7" spans="1:8" ht="19.5" customHeight="1">
      <c r="A7" s="13"/>
      <c r="B7" s="14"/>
      <c r="C7" s="65"/>
      <c r="D7" s="65"/>
      <c r="E7" s="50"/>
      <c r="F7" s="64"/>
      <c r="G7" s="15"/>
      <c r="H7" s="23"/>
    </row>
    <row r="8" spans="1:8" ht="19.5" customHeight="1">
      <c r="A8" s="13"/>
      <c r="B8" s="14"/>
      <c r="C8" s="65"/>
      <c r="D8" s="65"/>
      <c r="E8" s="50"/>
      <c r="F8" s="64"/>
      <c r="G8" s="15"/>
      <c r="H8" s="23"/>
    </row>
    <row r="9" spans="1:8" ht="19.5" customHeight="1">
      <c r="A9" s="13"/>
      <c r="B9" s="14"/>
      <c r="C9" s="65"/>
      <c r="D9" s="65"/>
      <c r="E9" s="50"/>
      <c r="F9" s="64"/>
      <c r="G9" s="15"/>
      <c r="H9" s="23"/>
    </row>
    <row r="10" spans="1:8" ht="18.75">
      <c r="A10" s="13"/>
      <c r="B10" s="14"/>
      <c r="C10" s="25" t="s">
        <v>60</v>
      </c>
      <c r="D10" s="17" t="s">
        <v>69</v>
      </c>
      <c r="E10" s="16" t="s">
        <v>66</v>
      </c>
      <c r="F10" s="17" t="s">
        <v>67</v>
      </c>
      <c r="G10" s="17" t="s">
        <v>61</v>
      </c>
      <c r="H10" s="58" t="s">
        <v>62</v>
      </c>
    </row>
    <row r="11" spans="1:8" ht="18.75">
      <c r="A11" s="13"/>
      <c r="B11" s="14"/>
      <c r="C11" s="25" t="s">
        <v>72</v>
      </c>
      <c r="D11" s="17" t="s">
        <v>70</v>
      </c>
      <c r="E11" s="16" t="s">
        <v>71</v>
      </c>
      <c r="F11" s="17" t="s">
        <v>68</v>
      </c>
      <c r="G11" s="17" t="s">
        <v>79</v>
      </c>
      <c r="H11" s="59" t="s">
        <v>80</v>
      </c>
    </row>
    <row r="12" spans="1:8" ht="18.75">
      <c r="A12" s="13"/>
      <c r="B12" s="13"/>
      <c r="C12" s="26" t="s">
        <v>17</v>
      </c>
      <c r="D12" s="16" t="s">
        <v>17</v>
      </c>
      <c r="E12" s="17" t="s">
        <v>17</v>
      </c>
      <c r="F12" s="16" t="s">
        <v>17</v>
      </c>
      <c r="G12" s="17" t="s">
        <v>17</v>
      </c>
      <c r="H12" s="17" t="s">
        <v>17</v>
      </c>
    </row>
    <row r="13" spans="1:8" ht="9.75" customHeight="1">
      <c r="A13" s="13"/>
      <c r="B13" s="14"/>
      <c r="C13" s="13"/>
      <c r="D13" s="13"/>
      <c r="E13" s="13"/>
      <c r="F13" s="13"/>
      <c r="G13" s="13"/>
      <c r="H13" s="13"/>
    </row>
    <row r="14" spans="1:8" ht="18.75">
      <c r="A14" s="13"/>
      <c r="B14" s="50" t="s">
        <v>77</v>
      </c>
      <c r="C14" s="32"/>
      <c r="D14" s="32"/>
      <c r="E14" s="32"/>
      <c r="F14" s="32"/>
      <c r="G14" s="32"/>
      <c r="H14" s="32"/>
    </row>
    <row r="15" spans="1:8" ht="18.75">
      <c r="A15" s="13"/>
      <c r="B15" s="24" t="s">
        <v>78</v>
      </c>
      <c r="C15" s="71">
        <v>109903</v>
      </c>
      <c r="D15" s="72">
        <v>-5603</v>
      </c>
      <c r="E15" s="72">
        <v>24115</v>
      </c>
      <c r="F15" s="72">
        <v>1186</v>
      </c>
      <c r="G15" s="72">
        <v>184713</v>
      </c>
      <c r="H15" s="77">
        <f>SUM(C15:G15)</f>
        <v>314314</v>
      </c>
    </row>
    <row r="16" spans="1:8" ht="18.75">
      <c r="A16" s="13"/>
      <c r="B16" s="24" t="s">
        <v>104</v>
      </c>
      <c r="C16" s="73"/>
      <c r="D16" s="32"/>
      <c r="E16" s="32"/>
      <c r="F16" s="32"/>
      <c r="G16" s="32"/>
      <c r="H16" s="78"/>
    </row>
    <row r="17" spans="1:8" ht="18.75">
      <c r="A17" s="13"/>
      <c r="B17" s="24" t="s">
        <v>105</v>
      </c>
      <c r="C17" s="74">
        <v>0</v>
      </c>
      <c r="D17" s="27">
        <v>0</v>
      </c>
      <c r="E17" s="27">
        <v>0</v>
      </c>
      <c r="F17" s="27">
        <v>0</v>
      </c>
      <c r="G17" s="27">
        <v>1290</v>
      </c>
      <c r="H17" s="79">
        <f>SUM(C17:G17)</f>
        <v>1290</v>
      </c>
    </row>
    <row r="18" spans="1:8" ht="20.25" customHeight="1">
      <c r="A18" s="13"/>
      <c r="B18" s="48" t="s">
        <v>87</v>
      </c>
      <c r="C18" s="32">
        <f aca="true" t="shared" si="0" ref="C18:H18">SUM(C15:C17)</f>
        <v>109903</v>
      </c>
      <c r="D18" s="32">
        <f t="shared" si="0"/>
        <v>-5603</v>
      </c>
      <c r="E18" s="32">
        <f t="shared" si="0"/>
        <v>24115</v>
      </c>
      <c r="F18" s="32">
        <f t="shared" si="0"/>
        <v>1186</v>
      </c>
      <c r="G18" s="32">
        <f t="shared" si="0"/>
        <v>186003</v>
      </c>
      <c r="H18" s="32">
        <f t="shared" si="0"/>
        <v>315604</v>
      </c>
    </row>
    <row r="19" spans="1:8" ht="10.5" customHeight="1">
      <c r="A19" s="13"/>
      <c r="B19" s="48"/>
      <c r="C19" s="32"/>
      <c r="D19" s="32"/>
      <c r="E19" s="32"/>
      <c r="F19" s="32"/>
      <c r="G19" s="32"/>
      <c r="H19" s="32"/>
    </row>
    <row r="20" spans="1:8" ht="17.25" customHeight="1">
      <c r="A20" s="13"/>
      <c r="B20" s="50" t="s">
        <v>99</v>
      </c>
      <c r="C20" s="32"/>
      <c r="D20" s="32"/>
      <c r="E20" s="32"/>
      <c r="F20" s="32"/>
      <c r="G20" s="32"/>
      <c r="H20" s="32"/>
    </row>
    <row r="21" spans="1:8" ht="18" customHeight="1">
      <c r="A21" s="13"/>
      <c r="B21" s="63" t="s">
        <v>106</v>
      </c>
      <c r="C21" s="32"/>
      <c r="D21" s="32"/>
      <c r="E21" s="32"/>
      <c r="F21" s="32"/>
      <c r="G21" s="32"/>
      <c r="H21" s="32"/>
    </row>
    <row r="22" spans="1:8" ht="18.75">
      <c r="A22" s="13"/>
      <c r="B22" s="24" t="s">
        <v>63</v>
      </c>
      <c r="C22" s="18">
        <v>0</v>
      </c>
      <c r="D22" s="18">
        <v>0</v>
      </c>
      <c r="E22" s="18">
        <v>0</v>
      </c>
      <c r="F22" s="18">
        <v>0</v>
      </c>
      <c r="G22" s="18">
        <f>+Qua_Con_PL!E22</f>
        <v>6747</v>
      </c>
      <c r="H22" s="20">
        <f>SUM(C22:G22)</f>
        <v>6747</v>
      </c>
    </row>
    <row r="23" spans="1:8" ht="18.75">
      <c r="A23" s="13"/>
      <c r="B23" s="75" t="s">
        <v>94</v>
      </c>
      <c r="C23" s="37">
        <f aca="true" t="shared" si="1" ref="C23:H23">SUM(C22)</f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6747</v>
      </c>
      <c r="H23" s="37">
        <f t="shared" si="1"/>
        <v>6747</v>
      </c>
    </row>
    <row r="24" spans="1:8" ht="10.5" customHeight="1">
      <c r="A24" s="13"/>
      <c r="B24" s="75"/>
      <c r="C24" s="32"/>
      <c r="D24" s="32"/>
      <c r="E24" s="32"/>
      <c r="F24" s="32"/>
      <c r="G24" s="32"/>
      <c r="H24" s="32"/>
    </row>
    <row r="25" spans="1:8" ht="18.75">
      <c r="A25" s="14"/>
      <c r="B25" s="24" t="s">
        <v>64</v>
      </c>
      <c r="C25" s="18">
        <v>0</v>
      </c>
      <c r="D25" s="18">
        <v>0</v>
      </c>
      <c r="E25" s="18">
        <v>0</v>
      </c>
      <c r="F25" s="18">
        <v>0</v>
      </c>
      <c r="G25" s="18">
        <v>-6205</v>
      </c>
      <c r="H25" s="20">
        <f>SUM(C25:G25)</f>
        <v>-6205</v>
      </c>
    </row>
    <row r="26" spans="1:8" ht="18.75">
      <c r="A26" s="14"/>
      <c r="B26" s="24" t="s">
        <v>81</v>
      </c>
      <c r="C26" s="18">
        <v>0</v>
      </c>
      <c r="D26" s="18">
        <v>-2</v>
      </c>
      <c r="E26" s="18">
        <v>0</v>
      </c>
      <c r="F26" s="18">
        <v>0</v>
      </c>
      <c r="G26" s="18">
        <v>0</v>
      </c>
      <c r="H26" s="20">
        <f>SUM(C26:G26)</f>
        <v>-2</v>
      </c>
    </row>
    <row r="27" spans="1:8" ht="19.5" thickBot="1">
      <c r="A27" s="14"/>
      <c r="B27" s="50" t="s">
        <v>107</v>
      </c>
      <c r="C27" s="61">
        <f aca="true" t="shared" si="2" ref="C27:H27">C18+C23+C25+C26</f>
        <v>109903</v>
      </c>
      <c r="D27" s="61">
        <f t="shared" si="2"/>
        <v>-5605</v>
      </c>
      <c r="E27" s="61">
        <f t="shared" si="2"/>
        <v>24115</v>
      </c>
      <c r="F27" s="61">
        <f t="shared" si="2"/>
        <v>1186</v>
      </c>
      <c r="G27" s="61">
        <f t="shared" si="2"/>
        <v>186545</v>
      </c>
      <c r="H27" s="61">
        <f t="shared" si="2"/>
        <v>316144</v>
      </c>
    </row>
    <row r="28" spans="2:6" ht="9" customHeight="1" thickTop="1">
      <c r="B28" s="6"/>
      <c r="C28" s="6"/>
      <c r="D28" s="6"/>
      <c r="E28" s="6"/>
      <c r="F28" s="6"/>
    </row>
    <row r="29" spans="2:8" ht="39.75" customHeight="1">
      <c r="B29" s="110" t="s">
        <v>108</v>
      </c>
      <c r="C29" s="111"/>
      <c r="D29" s="111"/>
      <c r="E29" s="111"/>
      <c r="F29" s="111"/>
      <c r="G29" s="111"/>
      <c r="H29" s="111"/>
    </row>
    <row r="30" spans="2:6" ht="18">
      <c r="B30" s="6"/>
      <c r="C30" s="6"/>
      <c r="D30" s="6"/>
      <c r="E30" s="6"/>
      <c r="F30" s="6"/>
    </row>
    <row r="31" spans="2:6" ht="18">
      <c r="B31" s="6"/>
      <c r="C31" s="6"/>
      <c r="D31" s="6"/>
      <c r="E31" s="6"/>
      <c r="F31" s="6"/>
    </row>
    <row r="32" spans="2:6" ht="18">
      <c r="B32" s="6"/>
      <c r="C32" s="6"/>
      <c r="D32" s="6"/>
      <c r="E32" s="6"/>
      <c r="F32" s="6"/>
    </row>
    <row r="33" spans="2:6" ht="18">
      <c r="B33" s="6"/>
      <c r="C33" s="6"/>
      <c r="D33" s="6"/>
      <c r="E33" s="6"/>
      <c r="F33" s="6"/>
    </row>
    <row r="34" spans="2:6" ht="18">
      <c r="B34" s="6"/>
      <c r="C34" s="6"/>
      <c r="D34" s="6"/>
      <c r="E34" s="6"/>
      <c r="F34" s="6"/>
    </row>
    <row r="35" spans="2:6" ht="20.25" customHeight="1">
      <c r="B35" s="6"/>
      <c r="C35" s="6"/>
      <c r="D35" s="6"/>
      <c r="E35" s="6"/>
      <c r="F35" s="6"/>
    </row>
    <row r="37" spans="2:6" ht="18">
      <c r="B37" s="6"/>
      <c r="C37" s="6"/>
      <c r="D37" s="6"/>
      <c r="E37" s="6"/>
      <c r="F37" s="6"/>
    </row>
    <row r="38" spans="2:6" ht="18">
      <c r="B38" s="6"/>
      <c r="C38" s="6"/>
      <c r="D38" s="6"/>
      <c r="E38" s="6"/>
      <c r="F38" s="6"/>
    </row>
    <row r="39" spans="2:6" ht="18">
      <c r="B39" s="6"/>
      <c r="C39" s="6"/>
      <c r="D39" s="6"/>
      <c r="E39" s="6"/>
      <c r="F39" s="6"/>
    </row>
    <row r="40" spans="2:6" ht="18">
      <c r="B40" s="6"/>
      <c r="C40" s="6"/>
      <c r="D40" s="6"/>
      <c r="E40" s="6"/>
      <c r="F40" s="6"/>
    </row>
    <row r="41" spans="2:6" ht="18">
      <c r="B41" s="6"/>
      <c r="C41" s="6"/>
      <c r="D41" s="6"/>
      <c r="E41" s="6"/>
      <c r="F41" s="6"/>
    </row>
    <row r="42" spans="2:6" ht="18">
      <c r="B42" s="6"/>
      <c r="C42" s="6"/>
      <c r="D42" s="6"/>
      <c r="E42" s="6"/>
      <c r="F42" s="6"/>
    </row>
    <row r="43" spans="2:6" ht="18">
      <c r="B43" s="6"/>
      <c r="C43" s="6"/>
      <c r="D43" s="6"/>
      <c r="E43" s="6"/>
      <c r="F43" s="6"/>
    </row>
    <row r="44" spans="2:6" ht="18">
      <c r="B44" s="6"/>
      <c r="C44" s="6"/>
      <c r="D44" s="6"/>
      <c r="E44" s="6"/>
      <c r="F44" s="6"/>
    </row>
    <row r="45" spans="2:6" ht="18">
      <c r="B45" s="6"/>
      <c r="C45" s="6"/>
      <c r="D45" s="6"/>
      <c r="E45" s="6"/>
      <c r="F45" s="6"/>
    </row>
    <row r="46" spans="2:6" ht="18">
      <c r="B46" s="6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8">
      <c r="B49" s="6"/>
      <c r="C49" s="6"/>
      <c r="D49" s="6"/>
      <c r="E49" s="6"/>
      <c r="F49" s="6"/>
    </row>
    <row r="50" spans="2:6" ht="18">
      <c r="B50" s="6"/>
      <c r="C50" s="6"/>
      <c r="D50" s="6"/>
      <c r="E50" s="6"/>
      <c r="F50" s="6"/>
    </row>
    <row r="51" spans="2:6" ht="18">
      <c r="B51" s="6"/>
      <c r="C51" s="6"/>
      <c r="D51" s="6"/>
      <c r="E51" s="6"/>
      <c r="F51" s="6"/>
    </row>
    <row r="52" spans="2:6" ht="18">
      <c r="B52" s="6"/>
      <c r="C52" s="6"/>
      <c r="D52" s="6"/>
      <c r="E52" s="6"/>
      <c r="F52" s="6"/>
    </row>
    <row r="53" spans="2:6" ht="18">
      <c r="B53" s="6"/>
      <c r="C53" s="6"/>
      <c r="D53" s="6"/>
      <c r="E53" s="6"/>
      <c r="F53" s="6"/>
    </row>
    <row r="54" spans="2:6" ht="18">
      <c r="B54" s="6"/>
      <c r="C54" s="6"/>
      <c r="D54" s="6"/>
      <c r="E54" s="6"/>
      <c r="F54" s="6"/>
    </row>
    <row r="55" spans="2:6" ht="18">
      <c r="B55" s="6"/>
      <c r="C55" s="6"/>
      <c r="D55" s="6"/>
      <c r="E55" s="6"/>
      <c r="F55" s="6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18">
      <c r="B61" s="6"/>
      <c r="C61" s="6"/>
      <c r="D61" s="6"/>
      <c r="E61" s="6"/>
      <c r="F61" s="6"/>
    </row>
    <row r="62" spans="2:6" ht="18">
      <c r="B62" s="6"/>
      <c r="C62" s="6"/>
      <c r="D62" s="6"/>
      <c r="E62" s="6"/>
      <c r="F62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</sheetData>
  <mergeCells count="6">
    <mergeCell ref="E6:F6"/>
    <mergeCell ref="B29:H29"/>
    <mergeCell ref="A1:H1"/>
    <mergeCell ref="A2:H2"/>
    <mergeCell ref="A3:H3"/>
    <mergeCell ref="A4:H4"/>
  </mergeCells>
  <printOptions/>
  <pageMargins left="0.63" right="0.5" top="0.44" bottom="0.29" header="0.25" footer="0.33"/>
  <pageSetup horizontalDpi="600" verticalDpi="600" orientation="landscape" paperSize="9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CChiew</cp:lastModifiedBy>
  <cp:lastPrinted>2008-05-23T09:26:05Z</cp:lastPrinted>
  <dcterms:created xsi:type="dcterms:W3CDTF">2002-07-19T09:09:37Z</dcterms:created>
  <dcterms:modified xsi:type="dcterms:W3CDTF">2008-05-23T09:26:08Z</dcterms:modified>
  <cp:category/>
  <cp:version/>
  <cp:contentType/>
  <cp:contentStatus/>
</cp:coreProperties>
</file>