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activeTab="4"/>
  </bookViews>
  <sheets>
    <sheet name="Qua_Con_CF" sheetId="1" r:id="rId1"/>
    <sheet name="Qua_Con_eq" sheetId="2" r:id="rId2"/>
    <sheet name="Qua_Con_PL" sheetId="3" r:id="rId3"/>
    <sheet name="Qua_Con_BS" sheetId="4" r:id="rId4"/>
    <sheet name="NOTES" sheetId="5" r:id="rId5"/>
  </sheets>
  <definedNames>
    <definedName name="_xlnm.Print_Area" localSheetId="3">'Qua_Con_BS'!$B$2:$I$64</definedName>
    <definedName name="_xlnm.Print_Area" localSheetId="0">'Qua_Con_CF'!$A$2:$J$39</definedName>
    <definedName name="_xlnm.Print_Area" localSheetId="1">'Qua_Con_eq'!$A$2:$S$32</definedName>
    <definedName name="_xlnm.Print_Area" localSheetId="2">'Qua_Con_PL'!$D$3:$O$49</definedName>
  </definedNames>
  <calcPr fullCalcOnLoad="1"/>
</workbook>
</file>

<file path=xl/sharedStrings.xml><?xml version="1.0" encoding="utf-8"?>
<sst xmlns="http://schemas.openxmlformats.org/spreadsheetml/2006/main" count="436" uniqueCount="286">
  <si>
    <t>30.09.2002</t>
  </si>
  <si>
    <t xml:space="preserve">    Number of shares under option</t>
  </si>
  <si>
    <t xml:space="preserve">    Number of shares that would have been issued at fair value</t>
  </si>
  <si>
    <t>Cash &amp; Cash Equivalents include funds placed in money market funds which are held</t>
  </si>
  <si>
    <t>into cash.</t>
  </si>
  <si>
    <t>on a short term basis, do not have a fixed maturity tenure and are readily convertible</t>
  </si>
  <si>
    <t xml:space="preserve">Cash &amp; Cash Equivalents at beginning of year have been reclassified to include such </t>
  </si>
  <si>
    <t>money market funds.</t>
  </si>
  <si>
    <t>Except for the adoption of MASB 23 on impairment of assets and the reclassification of money</t>
  </si>
  <si>
    <t>market funds as cash equivalents, the same accounting policies and method of computation are</t>
  </si>
  <si>
    <t>for the year ended 31 December 2001. The Interim Financial Report should be read in conjunction</t>
  </si>
  <si>
    <t>with the audited financial statement for the year ended 31st December 2001.</t>
  </si>
  <si>
    <t>followed in the interim financial statements as compared with the annual financial statements</t>
  </si>
  <si>
    <t>Total gain / (loss) on disposals</t>
  </si>
  <si>
    <t>a ) Accounting Policies and methods of computation</t>
  </si>
  <si>
    <t>b) Declaration of Audit Qualification</t>
  </si>
  <si>
    <t xml:space="preserve">d) Unusual Nature and amount of items affecting assets, liabilities, equity, </t>
  </si>
  <si>
    <t xml:space="preserve">     net income, or cash flows</t>
  </si>
  <si>
    <t xml:space="preserve">e) Material Changes in estimates of amounts reported </t>
  </si>
  <si>
    <t>k) Effect of Changes in Composition of the Group</t>
  </si>
  <si>
    <t xml:space="preserve">f) Details of Issuances, Cancellations, Repurchases, Resale and Repayments of Debt and Equity </t>
  </si>
  <si>
    <t>l) Changes in Contingent Liabilities or Contingent Assets</t>
  </si>
  <si>
    <t xml:space="preserve">Group turnover increased 12.6% from the previous quarter to RM 58.6 million for the current </t>
  </si>
  <si>
    <t xml:space="preserve">increase in the turnover, had a dampening effect on volume and margins of trading activities </t>
  </si>
  <si>
    <t xml:space="preserve">corresponding period in 2001. The improved performance in the current financial year was </t>
  </si>
  <si>
    <t>attributable to higher selling prices and margins earned from manufactured products resulting</t>
  </si>
  <si>
    <t>from the imposition of import duty and controls on a wide range of steel products in mid - March</t>
  </si>
  <si>
    <t>2002</t>
  </si>
  <si>
    <t>financial year. Nevertheless, the Directors are confident that the Group's performance for the</t>
  </si>
  <si>
    <t>current financial year will be favourable.</t>
  </si>
  <si>
    <t>h) Segmental Reporting</t>
  </si>
  <si>
    <t>j) Material Events</t>
  </si>
  <si>
    <t>g) Dividend</t>
  </si>
  <si>
    <t xml:space="preserve">   Securities</t>
  </si>
  <si>
    <t xml:space="preserve">m) Breakdown of Tax Charge and Explanation of Variance between Effective and </t>
  </si>
  <si>
    <t>n) Profit / (losses) On Sale of Unquoted investments and / or Properties</t>
  </si>
  <si>
    <t>o) Particulars of Purchase or Disposal of Quoted Securities</t>
  </si>
  <si>
    <t xml:space="preserve">Total shares bought back and held as Treasury Shares as at 30-09-2002 were 2,686,000 </t>
  </si>
  <si>
    <t xml:space="preserve">at a total cost of RM 3,935,751. </t>
  </si>
  <si>
    <t>There were no issues of debt or equity securities except for 262,000 shares of RM1 each issued at RM1.20 under the</t>
  </si>
  <si>
    <t>(after provision for diminution in value based on market value at 30 Sept 2002)</t>
  </si>
  <si>
    <t>Total investments at market value at 30 Sept 2002</t>
  </si>
  <si>
    <t xml:space="preserve">As at </t>
  </si>
  <si>
    <t>year ended</t>
  </si>
  <si>
    <t>Note :</t>
  </si>
  <si>
    <t xml:space="preserve">There are no comparative figures as this is the first interim financial report prepared in </t>
  </si>
  <si>
    <t>accordance with MASB 26 Interim Financial Reporting.</t>
  </si>
  <si>
    <t xml:space="preserve">Note : There are no comparative figures as this is the first interim financial report prepared in </t>
  </si>
  <si>
    <t xml:space="preserve">            accordance with MASB 26 Interim Financial Reporting.</t>
  </si>
  <si>
    <t>There were no changes in composition of the Group for the current financial year to date.</t>
  </si>
  <si>
    <t>Not applicable.</t>
  </si>
  <si>
    <t>Details of Group 's borrowings as at 30 September 2002 are as follows :</t>
  </si>
  <si>
    <t>Unsecured</t>
  </si>
  <si>
    <t>Current quarter</t>
  </si>
  <si>
    <t>---------------</t>
  </si>
  <si>
    <t>========</t>
  </si>
  <si>
    <t xml:space="preserve">    Weighted average number of ordinary shares issued</t>
  </si>
  <si>
    <t xml:space="preserve">    Net Profit attributable to ordinary shareholders</t>
  </si>
  <si>
    <t xml:space="preserve">    ESOS :-</t>
  </si>
  <si>
    <t xml:space="preserve">    Adjusted weighted average number of ordinary shares</t>
  </si>
  <si>
    <t xml:space="preserve">     for calculating diluted earnings per share</t>
  </si>
  <si>
    <t xml:space="preserve">There were no material changes in the estimates used in the current quarter compared to the </t>
  </si>
  <si>
    <t xml:space="preserve">estimates used in prior interim periods of the current financial year or in the previous financial year, </t>
  </si>
  <si>
    <t xml:space="preserve">      Statutory tax rate</t>
  </si>
  <si>
    <t>**</t>
  </si>
  <si>
    <t>Cash &amp; cash equivalents</t>
  </si>
  <si>
    <t>in the Group. Consequently, the Group profit before tax decreased 12.1% from RM 7.3 million</t>
  </si>
  <si>
    <t xml:space="preserve">before tax increased by 18.7% to RM 17 million from RM 14.4 million compared to the </t>
  </si>
  <si>
    <t>Total</t>
  </si>
  <si>
    <t>=</t>
  </si>
  <si>
    <t>Shareholders' Equity</t>
  </si>
  <si>
    <t>FOR THE 9 MONTHS ENDED 30 SEPTEMBER 2002</t>
  </si>
  <si>
    <t>Balance as at 1 January, 2002</t>
  </si>
  <si>
    <t xml:space="preserve">Issued </t>
  </si>
  <si>
    <t>Balance as at 30 September, 2002</t>
  </si>
  <si>
    <t>Profit before tax</t>
  </si>
  <si>
    <t>-</t>
  </si>
  <si>
    <t xml:space="preserve">Current </t>
  </si>
  <si>
    <t>Net current assets</t>
  </si>
  <si>
    <t>January</t>
  </si>
  <si>
    <t>February</t>
  </si>
  <si>
    <t>March</t>
  </si>
  <si>
    <t>April</t>
  </si>
  <si>
    <t>May</t>
  </si>
  <si>
    <t>June</t>
  </si>
  <si>
    <t>Financial</t>
  </si>
  <si>
    <t>c) Explanatory Comment about the Seasonality or Cyclicality of Operations</t>
  </si>
  <si>
    <t>from the previous annual financial statements.</t>
  </si>
  <si>
    <t xml:space="preserve">to date. The value of property, plant and equipment have been brought forward, without amendment </t>
  </si>
  <si>
    <t xml:space="preserve">i) Valuation of Property, Plant and Equipment </t>
  </si>
  <si>
    <t xml:space="preserve">quarter. This was due primarily to the general increase in prices which although resulted in an </t>
  </si>
  <si>
    <t>Overprovision of dividends</t>
  </si>
  <si>
    <t>Reclassification of account</t>
  </si>
  <si>
    <t>financial year to date. Turnover declined marginally by 1.3% from RM 162.2 million while profit</t>
  </si>
  <si>
    <t>Proposed dividend</t>
  </si>
  <si>
    <t>The interim financial report has been prepared in accordance with MASB 26 Interim Financial</t>
  </si>
  <si>
    <t>Reporting and Chapter 9 part K of the Listing Requirements of Kuala Lumpur Stock Exchange.</t>
  </si>
  <si>
    <t>Employees Share Option Scheme (ESOS) for the current financial year to date.</t>
  </si>
  <si>
    <t>Bankers Acceptances</t>
  </si>
  <si>
    <t xml:space="preserve">Since the last annual Balance Sheet the matter has been set for trial and we are still awaiting for </t>
  </si>
  <si>
    <t>the hearing date to be fixed by the Court.</t>
  </si>
  <si>
    <t>A final dividend proposed for year ended 31 December 2001 in respect of ordinary shares</t>
  </si>
  <si>
    <t>a) Basic</t>
  </si>
  <si>
    <t xml:space="preserve">    Issued and fully paid up share capital as at 1 January 02</t>
  </si>
  <si>
    <t xml:space="preserve">    Less : Repurchase of own shares as at 1 January 02</t>
  </si>
  <si>
    <t xml:space="preserve">    Effect of repurchase of own shares  and exercise of option</t>
  </si>
  <si>
    <t xml:space="preserve">    under ESOS for the 9 months period</t>
  </si>
  <si>
    <t xml:space="preserve">    Basic EPS (sen)</t>
  </si>
  <si>
    <t xml:space="preserve">    Diluted EPS (sen)</t>
  </si>
  <si>
    <t>Purchases/Disposals for current year to date</t>
  </si>
  <si>
    <t>which have a material effect in the current quarter or the financial year to date.</t>
  </si>
  <si>
    <t xml:space="preserve">of 5% less 28% amounting to RM 3,582,432 has been paid on 26 August 2002. </t>
  </si>
  <si>
    <t>The Group did not carry out any revaluations on its property, plant and equipment in the financial year</t>
  </si>
  <si>
    <t>There were no contingent assets at the date of issue of the quarterly report. The update on the</t>
  </si>
  <si>
    <t>contingent liability is disclosed under Note s, Changes in Material Litigation.</t>
  </si>
  <si>
    <t>x) Dividend</t>
  </si>
  <si>
    <t>y) Earnings Per Share (EPS)</t>
  </si>
  <si>
    <t>The Directors have not recommended any interim dividend in the financial year to date.</t>
  </si>
  <si>
    <t>Net Cash from operating activities</t>
  </si>
  <si>
    <t>Net Cash Used In Investing activities</t>
  </si>
  <si>
    <t>Net Cash Used In Financing activities</t>
  </si>
  <si>
    <t>Other receivables and prepaid expenses</t>
  </si>
  <si>
    <t>Other payables and accrued expenses</t>
  </si>
  <si>
    <t>Tax liabilities</t>
  </si>
  <si>
    <t>Long-term and Deferred Liabilities</t>
  </si>
  <si>
    <t>Deferred tax liabilities</t>
  </si>
  <si>
    <t>Issue capital</t>
  </si>
  <si>
    <t xml:space="preserve">Share </t>
  </si>
  <si>
    <t>Premium</t>
  </si>
  <si>
    <t>Revaluation</t>
  </si>
  <si>
    <t>Reserve</t>
  </si>
  <si>
    <t>Reserve on</t>
  </si>
  <si>
    <t>Consolidation</t>
  </si>
  <si>
    <t>General</t>
  </si>
  <si>
    <t xml:space="preserve">Treasury </t>
  </si>
  <si>
    <t>Shares</t>
  </si>
  <si>
    <t>Non-distributable Reserves</t>
  </si>
  <si>
    <t>&lt;----------------------------------------</t>
  </si>
  <si>
    <t>---------------------------------&gt;</t>
  </si>
  <si>
    <t>profit</t>
  </si>
  <si>
    <t xml:space="preserve">Unappropriated </t>
  </si>
  <si>
    <t>&lt;---Distributable Reserves---&gt;</t>
  </si>
  <si>
    <t>Shareholders'</t>
  </si>
  <si>
    <t>Equity</t>
  </si>
  <si>
    <t>Represented by :</t>
  </si>
  <si>
    <t>============</t>
  </si>
  <si>
    <t>Interest Income</t>
  </si>
  <si>
    <t>Income from other investments</t>
  </si>
  <si>
    <t>b) Diluted</t>
  </si>
  <si>
    <t>Profit after tax</t>
  </si>
  <si>
    <t>Net Profit for the period</t>
  </si>
  <si>
    <t>Earnings per share (EPS) :</t>
  </si>
  <si>
    <t xml:space="preserve"> in the financial statements for the said period, to the date of this report.</t>
  </si>
  <si>
    <t xml:space="preserve">There were no material items of an unusual nature and amount for the current quarter. </t>
  </si>
  <si>
    <t>Segmental analysis for the current financial year to-date are as follow :-</t>
  </si>
  <si>
    <t>By Business Segments :</t>
  </si>
  <si>
    <t>Results</t>
  </si>
  <si>
    <t>Trading</t>
  </si>
  <si>
    <t>Manufacturing</t>
  </si>
  <si>
    <t>Net provision for taxation</t>
  </si>
  <si>
    <t>The preceding annual financial statements of the Group were reported on without any qualification.</t>
  </si>
  <si>
    <t xml:space="preserve">The provision for taxation of the Group for the current quarter and financial year to date is lower </t>
  </si>
  <si>
    <t xml:space="preserve">than the statutory tax rate mainly due to the availability of reinvestment allowances. </t>
  </si>
  <si>
    <t>(Year:2002)</t>
  </si>
  <si>
    <t>to RM 6.4 million for the current quarter.</t>
  </si>
  <si>
    <t>The Group recorded a turnover of RM 160 million and profit before tax of RM 17 million for the</t>
  </si>
  <si>
    <t>The figures have not been audited.</t>
  </si>
  <si>
    <t>Current</t>
  </si>
  <si>
    <t>to date</t>
  </si>
  <si>
    <t>RM'000</t>
  </si>
  <si>
    <t>Revenue</t>
  </si>
  <si>
    <t>(i)</t>
  </si>
  <si>
    <t>Finance costs</t>
  </si>
  <si>
    <t>Taxation</t>
  </si>
  <si>
    <t>Property, plant and equipment</t>
  </si>
  <si>
    <t>Current assets</t>
  </si>
  <si>
    <t>Inventories</t>
  </si>
  <si>
    <t>Trade receivables</t>
  </si>
  <si>
    <t>Current liabilities</t>
  </si>
  <si>
    <t>Trade payables</t>
  </si>
  <si>
    <t>Cash &amp; Cash Equivalents at end of period</t>
  </si>
  <si>
    <t>Short term borrowings</t>
  </si>
  <si>
    <t>Reserves</t>
  </si>
  <si>
    <t>Minority interests</t>
  </si>
  <si>
    <t>July</t>
  </si>
  <si>
    <t>August</t>
  </si>
  <si>
    <t>Sept</t>
  </si>
  <si>
    <t>Minority Interest</t>
  </si>
  <si>
    <t>Slower economic activities and the uncertainties of the upholding of trade barriers with the</t>
  </si>
  <si>
    <t>advent of AFTA in 2003 will present challenges for the Group in the fourth quarter of the current</t>
  </si>
  <si>
    <t>Notes</t>
  </si>
  <si>
    <t>year quarter</t>
  </si>
  <si>
    <t>year to date</t>
  </si>
  <si>
    <t>Estimated tax payable</t>
  </si>
  <si>
    <t xml:space="preserve">Deferred taxation </t>
  </si>
  <si>
    <t>Under / (Overprovision ) in prior year</t>
  </si>
  <si>
    <t xml:space="preserve">There were no disposal of unquoted investments and properties for the current quarter and financial </t>
  </si>
  <si>
    <t>year to date.</t>
  </si>
  <si>
    <t>Particulars of investments in quoted securities:-</t>
  </si>
  <si>
    <t xml:space="preserve">Financial </t>
  </si>
  <si>
    <t>Quarter</t>
  </si>
  <si>
    <t>Total purchases</t>
  </si>
  <si>
    <t xml:space="preserve">Total disposals </t>
  </si>
  <si>
    <t>Investments at end of reporting period</t>
  </si>
  <si>
    <t>(ii)</t>
  </si>
  <si>
    <t>p)(ii) Status of utilisation of proceeds raised from any corporate proposal</t>
  </si>
  <si>
    <t>p)(i) Status of Corporate Proposals announced but not completed</t>
  </si>
  <si>
    <t>q) Group Borrowings and Debt Securities</t>
  </si>
  <si>
    <t xml:space="preserve">r) Summary of Off Balance Sheet Financial Instruments by type and maturity </t>
  </si>
  <si>
    <t xml:space="preserve">    profile</t>
  </si>
  <si>
    <t>s) Changes in Material Litigation ( including status of any pending material litigation)</t>
  </si>
  <si>
    <t>t) Explanatory comment on any material changes in the profit before taxation</t>
  </si>
  <si>
    <t xml:space="preserve">    for the quarter reported on as compared with the immediate preceding quarter</t>
  </si>
  <si>
    <t>u) Review of the Performance of the Company and its Principal Subsidiaries</t>
  </si>
  <si>
    <t>v) Commentary on the Prospects for the Remaining Period to the end of</t>
  </si>
  <si>
    <t xml:space="preserve">     Financial year </t>
  </si>
  <si>
    <t>w)(i) Variance of Actual Profit After Tax and Minority Interest</t>
  </si>
  <si>
    <t>w)(ii) Shortfall in Profit Guarantee</t>
  </si>
  <si>
    <t>There were no material events subsequent to 30 September 2002 that have not been reflected</t>
  </si>
  <si>
    <t>Total investments at cost</t>
  </si>
  <si>
    <t>Total investments at carrying value/book value</t>
  </si>
  <si>
    <t>There were no corporate proposals at the date of issue of the quarterly report.</t>
  </si>
  <si>
    <t xml:space="preserve">Details of share buy-back  for the current financial year to date. </t>
  </si>
  <si>
    <t xml:space="preserve">Purchases </t>
  </si>
  <si>
    <t>Number of shares purchased</t>
  </si>
  <si>
    <t>Purchase price per share</t>
  </si>
  <si>
    <t>Highest purchase price</t>
  </si>
  <si>
    <t>Lowest purchase price</t>
  </si>
  <si>
    <t>Average purchase price</t>
  </si>
  <si>
    <t>Total consideration paid (RM)</t>
  </si>
  <si>
    <t>Treasury shares</t>
  </si>
  <si>
    <t>Number of shares retained</t>
  </si>
  <si>
    <t>Number of shares resold/cancelled</t>
  </si>
  <si>
    <t>There were no financial instruments with off balance sheet risk at the date of issue</t>
  </si>
  <si>
    <t>of the quarterly report.</t>
  </si>
  <si>
    <t>Kent Engineering Works Sdn Bhd (KEW), a debtor of Taik Bee Hardware Sdn Bhd ("TBH")</t>
  </si>
  <si>
    <t>which is a subsidiary company of Choo Bee Metal Industries Berhad, filed a suit for</t>
  </si>
  <si>
    <t xml:space="preserve">defamation on March 7, 2000 against TBH for an amount of RM 10 million claiming that the </t>
  </si>
  <si>
    <t>drawdown of a bank guarantee provided by KEW in favour of TBH was defamatory to KEW.</t>
  </si>
  <si>
    <t xml:space="preserve">In response, TBH has filed a writ of summons on defence with the High Court of Malaya on </t>
  </si>
  <si>
    <t xml:space="preserve">April 24, 2000 against the defamation suit and for the recovery of a debt amounting to </t>
  </si>
  <si>
    <t>RM 118,092.41.</t>
  </si>
  <si>
    <t>Apart from the traditional variation in the level of business activities coinciding</t>
  </si>
  <si>
    <t>with the festivals at the end and beginning of each year, the Group's activities are</t>
  </si>
  <si>
    <t>not subject to any marked seasonal or cyclical fluctuations.</t>
  </si>
  <si>
    <t>Quarterly report on consolidated results for the third financial quarter ended 30.09.2002</t>
  </si>
  <si>
    <t>CONDENSED CONSOLIDATED INCOME STATEMENTS</t>
  </si>
  <si>
    <t>quarter ended</t>
  </si>
  <si>
    <t>quarter Ended</t>
  </si>
  <si>
    <t>30 Sept 2002</t>
  </si>
  <si>
    <t xml:space="preserve"> 30 Sept </t>
  </si>
  <si>
    <t>9 months</t>
  </si>
  <si>
    <t>Cumulative</t>
  </si>
  <si>
    <t>Comparative</t>
  </si>
  <si>
    <t>30 Sept</t>
  </si>
  <si>
    <t>Profit from Operations</t>
  </si>
  <si>
    <t>CONDENSED CONSOLIDATED BALANCE SHEET</t>
  </si>
  <si>
    <t>Other investments</t>
  </si>
  <si>
    <t>31 Dec 2001</t>
  </si>
  <si>
    <t>Annual Financial Report for the year ended 31st December 2001)</t>
  </si>
  <si>
    <t>(The Condensed Consolidated Balance Sheets should be read in conjunction with the</t>
  </si>
  <si>
    <t>(The Condensed Consolidated Income Statements should be read in conjunction with the Annual Financial Report</t>
  </si>
  <si>
    <t xml:space="preserve">  for the year ended 31st December 2001)</t>
  </si>
  <si>
    <t>CONDENSED CONSOLIDATED CASH FLOW STATEMENTS</t>
  </si>
  <si>
    <t xml:space="preserve">9 months </t>
  </si>
  <si>
    <t xml:space="preserve">ended </t>
  </si>
  <si>
    <t>RM ' 000</t>
  </si>
  <si>
    <t>Net Change in Cash &amp; Cash Equivalents</t>
  </si>
  <si>
    <t>Cash &amp; Cash Equivalents at beginning of year</t>
  </si>
  <si>
    <t xml:space="preserve">( The Condensed Consolidated Cash Flow Statements should be read in conjunction </t>
  </si>
  <si>
    <t xml:space="preserve">  with the Annual Financial Report for the year ended 31st December 2001)</t>
  </si>
  <si>
    <t>CONDENSED CONSOLIDATED STATEMENTS OF CHANGES IN EQUITY</t>
  </si>
  <si>
    <t>Capital</t>
  </si>
  <si>
    <t>RM '000</t>
  </si>
  <si>
    <t xml:space="preserve"> ended 30 Sept 2002</t>
  </si>
  <si>
    <t>Movements during</t>
  </si>
  <si>
    <t>the period (cumulative)</t>
  </si>
  <si>
    <t xml:space="preserve">Issue of shares </t>
  </si>
  <si>
    <t>Shares repurchased</t>
  </si>
  <si>
    <t>Net profit for the period</t>
  </si>
  <si>
    <t xml:space="preserve">( The Condensed Consolidated Statements of Changes in Equity should be read in conjunction </t>
  </si>
  <si>
    <t>CHOO BEE METAL INDUSTRIES BERHAD</t>
  </si>
  <si>
    <t>(Company No. 10587-A)</t>
  </si>
  <si>
    <t xml:space="preserve">CHOO BEE METAL INDUSTRIES BERHAD </t>
  </si>
  <si>
    <t>i) Basic</t>
  </si>
  <si>
    <t xml:space="preserve">ii) Diluted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</si>
</sst>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_)"/>
    <numFmt numFmtId="170" formatCode="0.00_)"/>
    <numFmt numFmtId="171" formatCode="_(* #,##0_);_(* \(#,##0\);_(* &quot;-&quot;??_);_(@_)"/>
    <numFmt numFmtId="172" formatCode="0.0000_)"/>
    <numFmt numFmtId="173" formatCode="0.00000_)"/>
    <numFmt numFmtId="174" formatCode="#,##0.0000_);\(#,##0.0000\)"/>
    <numFmt numFmtId="175" formatCode="_(* #,##0.0_);_(* \(#,##0.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</numFmts>
  <fonts count="13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4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 horizontal="fill"/>
    </xf>
    <xf numFmtId="37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1" fontId="0" fillId="0" borderId="0" xfId="15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1" fontId="7" fillId="0" borderId="0" xfId="15" applyNumberFormat="1" applyFont="1" applyAlignment="1">
      <alignment/>
    </xf>
    <xf numFmtId="0" fontId="7" fillId="0" borderId="0" xfId="0" applyFont="1" applyAlignment="1">
      <alignment horizontal="fill"/>
    </xf>
    <xf numFmtId="171" fontId="7" fillId="0" borderId="0" xfId="15" applyNumberFormat="1" applyFont="1" applyBorder="1" applyAlignment="1">
      <alignment/>
    </xf>
    <xf numFmtId="170" fontId="7" fillId="0" borderId="0" xfId="0" applyNumberFormat="1" applyFont="1" applyAlignment="1">
      <alignment/>
    </xf>
    <xf numFmtId="39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71" fontId="7" fillId="0" borderId="0" xfId="15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7" fontId="0" fillId="0" borderId="9" xfId="0" applyNumberForma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3" xfId="0" applyBorder="1" applyAlignment="1">
      <alignment horizontal="left"/>
    </xf>
    <xf numFmtId="37" fontId="0" fillId="0" borderId="11" xfId="0" applyNumberFormat="1" applyBorder="1" applyAlignment="1">
      <alignment horizontal="right"/>
    </xf>
    <xf numFmtId="37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3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 horizontal="center"/>
    </xf>
    <xf numFmtId="172" fontId="4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center"/>
    </xf>
    <xf numFmtId="16" fontId="7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center"/>
    </xf>
    <xf numFmtId="0" fontId="8" fillId="0" borderId="0" xfId="0" applyFont="1" applyAlignment="1" quotePrefix="1">
      <alignment horizontal="left"/>
    </xf>
    <xf numFmtId="171" fontId="7" fillId="0" borderId="0" xfId="0" applyNumberFormat="1" applyFont="1" applyAlignment="1">
      <alignment/>
    </xf>
    <xf numFmtId="171" fontId="7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0" fillId="0" borderId="8" xfId="0" applyFont="1" applyBorder="1" applyAlignment="1" quotePrefix="1">
      <alignment horizontal="center"/>
    </xf>
    <xf numFmtId="43" fontId="0" fillId="0" borderId="0" xfId="15" applyFont="1" applyAlignment="1">
      <alignment horizontal="center"/>
    </xf>
    <xf numFmtId="0" fontId="0" fillId="0" borderId="7" xfId="0" applyBorder="1" applyAlignment="1" quotePrefix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1" fontId="0" fillId="0" borderId="15" xfId="15" applyNumberFormat="1" applyFont="1" applyBorder="1" applyAlignment="1">
      <alignment/>
    </xf>
    <xf numFmtId="172" fontId="4" fillId="0" borderId="0" xfId="0" applyNumberFormat="1" applyFont="1" applyAlignment="1" quotePrefix="1">
      <alignment horizontal="left"/>
    </xf>
    <xf numFmtId="43" fontId="0" fillId="0" borderId="0" xfId="15" applyAlignment="1">
      <alignment/>
    </xf>
    <xf numFmtId="43" fontId="0" fillId="0" borderId="0" xfId="15" applyFont="1" applyAlignment="1" quotePrefix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 horizontal="fill"/>
    </xf>
    <xf numFmtId="0" fontId="11" fillId="0" borderId="0" xfId="0" applyFont="1" applyAlignment="1" quotePrefix="1">
      <alignment horizontal="left"/>
    </xf>
    <xf numFmtId="0" fontId="0" fillId="0" borderId="14" xfId="0" applyBorder="1" applyAlignment="1" quotePrefix="1">
      <alignment horizontal="left"/>
    </xf>
    <xf numFmtId="0" fontId="6" fillId="0" borderId="12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3" fontId="7" fillId="0" borderId="0" xfId="15" applyFon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8" fillId="0" borderId="0" xfId="0" applyFont="1" applyAlignment="1">
      <alignment horizontal="left"/>
    </xf>
    <xf numFmtId="171" fontId="7" fillId="0" borderId="0" xfId="15" applyNumberFormat="1" applyFont="1" applyAlignment="1" quotePrefix="1">
      <alignment horizontal="left"/>
    </xf>
    <xf numFmtId="171" fontId="7" fillId="0" borderId="0" xfId="0" applyNumberFormat="1" applyFont="1" applyAlignment="1">
      <alignment/>
    </xf>
    <xf numFmtId="171" fontId="0" fillId="0" borderId="0" xfId="15" applyNumberFormat="1" applyFont="1" applyAlignment="1">
      <alignment/>
    </xf>
    <xf numFmtId="171" fontId="0" fillId="0" borderId="0" xfId="15" applyNumberFormat="1" applyFont="1" applyAlignment="1" quotePrefix="1">
      <alignment horizontal="left"/>
    </xf>
    <xf numFmtId="0" fontId="12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37" fontId="0" fillId="0" borderId="20" xfId="0" applyNumberFormat="1" applyFont="1" applyBorder="1" applyAlignment="1">
      <alignment horizontal="center"/>
    </xf>
    <xf numFmtId="37" fontId="0" fillId="0" borderId="21" xfId="0" applyNumberFormat="1" applyFont="1" applyBorder="1" applyAlignment="1">
      <alignment/>
    </xf>
    <xf numFmtId="37" fontId="0" fillId="0" borderId="21" xfId="0" applyNumberFormat="1" applyFont="1" applyBorder="1" applyAlignment="1">
      <alignment horizontal="center"/>
    </xf>
    <xf numFmtId="170" fontId="0" fillId="0" borderId="21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1">
      <selection activeCell="A2" sqref="A2:J39"/>
    </sheetView>
  </sheetViews>
  <sheetFormatPr defaultColWidth="8.88671875" defaultRowHeight="15"/>
  <cols>
    <col min="1" max="1" width="4.77734375" style="0" customWidth="1"/>
    <col min="2" max="2" width="5.99609375" style="0" customWidth="1"/>
    <col min="3" max="3" width="4.5546875" style="0" customWidth="1"/>
    <col min="8" max="8" width="14.99609375" style="0" customWidth="1"/>
    <col min="9" max="9" width="14.3359375" style="0" customWidth="1"/>
  </cols>
  <sheetData>
    <row r="2" ht="18">
      <c r="B2" s="108" t="s">
        <v>283</v>
      </c>
    </row>
    <row r="3" ht="15.75">
      <c r="B3" s="77" t="s">
        <v>282</v>
      </c>
    </row>
    <row r="5" ht="18">
      <c r="B5" s="68" t="s">
        <v>263</v>
      </c>
    </row>
    <row r="6" ht="18">
      <c r="B6" s="70" t="s">
        <v>71</v>
      </c>
    </row>
    <row r="8" ht="18">
      <c r="I8" s="69">
        <v>2002</v>
      </c>
    </row>
    <row r="9" ht="18">
      <c r="I9" s="69" t="s">
        <v>264</v>
      </c>
    </row>
    <row r="10" ht="18">
      <c r="I10" s="69" t="s">
        <v>265</v>
      </c>
    </row>
    <row r="11" ht="18">
      <c r="I11" s="71" t="s">
        <v>249</v>
      </c>
    </row>
    <row r="12" ht="18">
      <c r="I12" s="69" t="s">
        <v>266</v>
      </c>
    </row>
    <row r="14" spans="2:9" ht="18">
      <c r="B14" s="70" t="s">
        <v>118</v>
      </c>
      <c r="C14" s="68"/>
      <c r="D14" s="68"/>
      <c r="E14" s="68"/>
      <c r="F14" s="68"/>
      <c r="I14" s="16">
        <v>17749</v>
      </c>
    </row>
    <row r="15" ht="18">
      <c r="I15" s="68"/>
    </row>
    <row r="16" spans="2:9" ht="18">
      <c r="B16" s="70" t="s">
        <v>119</v>
      </c>
      <c r="I16" s="74">
        <v>-7501</v>
      </c>
    </row>
    <row r="17" ht="18">
      <c r="I17" s="68"/>
    </row>
    <row r="18" spans="2:9" ht="18">
      <c r="B18" s="70" t="s">
        <v>120</v>
      </c>
      <c r="I18" s="74">
        <v>-2103</v>
      </c>
    </row>
    <row r="19" ht="18">
      <c r="I19" s="17" t="s">
        <v>76</v>
      </c>
    </row>
    <row r="20" spans="2:9" ht="18">
      <c r="B20" s="70" t="s">
        <v>267</v>
      </c>
      <c r="C20" s="68"/>
      <c r="D20" s="68"/>
      <c r="E20" s="68"/>
      <c r="F20" s="68"/>
      <c r="G20" s="68"/>
      <c r="I20" s="98">
        <f>SUM(I14:I18)</f>
        <v>8145</v>
      </c>
    </row>
    <row r="21" ht="18">
      <c r="I21" s="68"/>
    </row>
    <row r="22" spans="1:9" ht="20.25">
      <c r="A22" s="106" t="s">
        <v>64</v>
      </c>
      <c r="B22" s="70" t="s">
        <v>268</v>
      </c>
      <c r="C22" s="68"/>
      <c r="D22" s="68"/>
      <c r="E22" s="68"/>
      <c r="F22" s="68"/>
      <c r="G22" s="68"/>
      <c r="I22" s="74">
        <v>8306</v>
      </c>
    </row>
    <row r="23" spans="2:9" ht="18">
      <c r="B23" s="68"/>
      <c r="C23" s="68"/>
      <c r="D23" s="68"/>
      <c r="E23" s="68"/>
      <c r="F23" s="68"/>
      <c r="G23" s="68"/>
      <c r="I23" s="17" t="s">
        <v>76</v>
      </c>
    </row>
    <row r="24" spans="2:9" ht="18">
      <c r="B24" s="70" t="s">
        <v>180</v>
      </c>
      <c r="C24" s="68"/>
      <c r="D24" s="68"/>
      <c r="E24" s="68"/>
      <c r="F24" s="68"/>
      <c r="G24" s="68"/>
      <c r="I24" s="74">
        <f>+I22+I20</f>
        <v>16451</v>
      </c>
    </row>
    <row r="25" ht="18">
      <c r="I25" s="17" t="s">
        <v>69</v>
      </c>
    </row>
    <row r="26" ht="18">
      <c r="I26" s="17"/>
    </row>
    <row r="27" spans="2:9" ht="18.75">
      <c r="B27" s="87" t="s">
        <v>44</v>
      </c>
      <c r="C27" s="87" t="s">
        <v>45</v>
      </c>
      <c r="D27" s="87"/>
      <c r="E27" s="87"/>
      <c r="F27" s="87"/>
      <c r="G27" s="87"/>
      <c r="H27" s="87"/>
      <c r="I27" s="88"/>
    </row>
    <row r="28" spans="2:9" ht="18.75">
      <c r="B28" s="87"/>
      <c r="C28" s="87" t="s">
        <v>46</v>
      </c>
      <c r="D28" s="87"/>
      <c r="E28" s="87"/>
      <c r="F28" s="87"/>
      <c r="G28" s="87"/>
      <c r="H28" s="87"/>
      <c r="I28" s="88"/>
    </row>
    <row r="30" ht="18">
      <c r="B30" s="70" t="s">
        <v>3</v>
      </c>
    </row>
    <row r="31" ht="18">
      <c r="B31" s="70" t="s">
        <v>5</v>
      </c>
    </row>
    <row r="32" ht="18">
      <c r="B32" s="68" t="s">
        <v>4</v>
      </c>
    </row>
    <row r="33" ht="14.25" customHeight="1"/>
    <row r="34" spans="1:2" ht="17.25" customHeight="1">
      <c r="A34" s="107" t="s">
        <v>64</v>
      </c>
      <c r="B34" s="70" t="s">
        <v>6</v>
      </c>
    </row>
    <row r="35" ht="18" customHeight="1">
      <c r="B35" s="81" t="s">
        <v>7</v>
      </c>
    </row>
    <row r="36" ht="14.25" customHeight="1"/>
    <row r="37" spans="2:9" ht="18">
      <c r="B37" s="70" t="s">
        <v>269</v>
      </c>
      <c r="C37" s="68"/>
      <c r="D37" s="68"/>
      <c r="E37" s="68"/>
      <c r="F37" s="68"/>
      <c r="G37" s="68"/>
      <c r="H37" s="68"/>
      <c r="I37" s="68"/>
    </row>
    <row r="38" spans="2:9" ht="18">
      <c r="B38" s="70" t="s">
        <v>270</v>
      </c>
      <c r="C38" s="68"/>
      <c r="D38" s="68"/>
      <c r="E38" s="68"/>
      <c r="F38" s="68"/>
      <c r="G38" s="68"/>
      <c r="H38" s="68"/>
      <c r="I38" s="68"/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974"/>
  <sheetViews>
    <sheetView workbookViewId="0" topLeftCell="A1">
      <selection activeCell="C8" sqref="C8"/>
    </sheetView>
  </sheetViews>
  <sheetFormatPr defaultColWidth="8.88671875" defaultRowHeight="15"/>
  <cols>
    <col min="1" max="1" width="3.4453125" style="0" customWidth="1"/>
    <col min="2" max="2" width="1.33203125" style="0" customWidth="1"/>
    <col min="3" max="3" width="33.21484375" style="0" customWidth="1"/>
    <col min="4" max="4" width="11.6640625" style="0" customWidth="1"/>
    <col min="5" max="5" width="0.88671875" style="0" customWidth="1"/>
    <col min="6" max="6" width="11.6640625" style="0" customWidth="1"/>
    <col min="7" max="7" width="0.88671875" style="0" customWidth="1"/>
    <col min="8" max="8" width="11.77734375" style="0" customWidth="1"/>
    <col min="9" max="9" width="0.88671875" style="0" customWidth="1"/>
    <col min="10" max="10" width="13.77734375" style="0" customWidth="1"/>
    <col min="11" max="11" width="0.88671875" style="0" customWidth="1"/>
    <col min="12" max="12" width="11.99609375" style="0" customWidth="1"/>
    <col min="13" max="13" width="0.9921875" style="0" customWidth="1"/>
    <col min="14" max="14" width="11.3359375" style="0" customWidth="1"/>
    <col min="15" max="15" width="0.9921875" style="0" customWidth="1"/>
    <col min="16" max="16" width="15.3359375" style="0" customWidth="1"/>
    <col min="17" max="17" width="0.88671875" style="0" customWidth="1"/>
    <col min="18" max="18" width="12.21484375" style="0" customWidth="1"/>
    <col min="19" max="19" width="13.77734375" style="0" customWidth="1"/>
  </cols>
  <sheetData>
    <row r="2" spans="1:4" ht="18">
      <c r="A2" s="109" t="s">
        <v>281</v>
      </c>
      <c r="B2" s="1"/>
      <c r="C2" s="1"/>
      <c r="D2" s="1"/>
    </row>
    <row r="3" ht="15.75">
      <c r="A3" s="77" t="s">
        <v>282</v>
      </c>
    </row>
    <row r="4" spans="2:13" ht="18">
      <c r="B4" s="68"/>
      <c r="C4" s="68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8">
      <c r="A5" s="13" t="s">
        <v>271</v>
      </c>
      <c r="B5" s="13"/>
      <c r="C5" s="13"/>
      <c r="I5" s="74"/>
      <c r="J5" s="74"/>
      <c r="K5" s="74"/>
      <c r="L5" s="74"/>
      <c r="M5" s="74"/>
    </row>
    <row r="6" spans="1:13" ht="18">
      <c r="A6" s="65" t="s">
        <v>71</v>
      </c>
      <c r="B6" s="13"/>
      <c r="C6" s="13"/>
      <c r="I6" s="74"/>
      <c r="J6" s="74"/>
      <c r="K6" s="74"/>
      <c r="L6" s="74"/>
      <c r="M6" s="74"/>
    </row>
    <row r="7" spans="1:13" ht="18">
      <c r="A7" s="65"/>
      <c r="B7" s="13"/>
      <c r="C7" s="13"/>
      <c r="I7" s="74"/>
      <c r="J7" s="74"/>
      <c r="K7" s="74"/>
      <c r="L7" s="74"/>
      <c r="M7" s="74"/>
    </row>
    <row r="8" spans="2:19" ht="18">
      <c r="B8" s="68"/>
      <c r="C8" s="68"/>
      <c r="E8" s="12"/>
      <c r="F8" s="100" t="s">
        <v>137</v>
      </c>
      <c r="G8" s="81" t="s">
        <v>136</v>
      </c>
      <c r="H8" s="81"/>
      <c r="I8" s="69"/>
      <c r="J8" s="69"/>
      <c r="K8" s="69"/>
      <c r="L8" s="70" t="s">
        <v>138</v>
      </c>
      <c r="M8" s="69"/>
      <c r="P8" s="70" t="s">
        <v>141</v>
      </c>
      <c r="S8" s="69" t="s">
        <v>68</v>
      </c>
    </row>
    <row r="9" spans="2:19" ht="18">
      <c r="B9" s="68"/>
      <c r="C9" s="68"/>
      <c r="D9" s="99" t="s">
        <v>73</v>
      </c>
      <c r="F9" s="69" t="s">
        <v>127</v>
      </c>
      <c r="G9" s="69"/>
      <c r="H9" s="69" t="s">
        <v>129</v>
      </c>
      <c r="I9" s="69"/>
      <c r="J9" s="69" t="s">
        <v>131</v>
      </c>
      <c r="K9" s="69"/>
      <c r="L9" s="69" t="s">
        <v>133</v>
      </c>
      <c r="M9" s="69"/>
      <c r="N9" s="69" t="s">
        <v>134</v>
      </c>
      <c r="P9" s="71" t="s">
        <v>140</v>
      </c>
      <c r="Q9" s="69"/>
      <c r="R9" s="69" t="s">
        <v>272</v>
      </c>
      <c r="S9" s="69" t="s">
        <v>142</v>
      </c>
    </row>
    <row r="10" spans="2:19" ht="18">
      <c r="B10" s="68"/>
      <c r="C10" s="68"/>
      <c r="D10" s="76" t="s">
        <v>272</v>
      </c>
      <c r="E10" s="68"/>
      <c r="F10" s="69" t="s">
        <v>128</v>
      </c>
      <c r="G10" s="69"/>
      <c r="H10" s="71" t="s">
        <v>130</v>
      </c>
      <c r="I10" s="69"/>
      <c r="J10" s="69" t="s">
        <v>132</v>
      </c>
      <c r="K10" s="71"/>
      <c r="L10" s="69" t="s">
        <v>130</v>
      </c>
      <c r="M10" s="69"/>
      <c r="N10" s="69" t="s">
        <v>135</v>
      </c>
      <c r="P10" s="69" t="s">
        <v>139</v>
      </c>
      <c r="Q10" s="69"/>
      <c r="R10" s="69" t="s">
        <v>130</v>
      </c>
      <c r="S10" s="69" t="s">
        <v>143</v>
      </c>
    </row>
    <row r="11" spans="4:19" ht="18">
      <c r="D11" s="75"/>
      <c r="P11" s="69"/>
      <c r="Q11" s="69"/>
      <c r="R11" s="69"/>
      <c r="S11" s="69"/>
    </row>
    <row r="12" spans="4:19" ht="18">
      <c r="D12" s="76" t="s">
        <v>273</v>
      </c>
      <c r="E12" s="69"/>
      <c r="F12" s="69" t="s">
        <v>273</v>
      </c>
      <c r="G12" s="69"/>
      <c r="H12" s="69" t="s">
        <v>273</v>
      </c>
      <c r="I12" s="69"/>
      <c r="J12" s="69" t="s">
        <v>273</v>
      </c>
      <c r="K12" s="69"/>
      <c r="L12" s="69" t="s">
        <v>273</v>
      </c>
      <c r="M12" s="69"/>
      <c r="N12" s="69" t="s">
        <v>273</v>
      </c>
      <c r="P12" s="69" t="s">
        <v>273</v>
      </c>
      <c r="Q12" s="69"/>
      <c r="R12" s="69" t="s">
        <v>273</v>
      </c>
      <c r="S12" s="69" t="s">
        <v>273</v>
      </c>
    </row>
    <row r="13" spans="2:13" ht="18">
      <c r="B13" s="68"/>
      <c r="C13" s="68"/>
      <c r="D13" s="10"/>
      <c r="E13" s="74"/>
      <c r="F13" s="74"/>
      <c r="G13" s="74"/>
      <c r="H13" s="74"/>
      <c r="I13" s="74"/>
      <c r="J13" s="74"/>
      <c r="K13" s="74"/>
      <c r="L13" s="74"/>
      <c r="M13" s="74"/>
    </row>
    <row r="14" spans="3:13" ht="18">
      <c r="C14" s="68"/>
      <c r="D14" s="10"/>
      <c r="E14" s="74"/>
      <c r="F14" s="74"/>
      <c r="G14" s="74"/>
      <c r="H14" s="74"/>
      <c r="I14" s="74"/>
      <c r="J14" s="74"/>
      <c r="K14" s="74"/>
      <c r="L14" s="74"/>
      <c r="M14" s="74"/>
    </row>
    <row r="15" spans="2:19" ht="18">
      <c r="B15" s="70" t="s">
        <v>72</v>
      </c>
      <c r="C15" s="68"/>
      <c r="D15" s="74">
        <v>101877</v>
      </c>
      <c r="E15" s="74"/>
      <c r="F15" s="74">
        <v>22409</v>
      </c>
      <c r="G15" s="74"/>
      <c r="H15" s="74">
        <v>84</v>
      </c>
      <c r="I15" s="74"/>
      <c r="J15" s="74">
        <v>1494</v>
      </c>
      <c r="K15" s="74"/>
      <c r="L15" s="74">
        <v>1186</v>
      </c>
      <c r="M15" s="74"/>
      <c r="N15" s="74">
        <v>-3235</v>
      </c>
      <c r="O15" s="74"/>
      <c r="P15" s="74">
        <v>67298</v>
      </c>
      <c r="Q15" s="74"/>
      <c r="R15" s="74">
        <v>1</v>
      </c>
      <c r="S15" s="98">
        <f>SUM(D15:R15)</f>
        <v>191114</v>
      </c>
    </row>
    <row r="16" spans="2:19" ht="18">
      <c r="B16" s="68"/>
      <c r="C16" s="68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98"/>
    </row>
    <row r="17" spans="2:19" ht="18">
      <c r="B17" s="68" t="s">
        <v>275</v>
      </c>
      <c r="C17" s="68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98"/>
    </row>
    <row r="18" spans="2:19" ht="18">
      <c r="B18" s="68" t="s">
        <v>276</v>
      </c>
      <c r="C18" s="68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98"/>
    </row>
    <row r="19" spans="3:19" ht="18.75">
      <c r="C19" s="23" t="s">
        <v>277</v>
      </c>
      <c r="D19" s="74">
        <v>262</v>
      </c>
      <c r="E19" s="74"/>
      <c r="F19" s="74">
        <v>52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98">
        <f aca="true" t="shared" si="0" ref="S19:S25">SUM(D19:R19)</f>
        <v>314</v>
      </c>
    </row>
    <row r="20" spans="3:19" ht="18.75">
      <c r="C20" s="23" t="s">
        <v>278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>
        <v>-701</v>
      </c>
      <c r="O20" s="74"/>
      <c r="P20" s="74"/>
      <c r="Q20" s="74"/>
      <c r="R20" s="74"/>
      <c r="S20" s="98">
        <f t="shared" si="0"/>
        <v>-701</v>
      </c>
    </row>
    <row r="21" spans="3:19" ht="18.75">
      <c r="C21" s="72" t="s">
        <v>279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>
        <v>12210</v>
      </c>
      <c r="Q21" s="74"/>
      <c r="R21" s="74"/>
      <c r="S21" s="98">
        <f t="shared" si="0"/>
        <v>12210</v>
      </c>
    </row>
    <row r="22" spans="3:19" ht="18.75">
      <c r="C22" s="72" t="s">
        <v>91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>
        <v>6</v>
      </c>
      <c r="Q22" s="74"/>
      <c r="R22" s="74"/>
      <c r="S22" s="98">
        <f t="shared" si="0"/>
        <v>6</v>
      </c>
    </row>
    <row r="23" spans="3:19" ht="18.75">
      <c r="C23" s="101" t="s">
        <v>92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>
        <v>1</v>
      </c>
      <c r="Q23" s="74"/>
      <c r="R23" s="74">
        <v>-1</v>
      </c>
      <c r="S23" s="98">
        <v>0</v>
      </c>
    </row>
    <row r="24" spans="2:19" ht="18">
      <c r="B24" s="68"/>
      <c r="C24" s="68"/>
      <c r="D24" s="17" t="s">
        <v>76</v>
      </c>
      <c r="E24" s="74"/>
      <c r="F24" s="17" t="s">
        <v>76</v>
      </c>
      <c r="G24" s="74"/>
      <c r="H24" s="17" t="s">
        <v>76</v>
      </c>
      <c r="I24" s="74"/>
      <c r="J24" s="17" t="s">
        <v>76</v>
      </c>
      <c r="K24" s="74"/>
      <c r="L24" s="17" t="s">
        <v>76</v>
      </c>
      <c r="M24" s="17"/>
      <c r="N24" s="17" t="s">
        <v>76</v>
      </c>
      <c r="O24" s="74"/>
      <c r="P24" s="17" t="s">
        <v>76</v>
      </c>
      <c r="Q24" s="74"/>
      <c r="R24" s="17" t="s">
        <v>76</v>
      </c>
      <c r="S24" s="17" t="s">
        <v>76</v>
      </c>
    </row>
    <row r="25" spans="2:19" ht="18">
      <c r="B25" s="70" t="s">
        <v>74</v>
      </c>
      <c r="C25" s="68"/>
      <c r="D25" s="74">
        <f>SUM(D15:D22)</f>
        <v>102139</v>
      </c>
      <c r="E25" s="74"/>
      <c r="F25" s="74">
        <f>SUM(F15:F22)</f>
        <v>22461</v>
      </c>
      <c r="G25" s="74"/>
      <c r="H25" s="74">
        <f>SUM(H15:H22)</f>
        <v>84</v>
      </c>
      <c r="I25" s="74"/>
      <c r="J25" s="74">
        <f>SUM(J15:J22)</f>
        <v>1494</v>
      </c>
      <c r="K25" s="74"/>
      <c r="L25" s="74">
        <f>SUM(L15:L22)</f>
        <v>1186</v>
      </c>
      <c r="M25" s="74"/>
      <c r="N25" s="74">
        <f>SUM(N15:N22)</f>
        <v>-3936</v>
      </c>
      <c r="O25" s="74"/>
      <c r="P25" s="74">
        <f>SUM(P15:P23)</f>
        <v>79515</v>
      </c>
      <c r="Q25" s="74"/>
      <c r="R25" s="74">
        <f>SUM(R15:R23)</f>
        <v>0</v>
      </c>
      <c r="S25" s="98">
        <f t="shared" si="0"/>
        <v>202943</v>
      </c>
    </row>
    <row r="26" spans="2:19" ht="18">
      <c r="B26" s="70"/>
      <c r="C26" s="68"/>
      <c r="D26" s="17" t="s">
        <v>69</v>
      </c>
      <c r="E26" s="74"/>
      <c r="F26" s="17" t="s">
        <v>69</v>
      </c>
      <c r="G26" s="74"/>
      <c r="H26" s="17" t="s">
        <v>69</v>
      </c>
      <c r="I26" s="74"/>
      <c r="J26" s="17" t="s">
        <v>69</v>
      </c>
      <c r="K26" s="74"/>
      <c r="L26" s="17" t="s">
        <v>69</v>
      </c>
      <c r="M26" s="17"/>
      <c r="N26" s="17" t="s">
        <v>69</v>
      </c>
      <c r="O26" s="74"/>
      <c r="P26" s="17" t="s">
        <v>69</v>
      </c>
      <c r="Q26" s="74"/>
      <c r="R26" s="17" t="s">
        <v>69</v>
      </c>
      <c r="S26" s="17" t="s">
        <v>69</v>
      </c>
    </row>
    <row r="27" spans="2:19" ht="18">
      <c r="B27" s="70"/>
      <c r="C27" s="68"/>
      <c r="D27" s="17"/>
      <c r="E27" s="74"/>
      <c r="F27" s="17"/>
      <c r="G27" s="74"/>
      <c r="H27" s="17"/>
      <c r="I27" s="74"/>
      <c r="J27" s="17"/>
      <c r="K27" s="74"/>
      <c r="L27" s="17"/>
      <c r="M27" s="17"/>
      <c r="N27" s="17"/>
      <c r="O27" s="74"/>
      <c r="P27" s="17"/>
      <c r="Q27" s="74"/>
      <c r="R27" s="17"/>
      <c r="S27" s="17"/>
    </row>
    <row r="28" spans="2:19" ht="18.75">
      <c r="B28" s="70"/>
      <c r="C28" s="89" t="s">
        <v>47</v>
      </c>
      <c r="D28" s="87"/>
      <c r="E28" s="87"/>
      <c r="F28" s="87"/>
      <c r="G28" s="87"/>
      <c r="H28" s="87"/>
      <c r="I28" s="88"/>
      <c r="K28" s="74"/>
      <c r="L28" s="17"/>
      <c r="M28" s="17"/>
      <c r="N28" s="17"/>
      <c r="O28" s="74"/>
      <c r="P28" s="17"/>
      <c r="Q28" s="74"/>
      <c r="R28" s="17"/>
      <c r="S28" s="17"/>
    </row>
    <row r="29" spans="2:19" ht="18.75">
      <c r="B29" s="70"/>
      <c r="C29" s="89" t="s">
        <v>48</v>
      </c>
      <c r="D29" s="87"/>
      <c r="E29" s="87"/>
      <c r="F29" s="87"/>
      <c r="G29" s="87"/>
      <c r="H29" s="87"/>
      <c r="I29" s="88"/>
      <c r="K29" s="74"/>
      <c r="L29" s="17"/>
      <c r="M29" s="17"/>
      <c r="N29" s="17"/>
      <c r="O29" s="74"/>
      <c r="P29" s="17"/>
      <c r="Q29" s="74"/>
      <c r="R29" s="17"/>
      <c r="S29" s="17"/>
    </row>
    <row r="30" spans="2:13" ht="18">
      <c r="B30" s="68"/>
      <c r="C30" s="68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2:13" ht="18">
      <c r="B31" s="68"/>
      <c r="C31" s="70" t="s">
        <v>280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 ht="18">
      <c r="B32" s="68"/>
      <c r="C32" s="70" t="s">
        <v>270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 ht="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 ht="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 ht="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 ht="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 ht="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 ht="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 ht="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 ht="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 ht="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 ht="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 ht="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 ht="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 ht="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 ht="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 ht="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 ht="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 ht="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 ht="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 ht="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 ht="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 ht="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 ht="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 ht="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 ht="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ht="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 ht="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 ht="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 ht="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 ht="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 ht="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 ht="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 ht="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 ht="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 ht="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 ht="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 ht="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ht="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 ht="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 ht="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 ht="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 ht="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 ht="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 ht="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 ht="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 ht="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 ht="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 ht="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 ht="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 ht="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 ht="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 ht="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 ht="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 ht="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 ht="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 ht="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 ht="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 ht="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 ht="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 ht="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 ht="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 ht="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 ht="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 ht="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 ht="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 ht="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 ht="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 ht="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 ht="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 ht="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 ht="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 ht="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 ht="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 ht="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 ht="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 ht="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 ht="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 ht="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 ht="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 ht="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</row>
    <row r="112" spans="2:13" ht="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2:13" ht="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</row>
    <row r="114" spans="2:13" ht="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</row>
    <row r="115" spans="2:13" ht="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</row>
    <row r="116" spans="2:13" ht="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</row>
    <row r="117" spans="2:13" ht="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</row>
    <row r="118" spans="2:13" ht="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</row>
    <row r="119" spans="2:13" ht="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</row>
    <row r="120" spans="2:13" ht="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</row>
    <row r="121" spans="2:13" ht="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</row>
    <row r="122" spans="2:13" ht="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</row>
    <row r="123" spans="2:13" ht="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</row>
    <row r="124" spans="2:13" ht="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</row>
    <row r="125" spans="2:13" ht="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</row>
    <row r="126" spans="2:13" ht="18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</row>
    <row r="127" spans="2:13" ht="18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</row>
    <row r="128" spans="2:13" ht="18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</row>
    <row r="129" spans="2:13" ht="18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</row>
    <row r="130" spans="2:13" ht="18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</row>
    <row r="131" spans="2:13" ht="18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</row>
    <row r="132" spans="2:13" ht="18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</row>
    <row r="133" spans="2:13" ht="18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</row>
    <row r="134" spans="2:13" ht="18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</row>
    <row r="135" spans="2:13" ht="18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</row>
    <row r="136" spans="2:13" ht="18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</row>
    <row r="137" spans="2:13" ht="18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</row>
    <row r="138" spans="2:13" ht="18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</row>
    <row r="139" spans="2:13" ht="18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</row>
    <row r="140" spans="2:13" ht="18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</row>
    <row r="141" spans="2:13" ht="18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</row>
    <row r="142" spans="2:13" ht="18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</row>
    <row r="143" spans="2:13" ht="18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</row>
    <row r="144" spans="2:13" ht="18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</row>
    <row r="145" spans="2:13" ht="18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</row>
    <row r="146" spans="2:13" ht="18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</row>
    <row r="147" spans="2:13" ht="18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</row>
    <row r="148" spans="2:13" ht="18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</row>
    <row r="149" spans="2:13" ht="18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</row>
    <row r="150" spans="2:13" ht="18"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</row>
    <row r="151" spans="2:13" ht="18"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</row>
    <row r="152" spans="2:13" ht="18"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</row>
    <row r="153" spans="2:13" ht="18"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</row>
    <row r="154" spans="2:13" ht="18"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</row>
    <row r="155" spans="2:13" ht="18"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</row>
    <row r="156" spans="2:13" ht="18"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</row>
    <row r="157" spans="2:13" ht="18"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</row>
    <row r="158" spans="2:13" ht="18"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</row>
    <row r="159" spans="2:13" ht="18"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</row>
    <row r="160" spans="2:13" ht="18"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</row>
    <row r="161" spans="2:13" ht="18"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</row>
    <row r="162" spans="2:13" ht="18"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</row>
    <row r="163" spans="2:13" ht="18"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</row>
    <row r="164" spans="2:13" ht="18"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</row>
    <row r="165" spans="2:13" ht="18"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</row>
    <row r="166" spans="2:13" ht="18"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</row>
    <row r="167" spans="2:13" ht="18"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</row>
    <row r="168" spans="2:13" ht="18"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</row>
    <row r="169" spans="2:13" ht="18"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</row>
    <row r="170" spans="2:13" ht="18"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</row>
    <row r="171" spans="2:13" ht="18"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</row>
    <row r="172" spans="2:13" ht="18"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</row>
    <row r="173" spans="2:13" ht="18"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</row>
    <row r="174" spans="2:13" ht="18"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</row>
    <row r="175" spans="2:13" ht="18"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</row>
    <row r="176" spans="2:13" ht="18"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</row>
    <row r="177" spans="2:13" ht="18"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</row>
    <row r="178" spans="2:13" ht="18"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</row>
    <row r="179" spans="2:13" ht="18"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</row>
    <row r="180" spans="2:13" ht="18"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</row>
    <row r="181" spans="2:13" ht="18"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</row>
    <row r="182" spans="2:13" ht="18"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</row>
    <row r="183" spans="2:13" ht="18"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</row>
    <row r="184" spans="2:13" ht="18"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</row>
    <row r="185" spans="2:13" ht="18"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</row>
    <row r="186" spans="2:13" ht="18"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</row>
    <row r="187" spans="2:13" ht="18"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</row>
    <row r="188" spans="2:13" ht="18"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</row>
    <row r="189" spans="2:13" ht="18"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</row>
    <row r="190" spans="2:13" ht="18"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</row>
    <row r="191" spans="2:13" ht="18"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</row>
    <row r="192" spans="2:13" ht="18"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</row>
    <row r="193" spans="2:13" ht="18"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</row>
    <row r="194" spans="2:13" ht="18"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</row>
    <row r="195" spans="2:13" ht="18"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</row>
    <row r="196" spans="2:13" ht="18"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</row>
    <row r="197" spans="2:13" ht="18"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</row>
    <row r="198" spans="2:13" ht="18"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</row>
    <row r="199" spans="2:13" ht="18"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</row>
    <row r="200" spans="2:13" ht="18"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</row>
    <row r="201" spans="2:13" ht="18"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</row>
    <row r="202" spans="2:13" ht="18"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</row>
    <row r="203" spans="2:13" ht="18"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</row>
    <row r="204" spans="2:13" ht="18"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</row>
    <row r="205" spans="2:13" ht="18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</row>
    <row r="206" spans="2:13" ht="18"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</row>
    <row r="207" spans="2:13" ht="18"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</row>
    <row r="208" spans="2:13" ht="18"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</row>
    <row r="209" spans="2:13" ht="18"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</row>
    <row r="210" spans="2:13" ht="18"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</row>
    <row r="211" spans="2:13" ht="18"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</row>
    <row r="212" spans="2:13" ht="18"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</row>
    <row r="213" spans="2:13" ht="18"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</row>
    <row r="214" spans="2:13" ht="18"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</row>
    <row r="215" spans="2:13" ht="18"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</row>
    <row r="216" spans="2:13" ht="18"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</row>
    <row r="217" spans="2:13" ht="18"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</row>
    <row r="218" spans="2:13" ht="18"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</row>
    <row r="219" spans="2:13" ht="18"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</row>
    <row r="220" spans="2:13" ht="18"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</row>
    <row r="221" spans="2:13" ht="18"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</row>
    <row r="222" spans="2:13" ht="18"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</row>
    <row r="223" spans="2:13" ht="18"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</row>
    <row r="224" spans="2:13" ht="18"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</row>
    <row r="225" spans="2:13" ht="18"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</row>
    <row r="226" spans="2:13" ht="18"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</row>
    <row r="227" spans="2:13" ht="18"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</row>
    <row r="228" spans="2:13" ht="18"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</row>
    <row r="229" spans="2:13" ht="18"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</row>
    <row r="230" spans="2:13" ht="18"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</row>
    <row r="231" spans="2:13" ht="18"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</row>
    <row r="232" spans="2:13" ht="18"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</row>
    <row r="233" spans="2:13" ht="18"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</row>
    <row r="234" spans="2:13" ht="18"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</row>
    <row r="235" spans="2:13" ht="18"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</row>
    <row r="236" spans="2:13" ht="18"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</row>
    <row r="237" spans="2:13" ht="18"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</row>
    <row r="238" spans="2:13" ht="18"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</row>
    <row r="239" spans="2:13" ht="18"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</row>
    <row r="240" spans="2:13" ht="18"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</row>
    <row r="241" spans="2:13" ht="18"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</row>
    <row r="242" spans="2:13" ht="18"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</row>
    <row r="243" spans="2:13" ht="18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</row>
    <row r="244" spans="2:13" ht="18"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</row>
    <row r="245" spans="2:13" ht="18"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</row>
    <row r="246" spans="2:13" ht="18"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</row>
    <row r="247" spans="2:13" ht="18"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</row>
    <row r="248" spans="2:13" ht="18"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</row>
    <row r="249" spans="2:13" ht="18"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</row>
    <row r="250" spans="2:13" ht="18"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</row>
    <row r="251" spans="2:13" ht="18"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</row>
    <row r="252" spans="2:13" ht="18"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</row>
    <row r="253" spans="2:13" ht="18"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</row>
    <row r="254" spans="2:13" ht="18"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</row>
    <row r="255" spans="2:13" ht="18"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</row>
    <row r="256" spans="2:13" ht="18"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</row>
    <row r="257" spans="2:13" ht="18"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</row>
    <row r="258" spans="2:13" ht="18"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</row>
    <row r="259" spans="2:13" ht="18"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</row>
    <row r="260" spans="2:13" ht="18"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</row>
    <row r="261" spans="2:13" ht="18"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</row>
    <row r="262" spans="2:13" ht="18"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</row>
    <row r="263" spans="2:13" ht="18"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</row>
    <row r="264" spans="2:13" ht="18"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</row>
    <row r="265" spans="2:13" ht="18"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</row>
    <row r="266" spans="2:13" ht="18"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</row>
    <row r="267" spans="2:13" ht="18"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</row>
    <row r="268" spans="2:13" ht="18"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</row>
    <row r="269" spans="2:13" ht="18"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</row>
    <row r="270" spans="2:13" ht="18"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</row>
    <row r="271" spans="2:13" ht="18"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</row>
    <row r="272" spans="2:13" ht="18"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</row>
    <row r="273" spans="2:13" ht="18"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</row>
    <row r="274" spans="2:13" ht="18"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</row>
    <row r="275" spans="2:13" ht="18"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</row>
    <row r="276" spans="2:13" ht="18"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</row>
    <row r="277" spans="2:13" ht="18"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</row>
    <row r="278" spans="2:13" ht="18"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</row>
    <row r="279" spans="2:13" ht="18"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</row>
    <row r="280" spans="2:13" ht="18"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</row>
    <row r="281" spans="2:13" ht="18"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</row>
    <row r="282" spans="2:13" ht="18"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</row>
    <row r="283" spans="2:13" ht="18"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</row>
    <row r="284" spans="2:13" ht="18"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</row>
    <row r="285" spans="2:13" ht="18"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</row>
    <row r="286" spans="2:13" ht="18"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</row>
    <row r="287" spans="2:13" ht="18"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</row>
    <row r="288" spans="2:13" ht="18"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</row>
    <row r="289" spans="2:13" ht="18"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</row>
    <row r="290" spans="2:13" ht="18"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</row>
    <row r="291" spans="2:13" ht="18"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</row>
    <row r="292" spans="2:13" ht="18"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</row>
    <row r="293" spans="2:13" ht="18"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</row>
    <row r="294" spans="2:13" ht="18"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</row>
    <row r="295" spans="2:13" ht="18"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</row>
    <row r="296" spans="2:13" ht="18"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</row>
    <row r="297" spans="2:13" ht="18"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</row>
    <row r="298" spans="2:13" ht="18"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</row>
    <row r="299" spans="2:13" ht="18"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</row>
    <row r="300" spans="2:13" ht="18"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</row>
    <row r="301" spans="2:13" ht="18"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</row>
    <row r="302" spans="2:13" ht="18"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</row>
    <row r="303" spans="2:13" ht="18"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</row>
    <row r="304" spans="2:13" ht="18"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</row>
    <row r="305" spans="2:13" ht="18"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</row>
    <row r="306" spans="2:13" ht="18"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</row>
    <row r="307" spans="2:13" ht="18"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</row>
    <row r="308" spans="2:13" ht="18"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</row>
    <row r="309" spans="2:13" ht="18"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</row>
    <row r="310" spans="2:13" ht="18"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</row>
    <row r="311" spans="2:13" ht="18"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</row>
    <row r="312" spans="2:13" ht="18"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</row>
    <row r="313" spans="2:13" ht="18"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</row>
    <row r="314" spans="2:13" ht="18"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</row>
    <row r="315" spans="2:13" ht="18"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</row>
    <row r="316" spans="2:13" ht="18"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</row>
    <row r="317" spans="2:13" ht="18"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</row>
    <row r="318" spans="2:13" ht="18"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</row>
    <row r="319" spans="2:13" ht="18"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</row>
    <row r="320" spans="2:13" ht="18"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</row>
    <row r="321" spans="2:13" ht="18"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</row>
    <row r="322" spans="2:13" ht="18"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</row>
    <row r="323" spans="2:13" ht="18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</row>
    <row r="324" spans="2:13" ht="18"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</row>
    <row r="325" spans="2:13" ht="18"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</row>
    <row r="326" spans="2:13" ht="18"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</row>
    <row r="327" spans="2:13" ht="18"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</row>
    <row r="328" spans="2:13" ht="18"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</row>
    <row r="329" spans="2:13" ht="18"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</row>
    <row r="330" spans="2:13" ht="18"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</row>
    <row r="331" spans="2:13" ht="18"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</row>
    <row r="332" spans="2:13" ht="18"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</row>
    <row r="333" spans="2:13" ht="18"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</row>
    <row r="334" spans="2:13" ht="18"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</row>
    <row r="335" spans="2:13" ht="18"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</row>
    <row r="336" spans="2:13" ht="18"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</row>
    <row r="337" spans="2:13" ht="18"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</row>
    <row r="338" spans="2:13" ht="18"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</row>
    <row r="339" spans="2:13" ht="18"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</row>
    <row r="340" spans="2:13" ht="18"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</row>
    <row r="341" spans="2:13" ht="18"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</row>
    <row r="342" spans="2:13" ht="18"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</row>
    <row r="343" spans="2:13" ht="18"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</row>
    <row r="344" spans="2:13" ht="18"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</row>
    <row r="345" spans="2:13" ht="18"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</row>
    <row r="346" spans="2:13" ht="18"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</row>
    <row r="347" spans="2:13" ht="18"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</row>
    <row r="348" spans="2:13" ht="18"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</row>
    <row r="349" spans="2:13" ht="18"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</row>
    <row r="350" spans="2:13" ht="18"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</row>
    <row r="351" spans="2:13" ht="18"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</row>
    <row r="352" spans="2:13" ht="18"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</row>
    <row r="353" spans="2:13" ht="18"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</row>
    <row r="354" spans="2:13" ht="18"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</row>
    <row r="355" spans="2:13" ht="18"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</row>
    <row r="356" spans="2:13" ht="18"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</row>
    <row r="357" spans="2:13" ht="18"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</row>
    <row r="358" spans="2:13" ht="18"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</row>
    <row r="359" spans="2:13" ht="18"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</row>
    <row r="360" spans="2:13" ht="18"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</row>
    <row r="361" spans="2:13" ht="18"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</row>
    <row r="362" spans="2:13" ht="18"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</row>
    <row r="363" spans="2:13" ht="18"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</row>
    <row r="364" spans="2:13" ht="18"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</row>
    <row r="365" spans="2:13" ht="18"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</row>
    <row r="366" spans="2:13" ht="18"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</row>
    <row r="367" spans="2:13" ht="18"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</row>
    <row r="368" spans="2:13" ht="18"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</row>
    <row r="369" spans="2:13" ht="18"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</row>
    <row r="370" spans="2:13" ht="18"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</row>
    <row r="371" spans="2:13" ht="18"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</row>
    <row r="372" spans="2:13" ht="18"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</row>
    <row r="373" spans="2:13" ht="18"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</row>
    <row r="374" spans="2:13" ht="18"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</row>
    <row r="375" spans="2:13" ht="18"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</row>
    <row r="376" spans="2:13" ht="18"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</row>
    <row r="377" spans="2:13" ht="18"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</row>
    <row r="378" spans="2:13" ht="18"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</row>
    <row r="379" spans="2:13" ht="18"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</row>
    <row r="380" spans="2:13" ht="18"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</row>
    <row r="381" spans="2:13" ht="18"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</row>
    <row r="382" spans="2:13" ht="18"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</row>
    <row r="383" spans="2:13" ht="18"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</row>
    <row r="384" spans="2:13" ht="18"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</row>
    <row r="385" spans="2:13" ht="18"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</row>
    <row r="386" spans="2:13" ht="18"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</row>
    <row r="387" spans="2:13" ht="18"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</row>
    <row r="388" spans="2:13" ht="18"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</row>
    <row r="389" spans="2:13" ht="18"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</row>
    <row r="390" spans="2:13" ht="18"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</row>
    <row r="391" spans="2:13" ht="18"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</row>
    <row r="392" spans="2:13" ht="18"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</row>
    <row r="393" spans="2:13" ht="18"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</row>
    <row r="394" spans="2:13" ht="18"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</row>
    <row r="395" spans="2:13" ht="18"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</row>
    <row r="396" spans="2:13" ht="18"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</row>
    <row r="397" spans="2:13" ht="18"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</row>
    <row r="398" spans="2:13" ht="18"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</row>
    <row r="399" spans="2:13" ht="18"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</row>
    <row r="400" spans="2:13" ht="18"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</row>
    <row r="401" spans="2:13" ht="18"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</row>
    <row r="402" spans="2:13" ht="18"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</row>
    <row r="403" spans="2:13" ht="18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</row>
    <row r="404" spans="2:13" ht="18"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</row>
    <row r="405" spans="2:13" ht="18"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</row>
    <row r="406" spans="2:13" ht="18"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</row>
    <row r="407" spans="2:13" ht="18"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</row>
    <row r="408" spans="2:13" ht="18"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</row>
    <row r="409" spans="2:13" ht="18"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</row>
    <row r="410" spans="2:13" ht="18"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</row>
    <row r="411" spans="2:13" ht="18"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</row>
    <row r="412" spans="2:13" ht="18"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</row>
    <row r="413" spans="2:13" ht="18"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</row>
    <row r="414" spans="2:13" ht="18"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</row>
    <row r="415" spans="2:13" ht="18"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</row>
    <row r="416" spans="2:13" ht="18"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</row>
    <row r="417" spans="2:13" ht="18"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</row>
    <row r="418" spans="2:13" ht="18"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</row>
    <row r="419" spans="2:13" ht="18"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</row>
    <row r="420" spans="2:13" ht="18"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</row>
    <row r="421" spans="2:13" ht="18"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</row>
    <row r="422" spans="2:13" ht="18"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</row>
    <row r="423" spans="2:13" ht="18"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</row>
    <row r="424" spans="2:13" ht="18"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</row>
    <row r="425" spans="2:13" ht="18"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</row>
    <row r="426" spans="2:13" ht="18"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</row>
    <row r="427" spans="2:13" ht="18"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</row>
    <row r="428" spans="2:13" ht="18"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</row>
    <row r="429" spans="2:13" ht="18"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</row>
    <row r="430" spans="2:13" ht="18"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</row>
    <row r="431" spans="2:13" ht="18"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</row>
    <row r="432" spans="2:13" ht="18"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</row>
    <row r="433" spans="2:13" ht="18"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</row>
    <row r="434" spans="2:13" ht="18"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</row>
    <row r="435" spans="2:13" ht="18"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</row>
    <row r="436" spans="2:13" ht="18"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</row>
    <row r="437" spans="2:13" ht="18"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</row>
    <row r="438" spans="2:13" ht="18"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</row>
    <row r="439" spans="2:13" ht="18"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</row>
    <row r="440" spans="2:13" ht="18"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</row>
    <row r="441" spans="2:13" ht="18"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</row>
    <row r="442" spans="2:13" ht="18"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</row>
    <row r="443" spans="2:13" ht="18"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</row>
    <row r="444" spans="2:13" ht="18"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</row>
    <row r="445" spans="2:13" ht="18"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</row>
    <row r="446" spans="2:13" ht="18"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</row>
    <row r="447" spans="2:13" ht="18"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</row>
    <row r="448" spans="2:13" ht="18"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</row>
    <row r="449" spans="2:13" ht="18"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</row>
    <row r="450" spans="2:13" ht="18"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</row>
    <row r="451" spans="2:13" ht="18"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</row>
    <row r="452" spans="2:13" ht="18"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</row>
    <row r="453" spans="2:13" ht="18"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</row>
    <row r="454" spans="2:13" ht="18"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</row>
    <row r="455" spans="2:13" ht="18"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</row>
    <row r="456" spans="2:13" ht="18"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</row>
    <row r="457" spans="2:13" ht="18"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</row>
    <row r="458" spans="2:13" ht="18"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</row>
    <row r="459" spans="2:13" ht="18"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</row>
    <row r="460" spans="2:13" ht="18"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</row>
    <row r="461" spans="2:13" ht="18"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</row>
    <row r="462" spans="2:13" ht="18"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</row>
    <row r="463" spans="2:13" ht="18"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</row>
    <row r="464" spans="2:13" ht="18"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</row>
    <row r="465" spans="2:13" ht="18"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</row>
    <row r="466" spans="2:13" ht="18"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</row>
    <row r="467" spans="2:13" ht="18"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</row>
    <row r="468" spans="2:13" ht="18"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</row>
    <row r="469" spans="2:13" ht="18"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</row>
    <row r="470" spans="2:13" ht="18"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</row>
    <row r="471" spans="2:13" ht="18"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</row>
    <row r="472" spans="2:13" ht="18"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</row>
    <row r="473" spans="2:13" ht="18"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</row>
    <row r="474" spans="2:13" ht="18"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</row>
    <row r="475" spans="2:13" ht="18"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</row>
    <row r="476" spans="2:13" ht="18"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</row>
    <row r="477" spans="2:13" ht="18"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</row>
    <row r="478" spans="2:13" ht="18"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</row>
    <row r="479" spans="2:13" ht="18"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</row>
    <row r="480" spans="2:13" ht="18"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</row>
    <row r="481" spans="2:13" ht="18"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</row>
    <row r="482" spans="2:13" ht="18"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</row>
    <row r="483" spans="2:13" ht="18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</row>
    <row r="484" spans="2:13" ht="18"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</row>
    <row r="485" spans="2:13" ht="18"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</row>
    <row r="486" spans="2:13" ht="18"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</row>
    <row r="487" spans="2:13" ht="18"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</row>
    <row r="488" spans="2:13" ht="18"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</row>
    <row r="489" spans="2:13" ht="18"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</row>
    <row r="490" spans="2:13" ht="18"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</row>
    <row r="491" spans="2:13" ht="18"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</row>
    <row r="492" spans="2:13" ht="18"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</row>
    <row r="493" spans="2:13" ht="18"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</row>
    <row r="494" spans="2:13" ht="18"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</row>
    <row r="495" spans="2:13" ht="18"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</row>
    <row r="496" spans="2:13" ht="18"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</row>
    <row r="497" spans="2:13" ht="18"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</row>
    <row r="498" spans="2:13" ht="18"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</row>
    <row r="499" spans="2:13" ht="18"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</row>
    <row r="500" spans="2:13" ht="18"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</row>
    <row r="501" spans="2:13" ht="18"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</row>
    <row r="502" spans="2:13" ht="18"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</row>
    <row r="503" spans="2:13" ht="18"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</row>
    <row r="504" spans="2:13" ht="18"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</row>
    <row r="505" spans="2:13" ht="18"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</row>
    <row r="506" spans="2:13" ht="18"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</row>
    <row r="507" spans="2:13" ht="18"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</row>
    <row r="508" spans="2:13" ht="18"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</row>
    <row r="509" spans="2:13" ht="18"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</row>
    <row r="510" spans="2:13" ht="18"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</row>
    <row r="511" spans="2:13" ht="18"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</row>
    <row r="512" spans="2:13" ht="18"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</row>
    <row r="513" spans="2:13" ht="18"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</row>
    <row r="514" spans="2:13" ht="18"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</row>
    <row r="515" spans="2:13" ht="18"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</row>
    <row r="516" spans="2:13" ht="18"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</row>
    <row r="517" spans="2:13" ht="18"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</row>
    <row r="518" spans="2:13" ht="18"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</row>
    <row r="519" spans="2:13" ht="18"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</row>
    <row r="520" spans="2:13" ht="18"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</row>
    <row r="521" spans="2:13" ht="18"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</row>
    <row r="522" spans="2:13" ht="18"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</row>
    <row r="523" spans="2:13" ht="18"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</row>
    <row r="524" spans="2:13" ht="18"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</row>
    <row r="525" spans="2:13" ht="18"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</row>
    <row r="526" spans="2:13" ht="18"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</row>
    <row r="527" spans="2:13" ht="18"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</row>
    <row r="528" spans="2:13" ht="18"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</row>
    <row r="529" spans="2:13" ht="18"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</row>
    <row r="530" spans="2:13" ht="18"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</row>
    <row r="531" spans="2:13" ht="18"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</row>
    <row r="532" spans="2:13" ht="18"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</row>
    <row r="533" spans="2:13" ht="18"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</row>
    <row r="534" spans="2:13" ht="18"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</row>
    <row r="535" spans="2:13" ht="18"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</row>
    <row r="536" spans="2:13" ht="18"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</row>
    <row r="537" spans="2:13" ht="18"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</row>
    <row r="538" spans="2:13" ht="18"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</row>
    <row r="539" spans="2:13" ht="18"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</row>
    <row r="540" spans="2:13" ht="18"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</row>
    <row r="541" spans="2:13" ht="18"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</row>
    <row r="542" spans="2:13" ht="18"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</row>
    <row r="543" spans="2:13" ht="18"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</row>
    <row r="544" spans="2:13" ht="18"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</row>
    <row r="545" spans="2:13" ht="18"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</row>
    <row r="546" spans="2:13" ht="18"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</row>
    <row r="547" spans="2:13" ht="18"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</row>
    <row r="548" spans="2:13" ht="18"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</row>
    <row r="549" spans="2:13" ht="18"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</row>
    <row r="550" spans="2:13" ht="18"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</row>
    <row r="551" spans="2:13" ht="18"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</row>
    <row r="552" spans="2:13" ht="18"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</row>
    <row r="553" spans="2:13" ht="18"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</row>
    <row r="554" spans="2:13" ht="18"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</row>
    <row r="555" spans="2:13" ht="18"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</row>
    <row r="556" spans="2:13" ht="18"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</row>
    <row r="557" spans="2:13" ht="18"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</row>
    <row r="558" spans="2:13" ht="18"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</row>
    <row r="559" spans="2:13" ht="18"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</row>
    <row r="560" spans="2:13" ht="18"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</row>
    <row r="561" spans="2:13" ht="18"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</row>
    <row r="562" spans="2:13" ht="18"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</row>
    <row r="563" spans="2:13" ht="18"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</row>
    <row r="564" spans="2:13" ht="18"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</row>
    <row r="565" spans="2:13" ht="18"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</row>
    <row r="566" spans="2:13" ht="18"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</row>
    <row r="567" spans="2:13" ht="18"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</row>
    <row r="568" spans="2:13" ht="18"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</row>
    <row r="569" spans="2:13" ht="18"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</row>
    <row r="570" spans="2:13" ht="18"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</row>
    <row r="571" spans="2:13" ht="18"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</row>
    <row r="572" spans="2:13" ht="18"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</row>
    <row r="573" spans="2:13" ht="18"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</row>
    <row r="574" spans="2:13" ht="18"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</row>
    <row r="575" spans="2:13" ht="18"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</row>
    <row r="576" spans="2:13" ht="18"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</row>
    <row r="577" spans="2:13" ht="18"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</row>
    <row r="578" spans="2:13" ht="18"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</row>
    <row r="579" spans="2:13" ht="18"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</row>
    <row r="580" spans="2:13" ht="18"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</row>
    <row r="581" spans="2:13" ht="18"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</row>
    <row r="582" spans="2:13" ht="18"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</row>
    <row r="583" spans="2:13" ht="18"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</row>
    <row r="584" spans="2:13" ht="18"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</row>
    <row r="585" spans="2:13" ht="18"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</row>
    <row r="586" spans="2:13" ht="18"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</row>
    <row r="587" spans="2:13" ht="18"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</row>
    <row r="588" spans="2:13" ht="18"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</row>
    <row r="589" spans="2:13" ht="18"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</row>
    <row r="590" spans="2:13" ht="18"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</row>
    <row r="591" spans="2:13" ht="18"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</row>
    <row r="592" spans="2:13" ht="18"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</row>
    <row r="593" spans="2:13" ht="18"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</row>
    <row r="594" spans="2:13" ht="18"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</row>
    <row r="595" spans="2:13" ht="18"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</row>
    <row r="596" spans="2:13" ht="18"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</row>
    <row r="597" spans="2:13" ht="18"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</row>
    <row r="598" spans="2:13" ht="18"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</row>
    <row r="599" spans="2:13" ht="18"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</row>
    <row r="600" spans="2:13" ht="18"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</row>
    <row r="601" spans="2:13" ht="18"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</row>
    <row r="602" spans="2:13" ht="18"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</row>
    <row r="603" spans="2:13" ht="18"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</row>
    <row r="604" spans="2:13" ht="18"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</row>
    <row r="605" spans="2:13" ht="18"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</row>
    <row r="606" spans="2:13" ht="18"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</row>
    <row r="607" spans="2:13" ht="18"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</row>
    <row r="608" spans="2:13" ht="18"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</row>
    <row r="609" spans="2:13" ht="18"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</row>
    <row r="610" spans="2:13" ht="18"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</row>
    <row r="611" spans="2:13" ht="18"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</row>
    <row r="612" spans="2:13" ht="18"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</row>
    <row r="613" spans="2:13" ht="18"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</row>
    <row r="614" spans="2:13" ht="18"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</row>
    <row r="615" spans="2:13" ht="18"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</row>
    <row r="616" spans="2:13" ht="18"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</row>
    <row r="617" spans="2:13" ht="18"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</row>
    <row r="618" spans="2:13" ht="18"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</row>
    <row r="619" spans="2:13" ht="18"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</row>
    <row r="620" spans="2:13" ht="18"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</row>
    <row r="621" spans="2:13" ht="18"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</row>
    <row r="622" spans="2:13" ht="18"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</row>
    <row r="623" spans="2:13" ht="18"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</row>
    <row r="624" spans="2:13" ht="18"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</row>
    <row r="625" spans="2:13" ht="18"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</row>
    <row r="626" spans="2:13" ht="18"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</row>
    <row r="627" spans="2:13" ht="18"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</row>
    <row r="628" spans="2:13" ht="18"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</row>
    <row r="629" spans="2:13" ht="18"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</row>
    <row r="630" spans="2:13" ht="18"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</row>
    <row r="631" spans="2:13" ht="18"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</row>
    <row r="632" spans="2:13" ht="18"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</row>
    <row r="633" spans="2:13" ht="18"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</row>
    <row r="634" spans="2:13" ht="18"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</row>
    <row r="635" spans="2:13" ht="18"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</row>
    <row r="636" spans="2:13" ht="18"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</row>
    <row r="637" spans="2:13" ht="18"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</row>
    <row r="638" spans="2:13" ht="18"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</row>
    <row r="639" spans="2:13" ht="18"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</row>
    <row r="640" spans="2:13" ht="18"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</row>
    <row r="641" spans="2:13" ht="18"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</row>
    <row r="642" spans="2:13" ht="18"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</row>
    <row r="643" spans="2:13" ht="18"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</row>
    <row r="644" spans="2:13" ht="18"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</row>
    <row r="645" spans="2:13" ht="18"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</row>
    <row r="646" spans="2:13" ht="18"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</row>
    <row r="647" spans="2:13" ht="18"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</row>
    <row r="648" spans="2:13" ht="18"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</row>
    <row r="649" spans="2:13" ht="18"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</row>
    <row r="650" spans="2:13" ht="18"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</row>
    <row r="651" spans="2:13" ht="18"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</row>
    <row r="652" spans="2:13" ht="18"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</row>
    <row r="653" spans="2:13" ht="18"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</row>
    <row r="654" spans="2:13" ht="18"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</row>
    <row r="655" spans="2:13" ht="18"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</row>
    <row r="656" spans="2:13" ht="18"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</row>
    <row r="657" spans="2:13" ht="18"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</row>
    <row r="658" spans="2:13" ht="18"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</row>
    <row r="659" spans="2:13" ht="18"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</row>
    <row r="660" spans="2:13" ht="18"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</row>
    <row r="661" spans="2:13" ht="18"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</row>
    <row r="662" spans="2:13" ht="18"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</row>
    <row r="663" spans="2:13" ht="18"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</row>
    <row r="664" spans="2:13" ht="18"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</row>
    <row r="665" spans="2:13" ht="18"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</row>
    <row r="666" spans="2:13" ht="18"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</row>
    <row r="667" spans="2:13" ht="18"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</row>
    <row r="668" spans="2:13" ht="18"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</row>
    <row r="669" spans="2:13" ht="18"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</row>
    <row r="670" spans="2:13" ht="18"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</row>
    <row r="671" spans="2:13" ht="18"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</row>
    <row r="672" spans="2:13" ht="18"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</row>
    <row r="673" spans="2:13" ht="18"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</row>
    <row r="674" spans="2:13" ht="18"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</row>
    <row r="675" spans="2:13" ht="18"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</row>
    <row r="676" spans="2:13" ht="18"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</row>
    <row r="677" spans="2:13" ht="18"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</row>
    <row r="678" spans="2:13" ht="18"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</row>
    <row r="679" spans="2:13" ht="18"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</row>
    <row r="680" spans="2:13" ht="18"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</row>
    <row r="681" spans="2:13" ht="18"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</row>
    <row r="682" spans="2:13" ht="18"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</row>
    <row r="683" spans="2:13" ht="18"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</row>
    <row r="684" spans="2:13" ht="18"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</row>
    <row r="685" spans="2:13" ht="18"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</row>
    <row r="686" spans="2:13" ht="18"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</row>
    <row r="687" spans="2:13" ht="18"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</row>
    <row r="688" spans="2:13" ht="18"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</row>
    <row r="689" spans="2:13" ht="18"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</row>
    <row r="690" spans="2:13" ht="18"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</row>
    <row r="691" spans="2:13" ht="18"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</row>
    <row r="692" spans="2:13" ht="18"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</row>
    <row r="693" spans="2:13" ht="18"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</row>
    <row r="694" spans="2:13" ht="18"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</row>
    <row r="695" spans="2:13" ht="18"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</row>
    <row r="696" spans="2:13" ht="18"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</row>
    <row r="697" spans="2:13" ht="18"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</row>
    <row r="698" spans="2:13" ht="18"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</row>
    <row r="699" spans="2:13" ht="18"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</row>
    <row r="700" spans="2:13" ht="18"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</row>
    <row r="701" spans="2:13" ht="18"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</row>
    <row r="702" spans="2:13" ht="18"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</row>
    <row r="703" spans="2:13" ht="18"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</row>
    <row r="704" spans="2:13" ht="18"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</row>
    <row r="705" spans="2:13" ht="18"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</row>
    <row r="706" spans="2:13" ht="18"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</row>
    <row r="707" spans="2:13" ht="18"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</row>
    <row r="708" spans="2:13" ht="18"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</row>
    <row r="709" spans="2:13" ht="18"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</row>
    <row r="710" spans="2:13" ht="18"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</row>
    <row r="711" spans="2:13" ht="18"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</row>
    <row r="712" spans="2:13" ht="18"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</row>
    <row r="713" spans="2:13" ht="18"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</row>
    <row r="714" spans="2:13" ht="18"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</row>
    <row r="715" spans="2:13" ht="18"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</row>
    <row r="716" spans="2:13" ht="18"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</row>
    <row r="717" spans="2:13" ht="18"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</row>
    <row r="718" spans="2:13" ht="18"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</row>
    <row r="719" spans="2:13" ht="18"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</row>
    <row r="720" spans="2:13" ht="18"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</row>
    <row r="721" spans="2:13" ht="18"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</row>
    <row r="722" spans="2:13" ht="18"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</row>
    <row r="723" spans="2:13" ht="18"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</row>
    <row r="724" spans="2:13" ht="18"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</row>
    <row r="725" spans="2:13" ht="18"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</row>
    <row r="726" spans="2:13" ht="18"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</row>
    <row r="727" spans="2:13" ht="18"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</row>
    <row r="728" spans="2:13" ht="18"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</row>
    <row r="729" spans="2:13" ht="18"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</row>
    <row r="730" spans="2:13" ht="18"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</row>
    <row r="731" spans="2:13" ht="18"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</row>
    <row r="732" spans="2:13" ht="18"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</row>
    <row r="733" spans="2:13" ht="18"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</row>
    <row r="734" spans="2:13" ht="18"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</row>
    <row r="735" spans="2:13" ht="18"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</row>
    <row r="736" spans="2:13" ht="18"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</row>
    <row r="737" spans="2:13" ht="18"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</row>
    <row r="738" spans="2:13" ht="18"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</row>
    <row r="739" spans="2:13" ht="18"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</row>
    <row r="740" spans="2:13" ht="18"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</row>
    <row r="741" spans="2:13" ht="18"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</row>
    <row r="742" spans="2:13" ht="18"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</row>
    <row r="743" spans="2:13" ht="18"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</row>
    <row r="744" spans="2:13" ht="18"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</row>
    <row r="745" spans="2:13" ht="18"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</row>
    <row r="746" spans="2:13" ht="18"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</row>
    <row r="747" spans="2:13" ht="18"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</row>
    <row r="748" spans="2:13" ht="18"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</row>
    <row r="749" spans="2:13" ht="18"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</row>
    <row r="750" spans="2:13" ht="18"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</row>
    <row r="751" spans="2:13" ht="18"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</row>
    <row r="752" spans="2:13" ht="18"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</row>
    <row r="753" spans="2:13" ht="18"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</row>
    <row r="754" spans="2:13" ht="18"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</row>
    <row r="755" spans="2:13" ht="18"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</row>
    <row r="756" spans="2:13" ht="18"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</row>
    <row r="757" spans="2:13" ht="18"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</row>
    <row r="758" spans="2:13" ht="18"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</row>
    <row r="759" spans="2:13" ht="18"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</row>
    <row r="760" spans="2:13" ht="18"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</row>
    <row r="761" spans="2:13" ht="18"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</row>
    <row r="762" spans="2:13" ht="18"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</row>
    <row r="763" spans="2:13" ht="18"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</row>
    <row r="764" spans="2:13" ht="18"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</row>
    <row r="765" spans="2:13" ht="18"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</row>
    <row r="766" spans="2:13" ht="18"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</row>
    <row r="767" spans="2:13" ht="18"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</row>
    <row r="768" spans="2:13" ht="18"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</row>
    <row r="769" spans="2:13" ht="18"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</row>
    <row r="770" spans="2:13" ht="18"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</row>
    <row r="771" spans="2:13" ht="18"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</row>
    <row r="772" spans="2:13" ht="18"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</row>
    <row r="773" spans="2:13" ht="18"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</row>
    <row r="774" spans="2:13" ht="18"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</row>
    <row r="775" spans="2:13" ht="18"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</row>
    <row r="776" spans="2:13" ht="18"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</row>
    <row r="777" spans="2:13" ht="18"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</row>
    <row r="778" spans="2:13" ht="18"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</row>
    <row r="779" spans="2:13" ht="18"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</row>
    <row r="780" spans="2:13" ht="18"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</row>
    <row r="781" spans="2:13" ht="18"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</row>
    <row r="782" spans="2:13" ht="18"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</row>
    <row r="783" spans="2:13" ht="18"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</row>
    <row r="784" spans="2:13" ht="18"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</row>
    <row r="785" spans="2:13" ht="18"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</row>
    <row r="786" spans="2:13" ht="18"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</row>
    <row r="787" spans="2:13" ht="18"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</row>
    <row r="788" spans="2:13" ht="18"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</row>
    <row r="789" spans="2:13" ht="18"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</row>
    <row r="790" spans="2:13" ht="18"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</row>
    <row r="791" spans="2:13" ht="18"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</row>
    <row r="792" spans="2:13" ht="18"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</row>
    <row r="793" spans="2:13" ht="18"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</row>
    <row r="794" spans="2:13" ht="18"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</row>
    <row r="795" spans="2:13" ht="18"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</row>
    <row r="796" spans="2:13" ht="18"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</row>
    <row r="797" spans="2:13" ht="18"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</row>
    <row r="798" spans="2:13" ht="18"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</row>
    <row r="799" spans="2:13" ht="18"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</row>
    <row r="800" spans="2:13" ht="18"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</row>
    <row r="801" spans="2:13" ht="18"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</row>
    <row r="802" spans="2:13" ht="18"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</row>
    <row r="803" spans="2:13" ht="18"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</row>
    <row r="804" spans="2:13" ht="18"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</row>
    <row r="805" spans="2:13" ht="18"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</row>
    <row r="806" spans="2:13" ht="18"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</row>
    <row r="807" spans="2:13" ht="18"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</row>
    <row r="808" spans="2:13" ht="18"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</row>
    <row r="809" spans="2:13" ht="18"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</row>
    <row r="810" spans="2:13" ht="18"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</row>
    <row r="811" spans="2:13" ht="18"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</row>
    <row r="812" spans="2:13" ht="18"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</row>
    <row r="813" spans="2:13" ht="18"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</row>
    <row r="814" spans="2:13" ht="18"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</row>
    <row r="815" spans="2:13" ht="18"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</row>
    <row r="816" spans="2:13" ht="18"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</row>
    <row r="817" spans="2:13" ht="18"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</row>
    <row r="818" spans="2:13" ht="18"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</row>
    <row r="819" spans="2:13" ht="18"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</row>
    <row r="820" spans="2:13" ht="18"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</row>
    <row r="821" spans="2:13" ht="18"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</row>
    <row r="822" spans="2:13" ht="18"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</row>
    <row r="823" spans="2:13" ht="18"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</row>
    <row r="824" spans="2:13" ht="18"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</row>
    <row r="825" spans="2:13" ht="18"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</row>
    <row r="826" spans="2:13" ht="18"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</row>
    <row r="827" spans="2:13" ht="18"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</row>
    <row r="828" spans="2:13" ht="18"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</row>
    <row r="829" spans="2:13" ht="18"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</row>
    <row r="830" spans="2:13" ht="18"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</row>
    <row r="831" spans="2:13" ht="18"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</row>
    <row r="832" spans="2:13" ht="18"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</row>
    <row r="833" spans="2:13" ht="18"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</row>
    <row r="834" spans="2:13" ht="18"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</row>
    <row r="835" spans="2:13" ht="18"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</row>
    <row r="836" spans="2:13" ht="18"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</row>
    <row r="837" spans="2:13" ht="18"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</row>
    <row r="838" spans="2:13" ht="18"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</row>
    <row r="839" spans="2:13" ht="18"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</row>
    <row r="840" spans="2:13" ht="18"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</row>
    <row r="841" spans="2:13" ht="18"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</row>
    <row r="842" spans="2:13" ht="18"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</row>
    <row r="843" spans="2:13" ht="18"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</row>
    <row r="844" spans="2:13" ht="18"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</row>
    <row r="845" spans="2:13" ht="18"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</row>
    <row r="846" spans="2:13" ht="18"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</row>
    <row r="847" spans="2:13" ht="18"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</row>
    <row r="848" spans="2:13" ht="18"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</row>
    <row r="849" spans="2:13" ht="18"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</row>
    <row r="850" spans="2:13" ht="18"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</row>
    <row r="851" spans="2:13" ht="18"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</row>
    <row r="852" spans="2:13" ht="18"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</row>
    <row r="853" spans="2:13" ht="18"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</row>
    <row r="854" spans="2:13" ht="18"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</row>
    <row r="855" spans="2:13" ht="18"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</row>
    <row r="856" spans="2:13" ht="18"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</row>
    <row r="857" spans="2:13" ht="18"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</row>
    <row r="858" spans="2:13" ht="18"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</row>
    <row r="859" spans="2:13" ht="18"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</row>
    <row r="860" spans="2:13" ht="18"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</row>
    <row r="861" spans="2:13" ht="18"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</row>
    <row r="862" spans="2:13" ht="18"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</row>
    <row r="863" spans="2:13" ht="18"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</row>
    <row r="864" spans="2:13" ht="18"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</row>
    <row r="865" spans="2:13" ht="18"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</row>
    <row r="866" spans="2:13" ht="18"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</row>
    <row r="867" spans="2:13" ht="18"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</row>
    <row r="868" spans="2:13" ht="18"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</row>
    <row r="869" spans="2:13" ht="18"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</row>
    <row r="870" spans="2:13" ht="18"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</row>
    <row r="871" spans="2:13" ht="18"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</row>
    <row r="872" spans="2:13" ht="18"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</row>
    <row r="873" spans="2:13" ht="18"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</row>
    <row r="874" spans="2:13" ht="18"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</row>
    <row r="875" spans="2:13" ht="18"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</row>
    <row r="876" spans="2:13" ht="18"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</row>
    <row r="877" spans="2:13" ht="18"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</row>
    <row r="878" spans="2:13" ht="18"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</row>
    <row r="879" spans="2:13" ht="18"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</row>
    <row r="880" spans="2:13" ht="18"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</row>
    <row r="881" spans="2:13" ht="18"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</row>
    <row r="882" spans="2:13" ht="18"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</row>
    <row r="883" spans="2:13" ht="18"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</row>
    <row r="884" spans="2:13" ht="18"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</row>
    <row r="885" spans="2:13" ht="18"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</row>
    <row r="886" spans="2:13" ht="18"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</row>
    <row r="887" spans="2:13" ht="18"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</row>
    <row r="888" spans="2:13" ht="18"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</row>
    <row r="889" spans="2:13" ht="18"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</row>
    <row r="890" spans="2:13" ht="18"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</row>
    <row r="891" spans="2:13" ht="18"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</row>
    <row r="892" spans="2:13" ht="18"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</row>
    <row r="893" spans="2:13" ht="18"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</row>
    <row r="894" spans="2:13" ht="18"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</row>
    <row r="895" spans="2:13" ht="18"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</row>
    <row r="896" spans="2:13" ht="18"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</row>
    <row r="897" spans="2:13" ht="18"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</row>
    <row r="898" spans="2:13" ht="18"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</row>
    <row r="899" spans="2:13" ht="18"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</row>
    <row r="900" spans="2:13" ht="18"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</row>
    <row r="901" spans="2:13" ht="18"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</row>
    <row r="902" spans="2:13" ht="18"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</row>
    <row r="903" spans="2:13" ht="18"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</row>
    <row r="904" spans="2:13" ht="18"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</row>
    <row r="905" spans="2:13" ht="18"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</row>
    <row r="906" spans="2:13" ht="18"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</row>
    <row r="907" spans="2:13" ht="18"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</row>
    <row r="908" spans="2:13" ht="18"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</row>
    <row r="909" spans="2:13" ht="18"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</row>
    <row r="910" spans="2:13" ht="18"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</row>
    <row r="911" spans="2:13" ht="18"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</row>
    <row r="912" spans="2:13" ht="18"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</row>
    <row r="913" spans="2:13" ht="18"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</row>
    <row r="914" spans="2:13" ht="18"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</row>
    <row r="915" spans="2:13" ht="18"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</row>
    <row r="916" spans="2:13" ht="18"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</row>
    <row r="917" spans="2:13" ht="18"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</row>
    <row r="918" spans="2:13" ht="18"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</row>
    <row r="919" spans="2:13" ht="18"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</row>
    <row r="920" spans="2:13" ht="18"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</row>
    <row r="921" spans="2:13" ht="18"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</row>
    <row r="922" spans="2:13" ht="18"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</row>
    <row r="923" spans="2:13" ht="18"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</row>
    <row r="924" spans="2:13" ht="18"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</row>
    <row r="925" spans="2:13" ht="18"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</row>
    <row r="926" spans="2:13" ht="18"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</row>
    <row r="927" spans="2:13" ht="18"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</row>
    <row r="928" spans="2:13" ht="18"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</row>
    <row r="929" spans="2:13" ht="18"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</row>
    <row r="930" spans="2:13" ht="18"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</row>
    <row r="931" spans="2:13" ht="18"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</row>
    <row r="932" spans="2:13" ht="18"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</row>
    <row r="933" spans="2:13" ht="18"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</row>
    <row r="934" spans="2:13" ht="18"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</row>
    <row r="935" spans="2:13" ht="18"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</row>
    <row r="936" spans="2:13" ht="18"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</row>
    <row r="937" spans="2:13" ht="18"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</row>
    <row r="938" spans="2:13" ht="18"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</row>
    <row r="939" spans="2:13" ht="18"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</row>
    <row r="940" spans="2:13" ht="18"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</row>
    <row r="941" spans="2:13" ht="18"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</row>
    <row r="942" spans="2:13" ht="18"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</row>
    <row r="943" spans="2:13" ht="18"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</row>
    <row r="944" spans="2:13" ht="18"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</row>
    <row r="945" spans="2:13" ht="18"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</row>
    <row r="946" spans="2:13" ht="18"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</row>
    <row r="947" spans="2:13" ht="18"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</row>
    <row r="948" spans="2:13" ht="18"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</row>
    <row r="949" spans="2:13" ht="18"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</row>
    <row r="950" spans="2:13" ht="18"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</row>
    <row r="951" spans="2:13" ht="18"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</row>
    <row r="952" spans="2:13" ht="18"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</row>
    <row r="953" spans="2:13" ht="18"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</row>
    <row r="954" spans="2:13" ht="18"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</row>
    <row r="955" spans="2:13" ht="18"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</row>
    <row r="956" spans="2:13" ht="18"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</row>
    <row r="957" spans="2:13" ht="18"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</row>
    <row r="958" spans="2:13" ht="18"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</row>
    <row r="959" spans="2:13" ht="18"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</row>
    <row r="960" spans="2:13" ht="18"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</row>
    <row r="961" spans="2:13" ht="18"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</row>
    <row r="962" spans="2:13" ht="18"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</row>
    <row r="963" spans="2:13" ht="18"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</row>
    <row r="964" spans="2:13" ht="18"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</row>
    <row r="965" spans="2:13" ht="18"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</row>
    <row r="966" spans="2:13" ht="18"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</row>
    <row r="967" spans="2:13" ht="18"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</row>
    <row r="968" spans="2:13" ht="18"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</row>
    <row r="969" spans="2:13" ht="18"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</row>
    <row r="970" spans="2:13" ht="18"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</row>
    <row r="971" spans="2:13" ht="18"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</row>
    <row r="972" spans="2:13" ht="18"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</row>
    <row r="973" spans="2:13" ht="18"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</row>
    <row r="974" spans="2:13" ht="18"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</row>
  </sheetData>
  <printOptions horizontalCentered="1"/>
  <pageMargins left="0.5" right="0.5" top="1" bottom="1" header="0.5" footer="0.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584"/>
  <sheetViews>
    <sheetView defaultGridColor="0" colorId="22" workbookViewId="0" topLeftCell="D1">
      <selection activeCell="D3" sqref="D3:O49"/>
    </sheetView>
  </sheetViews>
  <sheetFormatPr defaultColWidth="9.77734375" defaultRowHeight="15"/>
  <cols>
    <col min="1" max="1" width="0" style="0" hidden="1" customWidth="1"/>
    <col min="2" max="2" width="3.77734375" style="0" customWidth="1"/>
    <col min="3" max="3" width="2.77734375" style="0" customWidth="1"/>
    <col min="4" max="4" width="3.77734375" style="0" customWidth="1"/>
    <col min="6" max="6" width="10.77734375" style="0" customWidth="1"/>
    <col min="7" max="7" width="16.88671875" style="0" customWidth="1"/>
    <col min="9" max="9" width="15.77734375" style="0" customWidth="1"/>
    <col min="10" max="10" width="1.77734375" style="0" customWidth="1"/>
    <col min="11" max="11" width="15.77734375" style="0" customWidth="1"/>
    <col min="12" max="12" width="1.77734375" style="0" customWidth="1"/>
    <col min="13" max="13" width="14.77734375" style="0" customWidth="1"/>
    <col min="14" max="14" width="1.77734375" style="0" customWidth="1"/>
    <col min="15" max="15" width="15.77734375" style="0" customWidth="1"/>
  </cols>
  <sheetData>
    <row r="1" spans="1:17" ht="18">
      <c r="A1" s="13"/>
      <c r="B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8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8">
      <c r="A3" s="13"/>
      <c r="B3" s="13"/>
      <c r="C3" s="13"/>
      <c r="D3" s="109" t="s">
        <v>281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8">
      <c r="A4" s="13"/>
      <c r="B4" s="13"/>
      <c r="C4" s="13"/>
      <c r="D4" s="77" t="s">
        <v>282</v>
      </c>
      <c r="E4" s="13"/>
      <c r="F4" s="13"/>
      <c r="G4" s="13"/>
      <c r="H4" s="13"/>
      <c r="I4" s="15"/>
      <c r="J4" s="15"/>
      <c r="K4" s="14"/>
      <c r="L4" s="14"/>
      <c r="M4" s="13"/>
      <c r="N4" s="13"/>
      <c r="P4" s="13"/>
      <c r="Q4" s="13"/>
    </row>
    <row r="5" spans="1:17" ht="18">
      <c r="A5" s="13"/>
      <c r="B5" s="13"/>
      <c r="C5" s="13"/>
      <c r="D5" s="13"/>
      <c r="E5" s="13"/>
      <c r="F5" s="13"/>
      <c r="G5" s="13"/>
      <c r="H5" s="13"/>
      <c r="I5" s="15"/>
      <c r="J5" s="15"/>
      <c r="K5" s="14"/>
      <c r="L5" s="14"/>
      <c r="M5" s="13"/>
      <c r="N5" s="13"/>
      <c r="Q5" s="13"/>
    </row>
    <row r="6" spans="1:17" ht="18">
      <c r="A6" s="13"/>
      <c r="B6" s="13"/>
      <c r="C6" s="13"/>
      <c r="D6" s="65" t="s">
        <v>245</v>
      </c>
      <c r="E6" s="13"/>
      <c r="F6" s="13"/>
      <c r="G6" s="13"/>
      <c r="H6" s="13"/>
      <c r="I6" s="13"/>
      <c r="J6" s="13"/>
      <c r="K6" s="13"/>
      <c r="L6" s="13"/>
      <c r="M6" s="13"/>
      <c r="N6" s="13"/>
      <c r="Q6" s="13"/>
    </row>
    <row r="7" spans="1:17" ht="18">
      <c r="A7" s="13"/>
      <c r="B7" s="13"/>
      <c r="C7" s="13"/>
      <c r="D7" s="13" t="s">
        <v>166</v>
      </c>
      <c r="E7" s="13"/>
      <c r="F7" s="13"/>
      <c r="G7" s="13"/>
      <c r="H7" s="13"/>
      <c r="I7" s="13"/>
      <c r="J7" s="13"/>
      <c r="K7" s="13"/>
      <c r="L7" s="13"/>
      <c r="M7" s="13"/>
      <c r="N7" s="13"/>
      <c r="P7" s="13"/>
      <c r="Q7" s="13"/>
    </row>
    <row r="8" spans="1:17" ht="18">
      <c r="A8" s="13"/>
      <c r="B8" s="13"/>
      <c r="C8" s="13"/>
      <c r="D8" s="13"/>
      <c r="E8" s="13"/>
      <c r="F8" s="13"/>
      <c r="G8" s="13"/>
      <c r="H8" s="13"/>
      <c r="I8" s="13"/>
      <c r="M8" s="13"/>
      <c r="N8" s="13"/>
      <c r="P8" s="13"/>
      <c r="Q8" s="13"/>
    </row>
    <row r="9" spans="1:17" ht="18">
      <c r="A9" s="13"/>
      <c r="B9" s="13"/>
      <c r="C9" s="13"/>
      <c r="D9" s="65" t="s">
        <v>246</v>
      </c>
      <c r="E9" s="13"/>
      <c r="F9" s="13"/>
      <c r="G9" s="13"/>
      <c r="H9" s="13"/>
      <c r="I9" s="13"/>
      <c r="M9" s="13"/>
      <c r="N9" s="13"/>
      <c r="P9" s="13"/>
      <c r="Q9" s="13"/>
    </row>
    <row r="10" spans="1:17" ht="18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P10" s="13"/>
      <c r="Q10" s="13"/>
    </row>
    <row r="11" spans="1:17" ht="18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13"/>
      <c r="Q11" s="13"/>
    </row>
    <row r="12" spans="1:17" ht="18">
      <c r="A12" s="13"/>
      <c r="B12" s="13"/>
      <c r="C12" s="13"/>
      <c r="D12" s="13"/>
      <c r="E12" s="13"/>
      <c r="F12" s="13"/>
      <c r="G12" s="13"/>
      <c r="H12" s="13"/>
      <c r="I12" s="15">
        <v>2002</v>
      </c>
      <c r="K12" s="15">
        <v>2001</v>
      </c>
      <c r="L12" s="21"/>
      <c r="M12" s="15">
        <v>2002</v>
      </c>
      <c r="N12" s="13"/>
      <c r="O12" s="15">
        <v>2001</v>
      </c>
      <c r="P12" s="13"/>
      <c r="Q12" s="13"/>
    </row>
    <row r="13" spans="1:17" ht="18">
      <c r="A13" s="13"/>
      <c r="B13" s="13"/>
      <c r="C13" s="13"/>
      <c r="D13" s="13"/>
      <c r="E13" s="13"/>
      <c r="F13" s="13"/>
      <c r="G13" s="13"/>
      <c r="H13" s="13"/>
      <c r="I13" s="15" t="s">
        <v>167</v>
      </c>
      <c r="J13" s="13"/>
      <c r="K13" s="15" t="s">
        <v>253</v>
      </c>
      <c r="L13" s="13"/>
      <c r="M13" s="15" t="s">
        <v>251</v>
      </c>
      <c r="N13" s="13"/>
      <c r="O13" s="15" t="s">
        <v>251</v>
      </c>
      <c r="P13" s="13"/>
      <c r="Q13" s="13"/>
    </row>
    <row r="14" spans="1:17" ht="18">
      <c r="A14" s="13"/>
      <c r="B14" s="13"/>
      <c r="C14" s="13"/>
      <c r="D14" s="13"/>
      <c r="E14" s="13"/>
      <c r="F14" s="13"/>
      <c r="G14" s="13"/>
      <c r="H14" s="13"/>
      <c r="I14" s="66" t="s">
        <v>248</v>
      </c>
      <c r="J14" s="13"/>
      <c r="K14" s="15" t="s">
        <v>247</v>
      </c>
      <c r="L14" s="13"/>
      <c r="M14" s="15" t="s">
        <v>252</v>
      </c>
      <c r="N14" s="13"/>
      <c r="O14" s="15" t="s">
        <v>252</v>
      </c>
      <c r="P14" s="13"/>
      <c r="Q14" s="13"/>
    </row>
    <row r="15" spans="1:17" ht="18">
      <c r="A15" s="13"/>
      <c r="B15" s="13"/>
      <c r="I15" s="66" t="s">
        <v>250</v>
      </c>
      <c r="K15" s="67" t="s">
        <v>254</v>
      </c>
      <c r="M15" s="15" t="s">
        <v>168</v>
      </c>
      <c r="O15" s="15" t="s">
        <v>168</v>
      </c>
      <c r="P15" s="13"/>
      <c r="Q15" s="13"/>
    </row>
    <row r="16" spans="1:17" ht="18">
      <c r="A16" s="13"/>
      <c r="B16" s="13"/>
      <c r="I16" s="13"/>
      <c r="K16" s="13"/>
      <c r="M16" s="13"/>
      <c r="O16" s="13"/>
      <c r="P16" s="13"/>
      <c r="Q16" s="13"/>
    </row>
    <row r="17" spans="1:17" ht="18">
      <c r="A17" s="13"/>
      <c r="B17" s="13"/>
      <c r="I17" s="15" t="s">
        <v>169</v>
      </c>
      <c r="K17" s="15" t="s">
        <v>169</v>
      </c>
      <c r="M17" s="15" t="s">
        <v>169</v>
      </c>
      <c r="O17" s="15" t="s">
        <v>169</v>
      </c>
      <c r="P17" s="13"/>
      <c r="Q17" s="13"/>
    </row>
    <row r="18" spans="1:17" ht="18">
      <c r="A18" s="13"/>
      <c r="B18" s="13"/>
      <c r="P18" s="13"/>
      <c r="Q18" s="13"/>
    </row>
    <row r="19" spans="1:17" ht="18">
      <c r="A19" s="13"/>
      <c r="B19" s="13"/>
      <c r="E19" s="65" t="s">
        <v>170</v>
      </c>
      <c r="I19" s="74">
        <v>58582</v>
      </c>
      <c r="J19" s="74"/>
      <c r="K19" s="74">
        <v>55044</v>
      </c>
      <c r="L19" s="74"/>
      <c r="M19" s="74">
        <v>160131</v>
      </c>
      <c r="N19" s="74"/>
      <c r="O19" s="74">
        <v>162223</v>
      </c>
      <c r="P19" s="13"/>
      <c r="Q19" s="13"/>
    </row>
    <row r="20" spans="1:17" ht="18">
      <c r="A20" s="13"/>
      <c r="B20" s="13"/>
      <c r="I20" s="102" t="s">
        <v>145</v>
      </c>
      <c r="J20" s="74"/>
      <c r="K20" s="102" t="s">
        <v>145</v>
      </c>
      <c r="L20" s="74"/>
      <c r="M20" s="102" t="s">
        <v>145</v>
      </c>
      <c r="N20" s="74"/>
      <c r="O20" s="102" t="s">
        <v>145</v>
      </c>
      <c r="P20" s="13"/>
      <c r="Q20" s="13"/>
    </row>
    <row r="21" spans="1:17" ht="18">
      <c r="A21" s="13"/>
      <c r="B21" s="13"/>
      <c r="I21" s="74"/>
      <c r="J21" s="74"/>
      <c r="K21" s="74"/>
      <c r="L21" s="74"/>
      <c r="M21" s="74"/>
      <c r="N21" s="74"/>
      <c r="O21" s="74"/>
      <c r="P21" s="13"/>
      <c r="Q21" s="13"/>
    </row>
    <row r="22" spans="1:17" ht="18">
      <c r="A22" s="13"/>
      <c r="B22" s="13"/>
      <c r="E22" s="65" t="s">
        <v>255</v>
      </c>
      <c r="F22" s="13"/>
      <c r="I22" s="74">
        <v>6034</v>
      </c>
      <c r="J22" s="74"/>
      <c r="K22" s="74">
        <f>5715-485</f>
        <v>5230</v>
      </c>
      <c r="L22" s="74"/>
      <c r="M22" s="74">
        <v>16262</v>
      </c>
      <c r="N22" s="74"/>
      <c r="O22" s="74">
        <f>14896-852</f>
        <v>14044</v>
      </c>
      <c r="P22" s="13"/>
      <c r="Q22" s="13"/>
    </row>
    <row r="23" spans="1:17" ht="18">
      <c r="A23" s="13"/>
      <c r="B23" s="13"/>
      <c r="E23" s="13"/>
      <c r="F23" s="13"/>
      <c r="I23" s="74"/>
      <c r="J23" s="74"/>
      <c r="K23" s="74"/>
      <c r="L23" s="74"/>
      <c r="M23" s="74"/>
      <c r="N23" s="74"/>
      <c r="O23" s="74"/>
      <c r="P23" s="13"/>
      <c r="Q23" s="13"/>
    </row>
    <row r="24" spans="1:17" ht="18">
      <c r="A24" s="13"/>
      <c r="B24" s="13"/>
      <c r="E24" s="68" t="s">
        <v>146</v>
      </c>
      <c r="F24" s="13"/>
      <c r="I24" s="74">
        <v>400</v>
      </c>
      <c r="J24" s="74"/>
      <c r="K24" s="74">
        <v>485</v>
      </c>
      <c r="L24" s="74"/>
      <c r="M24" s="74">
        <v>899</v>
      </c>
      <c r="N24" s="74"/>
      <c r="O24" s="74">
        <v>852</v>
      </c>
      <c r="P24" s="13"/>
      <c r="Q24" s="13"/>
    </row>
    <row r="25" spans="1:17" ht="18">
      <c r="A25" s="13"/>
      <c r="B25" s="13"/>
      <c r="I25" s="74"/>
      <c r="J25" s="74"/>
      <c r="K25" s="74"/>
      <c r="L25" s="74"/>
      <c r="M25" s="74"/>
      <c r="N25" s="74"/>
      <c r="O25" s="74"/>
      <c r="P25" s="13"/>
      <c r="Q25" s="13"/>
    </row>
    <row r="26" spans="1:17" ht="18">
      <c r="A26" s="13"/>
      <c r="B26" s="13"/>
      <c r="E26" s="65" t="s">
        <v>172</v>
      </c>
      <c r="I26" s="74">
        <v>-65</v>
      </c>
      <c r="J26" s="74"/>
      <c r="K26" s="74">
        <v>-216</v>
      </c>
      <c r="L26" s="74"/>
      <c r="M26" s="74">
        <v>-211</v>
      </c>
      <c r="N26" s="74"/>
      <c r="O26" s="74">
        <v>-557</v>
      </c>
      <c r="P26" s="13"/>
      <c r="Q26" s="13"/>
    </row>
    <row r="27" spans="1:17" ht="18">
      <c r="A27" s="13"/>
      <c r="B27" s="13"/>
      <c r="I27" s="74"/>
      <c r="J27" s="74"/>
      <c r="K27" s="74"/>
      <c r="L27" s="74"/>
      <c r="M27" s="74"/>
      <c r="N27" s="74"/>
      <c r="O27" s="74"/>
      <c r="P27" s="13"/>
      <c r="Q27" s="13"/>
    </row>
    <row r="28" spans="1:17" ht="18">
      <c r="A28" s="13"/>
      <c r="B28" s="13"/>
      <c r="E28" s="68" t="s">
        <v>147</v>
      </c>
      <c r="I28" s="74">
        <v>51</v>
      </c>
      <c r="J28" s="74"/>
      <c r="K28" s="74">
        <v>10</v>
      </c>
      <c r="L28" s="74"/>
      <c r="M28" s="74">
        <v>113</v>
      </c>
      <c r="N28" s="74"/>
      <c r="O28" s="74">
        <v>33</v>
      </c>
      <c r="P28" s="13"/>
      <c r="Q28" s="13"/>
    </row>
    <row r="29" spans="1:17" ht="18">
      <c r="A29" s="13"/>
      <c r="B29" s="13"/>
      <c r="E29" s="13"/>
      <c r="F29" s="13"/>
      <c r="G29" s="13"/>
      <c r="H29" s="13"/>
      <c r="I29" s="17" t="s">
        <v>76</v>
      </c>
      <c r="J29" s="74"/>
      <c r="K29" s="17" t="s">
        <v>76</v>
      </c>
      <c r="L29" s="74"/>
      <c r="M29" s="17" t="s">
        <v>76</v>
      </c>
      <c r="N29" s="74"/>
      <c r="O29" s="17" t="s">
        <v>76</v>
      </c>
      <c r="P29" s="13"/>
      <c r="Q29" s="13"/>
    </row>
    <row r="30" spans="1:17" ht="18">
      <c r="A30" s="13"/>
      <c r="B30" s="13"/>
      <c r="E30" s="65" t="s">
        <v>75</v>
      </c>
      <c r="F30" s="13"/>
      <c r="G30" s="13"/>
      <c r="H30" s="13"/>
      <c r="I30" s="16">
        <f>SUM(I22:I28)</f>
        <v>6420</v>
      </c>
      <c r="J30" s="74"/>
      <c r="K30" s="16">
        <f>SUM(K22:K28)</f>
        <v>5509</v>
      </c>
      <c r="L30" s="74"/>
      <c r="M30" s="73">
        <f>SUM(M22:M28)</f>
        <v>17063</v>
      </c>
      <c r="N30" s="74"/>
      <c r="O30" s="73">
        <f>SUM(O22:O28)</f>
        <v>14372</v>
      </c>
      <c r="P30" s="13"/>
      <c r="Q30" s="13"/>
    </row>
    <row r="31" spans="1:17" ht="18">
      <c r="A31" s="13"/>
      <c r="B31" s="13"/>
      <c r="E31" s="13"/>
      <c r="F31" s="13"/>
      <c r="G31" s="13"/>
      <c r="H31" s="13"/>
      <c r="I31" s="13"/>
      <c r="J31" s="74"/>
      <c r="K31" s="13"/>
      <c r="L31" s="74"/>
      <c r="M31" s="16"/>
      <c r="N31" s="74"/>
      <c r="O31" s="74"/>
      <c r="P31" s="13"/>
      <c r="Q31" s="13"/>
    </row>
    <row r="32" spans="1:17" ht="18">
      <c r="A32" s="13"/>
      <c r="B32" s="13"/>
      <c r="E32" s="13" t="s">
        <v>173</v>
      </c>
      <c r="F32" s="13"/>
      <c r="G32" s="13"/>
      <c r="H32" s="13"/>
      <c r="I32" s="16">
        <v>-1397</v>
      </c>
      <c r="J32" s="74"/>
      <c r="K32" s="16">
        <v>-1208</v>
      </c>
      <c r="L32" s="74"/>
      <c r="M32" s="16">
        <v>-4387</v>
      </c>
      <c r="N32" s="74"/>
      <c r="O32" s="74">
        <v>-3612</v>
      </c>
      <c r="P32" s="13"/>
      <c r="Q32" s="13"/>
    </row>
    <row r="33" spans="1:17" ht="18">
      <c r="A33" s="13"/>
      <c r="B33" s="13"/>
      <c r="E33" s="13"/>
      <c r="F33" s="13"/>
      <c r="G33" s="13"/>
      <c r="H33" s="13"/>
      <c r="I33" s="17" t="s">
        <v>76</v>
      </c>
      <c r="J33" s="74"/>
      <c r="K33" s="17" t="s">
        <v>76</v>
      </c>
      <c r="L33" s="74"/>
      <c r="M33" s="17" t="s">
        <v>76</v>
      </c>
      <c r="N33" s="74"/>
      <c r="O33" s="17" t="s">
        <v>76</v>
      </c>
      <c r="P33" s="13"/>
      <c r="Q33" s="13"/>
    </row>
    <row r="34" spans="1:17" ht="18">
      <c r="A34" s="13"/>
      <c r="B34" s="13"/>
      <c r="E34" s="65" t="s">
        <v>149</v>
      </c>
      <c r="F34" s="13"/>
      <c r="G34" s="13"/>
      <c r="H34" s="13"/>
      <c r="I34" s="73">
        <f>+I30+I32</f>
        <v>5023</v>
      </c>
      <c r="J34" s="74"/>
      <c r="K34" s="73">
        <f>+K30+K32</f>
        <v>4301</v>
      </c>
      <c r="L34" s="74"/>
      <c r="M34" s="103">
        <f>SUM(M30:M32)</f>
        <v>12676</v>
      </c>
      <c r="N34" s="74"/>
      <c r="O34" s="103">
        <f>SUM(O30:O32)</f>
        <v>10760</v>
      </c>
      <c r="P34" s="13"/>
      <c r="Q34" s="13"/>
    </row>
    <row r="35" spans="1:17" ht="18">
      <c r="A35" s="13"/>
      <c r="B35" s="13"/>
      <c r="E35" s="13"/>
      <c r="F35" s="13"/>
      <c r="G35" s="13"/>
      <c r="H35" s="13"/>
      <c r="I35" s="13"/>
      <c r="J35" s="74"/>
      <c r="L35" s="74"/>
      <c r="M35" s="13"/>
      <c r="N35" s="74"/>
      <c r="O35" s="74"/>
      <c r="P35" s="13"/>
      <c r="Q35" s="13"/>
    </row>
    <row r="36" spans="1:17" ht="18">
      <c r="A36" s="13"/>
      <c r="B36" s="13"/>
      <c r="E36" s="13" t="s">
        <v>187</v>
      </c>
      <c r="F36" s="13"/>
      <c r="G36" s="13"/>
      <c r="H36" s="13"/>
      <c r="I36" s="16">
        <v>-168</v>
      </c>
      <c r="J36" s="74"/>
      <c r="K36" s="16">
        <v>-101</v>
      </c>
      <c r="L36" s="74"/>
      <c r="M36" s="16">
        <v>-466</v>
      </c>
      <c r="N36" s="74"/>
      <c r="O36" s="74">
        <v>11</v>
      </c>
      <c r="P36" s="13"/>
      <c r="Q36" s="13"/>
    </row>
    <row r="37" spans="1:17" ht="18">
      <c r="A37" s="13"/>
      <c r="B37" s="13"/>
      <c r="E37" s="13"/>
      <c r="F37" s="13"/>
      <c r="G37" s="13"/>
      <c r="H37" s="13"/>
      <c r="I37" s="17" t="s">
        <v>76</v>
      </c>
      <c r="J37" s="74"/>
      <c r="K37" s="17" t="s">
        <v>76</v>
      </c>
      <c r="L37" s="74"/>
      <c r="M37" s="17" t="s">
        <v>76</v>
      </c>
      <c r="N37" s="74"/>
      <c r="O37" s="17" t="s">
        <v>76</v>
      </c>
      <c r="P37" s="13"/>
      <c r="Q37" s="13"/>
    </row>
    <row r="38" spans="1:17" ht="18">
      <c r="A38" s="13"/>
      <c r="B38" s="13"/>
      <c r="E38" s="65" t="s">
        <v>150</v>
      </c>
      <c r="F38" s="13"/>
      <c r="G38" s="13"/>
      <c r="H38" s="13"/>
      <c r="I38" s="73">
        <f>+I34+I36</f>
        <v>4855</v>
      </c>
      <c r="J38" s="97"/>
      <c r="K38" s="73">
        <f>+K34+K36</f>
        <v>4200</v>
      </c>
      <c r="L38" s="97"/>
      <c r="M38" s="98">
        <f>SUM(M34:M36)</f>
        <v>12210</v>
      </c>
      <c r="N38" s="97"/>
      <c r="O38" s="98">
        <f>SUM(O34:O36)</f>
        <v>10771</v>
      </c>
      <c r="P38" s="13"/>
      <c r="Q38" s="13"/>
    </row>
    <row r="39" spans="1:17" ht="18">
      <c r="A39" s="13"/>
      <c r="B39" s="13"/>
      <c r="E39" s="13"/>
      <c r="F39" s="13"/>
      <c r="G39" s="13"/>
      <c r="H39" s="13"/>
      <c r="I39" s="17" t="s">
        <v>69</v>
      </c>
      <c r="J39" s="97"/>
      <c r="K39" s="17" t="s">
        <v>69</v>
      </c>
      <c r="L39" s="97"/>
      <c r="M39" s="17" t="s">
        <v>69</v>
      </c>
      <c r="N39" s="97"/>
      <c r="O39" s="17" t="s">
        <v>69</v>
      </c>
      <c r="P39" s="13"/>
      <c r="Q39" s="13"/>
    </row>
    <row r="40" spans="1:17" ht="18">
      <c r="A40" s="13"/>
      <c r="B40" s="13"/>
      <c r="E40" s="68"/>
      <c r="F40" s="68"/>
      <c r="G40" s="68"/>
      <c r="H40" s="68"/>
      <c r="I40" s="97"/>
      <c r="J40" s="97"/>
      <c r="L40" s="97"/>
      <c r="M40" s="13"/>
      <c r="N40" s="97"/>
      <c r="O40" s="97"/>
      <c r="P40" s="13"/>
      <c r="Q40" s="13"/>
    </row>
    <row r="41" spans="1:17" ht="18">
      <c r="A41" s="13"/>
      <c r="B41" s="13"/>
      <c r="E41" s="70" t="s">
        <v>151</v>
      </c>
      <c r="F41" s="68"/>
      <c r="G41" s="68"/>
      <c r="H41" s="68"/>
      <c r="I41" s="74"/>
      <c r="J41" s="74"/>
      <c r="L41" s="74"/>
      <c r="M41" s="73"/>
      <c r="N41" s="74"/>
      <c r="O41" s="74"/>
      <c r="P41" s="13"/>
      <c r="Q41" s="13"/>
    </row>
    <row r="42" spans="1:17" ht="18">
      <c r="A42" s="13"/>
      <c r="B42" s="13"/>
      <c r="E42" s="68" t="s">
        <v>102</v>
      </c>
      <c r="F42" s="68"/>
      <c r="G42" s="68"/>
      <c r="H42" s="68"/>
      <c r="I42" s="97">
        <f>+I38/99463*100</f>
        <v>4.8812121090254665</v>
      </c>
      <c r="J42" s="97"/>
      <c r="K42" s="97">
        <v>4.24</v>
      </c>
      <c r="L42" s="97"/>
      <c r="M42" s="97">
        <f>+M38/99463*100</f>
        <v>12.275921699526457</v>
      </c>
      <c r="N42" s="97"/>
      <c r="O42" s="97">
        <v>10.88</v>
      </c>
      <c r="P42" s="13"/>
      <c r="Q42" s="13"/>
    </row>
    <row r="43" spans="1:17" ht="18">
      <c r="A43" s="13"/>
      <c r="B43" s="13"/>
      <c r="I43" s="97"/>
      <c r="J43" s="97"/>
      <c r="K43" s="97"/>
      <c r="L43" s="97"/>
      <c r="M43" s="97"/>
      <c r="N43" s="97"/>
      <c r="O43" s="97"/>
      <c r="P43" s="13"/>
      <c r="Q43" s="13"/>
    </row>
    <row r="44" spans="1:17" ht="18">
      <c r="A44" s="13"/>
      <c r="B44" s="13"/>
      <c r="E44" s="70" t="s">
        <v>148</v>
      </c>
      <c r="I44" s="97">
        <f>+I38/100103*100</f>
        <v>4.8500044953697685</v>
      </c>
      <c r="J44" s="97"/>
      <c r="K44" s="97">
        <v>4.24</v>
      </c>
      <c r="L44" s="97"/>
      <c r="M44" s="97">
        <f>+M38/100103*100</f>
        <v>12.19743664026053</v>
      </c>
      <c r="N44" s="97"/>
      <c r="O44" s="97">
        <v>10.88</v>
      </c>
      <c r="P44" s="13"/>
      <c r="Q44" s="13"/>
    </row>
    <row r="45" spans="1:17" ht="18">
      <c r="A45" s="13"/>
      <c r="B45" s="13"/>
      <c r="I45" s="74"/>
      <c r="J45" s="74"/>
      <c r="L45" s="74"/>
      <c r="M45" s="74"/>
      <c r="N45" s="74"/>
      <c r="O45" s="74"/>
      <c r="P45" s="13"/>
      <c r="Q45" s="13"/>
    </row>
    <row r="46" spans="1:17" ht="18">
      <c r="A46" s="13"/>
      <c r="B46" s="13"/>
      <c r="E46" s="65" t="s">
        <v>261</v>
      </c>
      <c r="F46" s="13"/>
      <c r="G46" s="13"/>
      <c r="H46" s="13"/>
      <c r="I46" s="13"/>
      <c r="J46" s="13"/>
      <c r="K46" s="13"/>
      <c r="L46" s="13"/>
      <c r="M46" s="20"/>
      <c r="N46" s="13"/>
      <c r="O46" s="20"/>
      <c r="P46" s="13"/>
      <c r="Q46" s="13"/>
    </row>
    <row r="47" spans="1:17" ht="18">
      <c r="A47" s="13"/>
      <c r="B47" s="13"/>
      <c r="E47" s="13" t="s">
        <v>262</v>
      </c>
      <c r="F47" s="13"/>
      <c r="G47" s="13"/>
      <c r="H47" s="13"/>
      <c r="I47" s="15"/>
      <c r="J47" s="13"/>
      <c r="K47" s="15"/>
      <c r="L47" s="13"/>
      <c r="M47" s="15"/>
      <c r="N47" s="13"/>
      <c r="O47" s="15"/>
      <c r="P47" s="13"/>
      <c r="Q47" s="13"/>
    </row>
    <row r="48" spans="1:17" ht="18">
      <c r="A48" s="13"/>
      <c r="B48" s="13"/>
      <c r="I48" s="74"/>
      <c r="J48" s="74"/>
      <c r="L48" s="74"/>
      <c r="M48" s="74"/>
      <c r="N48" s="74"/>
      <c r="O48" s="74"/>
      <c r="P48" s="13"/>
      <c r="Q48" s="13"/>
    </row>
    <row r="49" spans="1:17" ht="18">
      <c r="A49" s="13"/>
      <c r="B49" s="13"/>
      <c r="I49" s="74"/>
      <c r="J49" s="74"/>
      <c r="L49" s="74"/>
      <c r="M49" s="74"/>
      <c r="N49" s="74"/>
      <c r="O49" s="74"/>
      <c r="P49" s="13"/>
      <c r="Q49" s="13"/>
    </row>
    <row r="50" spans="1:17" ht="18">
      <c r="A50" s="13"/>
      <c r="B50" s="13"/>
      <c r="I50" s="74"/>
      <c r="J50" s="74"/>
      <c r="K50" s="74"/>
      <c r="L50" s="74"/>
      <c r="M50" s="74"/>
      <c r="N50" s="74"/>
      <c r="O50" s="74"/>
      <c r="P50" s="13"/>
      <c r="Q50" s="13"/>
    </row>
    <row r="51" spans="1:17" ht="18">
      <c r="A51" s="13"/>
      <c r="B51" s="13"/>
      <c r="I51" s="74"/>
      <c r="J51" s="74"/>
      <c r="K51" s="74"/>
      <c r="L51" s="74"/>
      <c r="M51" s="74"/>
      <c r="N51" s="74"/>
      <c r="O51" s="74"/>
      <c r="P51" s="13"/>
      <c r="Q51" s="13"/>
    </row>
    <row r="52" spans="1:17" ht="18">
      <c r="A52" s="13"/>
      <c r="B52" s="13"/>
      <c r="I52" s="74"/>
      <c r="J52" s="74"/>
      <c r="K52" s="74"/>
      <c r="L52" s="74"/>
      <c r="M52" s="74"/>
      <c r="N52" s="74"/>
      <c r="O52" s="74"/>
      <c r="P52" s="13"/>
      <c r="Q52" s="13"/>
    </row>
    <row r="53" spans="1:17" ht="18">
      <c r="A53" s="13"/>
      <c r="B53" s="13"/>
      <c r="I53" s="74"/>
      <c r="J53" s="74"/>
      <c r="K53" s="74"/>
      <c r="L53" s="74"/>
      <c r="M53" s="74"/>
      <c r="N53" s="74"/>
      <c r="O53" s="74"/>
      <c r="P53" s="13"/>
      <c r="Q53" s="13"/>
    </row>
    <row r="54" spans="1:17" ht="18">
      <c r="A54" s="13"/>
      <c r="B54" s="13"/>
      <c r="I54" s="74"/>
      <c r="J54" s="74"/>
      <c r="K54" s="74"/>
      <c r="L54" s="74"/>
      <c r="M54" s="74"/>
      <c r="N54" s="74"/>
      <c r="O54" s="74"/>
      <c r="P54" s="13"/>
      <c r="Q54" s="13"/>
    </row>
    <row r="55" spans="1:17" ht="18">
      <c r="A55" s="13"/>
      <c r="B55" s="13"/>
      <c r="I55" s="74"/>
      <c r="J55" s="74"/>
      <c r="K55" s="74"/>
      <c r="L55" s="74"/>
      <c r="M55" s="74"/>
      <c r="N55" s="74"/>
      <c r="O55" s="74"/>
      <c r="P55" s="13"/>
      <c r="Q55" s="13"/>
    </row>
    <row r="56" spans="1:17" ht="18">
      <c r="A56" s="13"/>
      <c r="B56" s="13"/>
      <c r="I56" s="74"/>
      <c r="J56" s="74"/>
      <c r="K56" s="74"/>
      <c r="L56" s="74"/>
      <c r="M56" s="74"/>
      <c r="N56" s="74"/>
      <c r="O56" s="74"/>
      <c r="P56" s="13"/>
      <c r="Q56" s="13"/>
    </row>
    <row r="57" spans="1:17" ht="18">
      <c r="A57" s="13"/>
      <c r="B57" s="13"/>
      <c r="I57" s="74"/>
      <c r="J57" s="74"/>
      <c r="K57" s="74"/>
      <c r="L57" s="74"/>
      <c r="M57" s="74"/>
      <c r="N57" s="74"/>
      <c r="O57" s="74"/>
      <c r="P57" s="13"/>
      <c r="Q57" s="13"/>
    </row>
    <row r="58" spans="1:17" ht="18">
      <c r="A58" s="13"/>
      <c r="B58" s="13"/>
      <c r="I58" s="74"/>
      <c r="J58" s="74"/>
      <c r="K58" s="74"/>
      <c r="L58" s="74"/>
      <c r="M58" s="74"/>
      <c r="N58" s="74"/>
      <c r="O58" s="74"/>
      <c r="P58" s="13"/>
      <c r="Q58" s="13"/>
    </row>
    <row r="59" spans="1:17" ht="18">
      <c r="A59" s="13"/>
      <c r="B59" s="13"/>
      <c r="I59" s="74"/>
      <c r="J59" s="74"/>
      <c r="K59" s="74"/>
      <c r="L59" s="74"/>
      <c r="M59" s="74"/>
      <c r="N59" s="74"/>
      <c r="O59" s="74"/>
      <c r="P59" s="13"/>
      <c r="Q59" s="13"/>
    </row>
    <row r="60" spans="1:17" ht="18">
      <c r="A60" s="13"/>
      <c r="B60" s="13"/>
      <c r="I60" s="74"/>
      <c r="J60" s="74"/>
      <c r="K60" s="74"/>
      <c r="L60" s="74"/>
      <c r="M60" s="74"/>
      <c r="N60" s="74"/>
      <c r="O60" s="74"/>
      <c r="P60" s="13"/>
      <c r="Q60" s="13"/>
    </row>
    <row r="61" spans="1:17" ht="18">
      <c r="A61" s="13"/>
      <c r="B61" s="13"/>
      <c r="I61" s="74"/>
      <c r="J61" s="74"/>
      <c r="K61" s="74"/>
      <c r="L61" s="74"/>
      <c r="M61" s="74"/>
      <c r="N61" s="74"/>
      <c r="O61" s="74"/>
      <c r="P61" s="13"/>
      <c r="Q61" s="13"/>
    </row>
    <row r="62" spans="1:17" ht="18">
      <c r="A62" s="13"/>
      <c r="B62" s="13"/>
      <c r="I62" s="74"/>
      <c r="J62" s="74"/>
      <c r="K62" s="74"/>
      <c r="L62" s="74"/>
      <c r="M62" s="74"/>
      <c r="N62" s="74"/>
      <c r="O62" s="74"/>
      <c r="P62" s="13"/>
      <c r="Q62" s="13"/>
    </row>
    <row r="63" spans="1:17" ht="18">
      <c r="A63" s="13"/>
      <c r="B63" s="13"/>
      <c r="I63" s="74"/>
      <c r="J63" s="74"/>
      <c r="K63" s="74"/>
      <c r="L63" s="74"/>
      <c r="M63" s="74"/>
      <c r="N63" s="74"/>
      <c r="O63" s="74"/>
      <c r="P63" s="13"/>
      <c r="Q63" s="13"/>
    </row>
    <row r="64" spans="1:17" ht="18">
      <c r="A64" s="13"/>
      <c r="B64" s="13"/>
      <c r="I64" s="74"/>
      <c r="J64" s="74"/>
      <c r="K64" s="74"/>
      <c r="L64" s="74"/>
      <c r="M64" s="74"/>
      <c r="N64" s="74"/>
      <c r="O64" s="74"/>
      <c r="P64" s="13"/>
      <c r="Q64" s="13"/>
    </row>
    <row r="65" spans="1:17" ht="18">
      <c r="A65" s="13"/>
      <c r="B65" s="13"/>
      <c r="I65" s="74"/>
      <c r="J65" s="74"/>
      <c r="K65" s="74"/>
      <c r="L65" s="74"/>
      <c r="M65" s="74"/>
      <c r="N65" s="74"/>
      <c r="O65" s="74"/>
      <c r="P65" s="13"/>
      <c r="Q65" s="13"/>
    </row>
    <row r="66" spans="1:17" ht="18">
      <c r="A66" s="13"/>
      <c r="B66" s="13"/>
      <c r="I66" s="74"/>
      <c r="J66" s="74"/>
      <c r="K66" s="74"/>
      <c r="L66" s="74"/>
      <c r="M66" s="74"/>
      <c r="N66" s="74"/>
      <c r="O66" s="74"/>
      <c r="P66" s="13"/>
      <c r="Q66" s="13"/>
    </row>
    <row r="67" spans="1:17" ht="18">
      <c r="A67" s="13"/>
      <c r="B67" s="13"/>
      <c r="I67" s="74"/>
      <c r="J67" s="74"/>
      <c r="K67" s="74"/>
      <c r="L67" s="74"/>
      <c r="M67" s="74"/>
      <c r="N67" s="74"/>
      <c r="O67" s="74"/>
      <c r="P67" s="13"/>
      <c r="Q67" s="13"/>
    </row>
    <row r="68" spans="1:17" ht="18">
      <c r="A68" s="13"/>
      <c r="B68" s="13"/>
      <c r="I68" s="74"/>
      <c r="J68" s="74"/>
      <c r="K68" s="74"/>
      <c r="L68" s="74"/>
      <c r="M68" s="74"/>
      <c r="N68" s="74"/>
      <c r="O68" s="74"/>
      <c r="P68" s="13"/>
      <c r="Q68" s="13"/>
    </row>
    <row r="69" spans="1:17" ht="18">
      <c r="A69" s="13"/>
      <c r="B69" s="13"/>
      <c r="I69" s="74"/>
      <c r="J69" s="74"/>
      <c r="K69" s="74"/>
      <c r="L69" s="74"/>
      <c r="M69" s="74"/>
      <c r="N69" s="74"/>
      <c r="O69" s="74"/>
      <c r="P69" s="13"/>
      <c r="Q69" s="13"/>
    </row>
    <row r="70" spans="1:17" ht="18">
      <c r="A70" s="13"/>
      <c r="B70" s="13"/>
      <c r="I70" s="74"/>
      <c r="J70" s="74"/>
      <c r="K70" s="74"/>
      <c r="L70" s="74"/>
      <c r="M70" s="74"/>
      <c r="N70" s="74"/>
      <c r="O70" s="74"/>
      <c r="P70" s="13"/>
      <c r="Q70" s="13"/>
    </row>
    <row r="71" spans="1:17" ht="18">
      <c r="A71" s="13"/>
      <c r="B71" s="13"/>
      <c r="I71" s="74"/>
      <c r="J71" s="74"/>
      <c r="K71" s="74"/>
      <c r="L71" s="74"/>
      <c r="M71" s="74"/>
      <c r="N71" s="74"/>
      <c r="O71" s="74"/>
      <c r="P71" s="13"/>
      <c r="Q71" s="13"/>
    </row>
    <row r="72" spans="1:17" ht="18">
      <c r="A72" s="13"/>
      <c r="B72" s="13"/>
      <c r="I72" s="74"/>
      <c r="J72" s="74"/>
      <c r="K72" s="74"/>
      <c r="L72" s="74"/>
      <c r="M72" s="74"/>
      <c r="N72" s="74"/>
      <c r="O72" s="74"/>
      <c r="P72" s="13"/>
      <c r="Q72" s="13"/>
    </row>
    <row r="73" spans="1:17" ht="18">
      <c r="A73" s="13"/>
      <c r="B73" s="13"/>
      <c r="I73" s="74"/>
      <c r="J73" s="74"/>
      <c r="K73" s="74"/>
      <c r="L73" s="74"/>
      <c r="M73" s="74"/>
      <c r="N73" s="74"/>
      <c r="O73" s="74"/>
      <c r="P73" s="13"/>
      <c r="Q73" s="13"/>
    </row>
    <row r="74" spans="9:15" ht="18">
      <c r="I74" s="74"/>
      <c r="J74" s="74"/>
      <c r="K74" s="74"/>
      <c r="L74" s="74"/>
      <c r="M74" s="74"/>
      <c r="N74" s="74"/>
      <c r="O74" s="74"/>
    </row>
    <row r="75" spans="9:15" ht="18">
      <c r="I75" s="74"/>
      <c r="J75" s="74"/>
      <c r="K75" s="74"/>
      <c r="L75" s="74"/>
      <c r="M75" s="74"/>
      <c r="N75" s="74"/>
      <c r="O75" s="74"/>
    </row>
    <row r="76" spans="9:15" ht="18">
      <c r="I76" s="74"/>
      <c r="J76" s="74"/>
      <c r="K76" s="74"/>
      <c r="L76" s="74"/>
      <c r="M76" s="74"/>
      <c r="N76" s="74"/>
      <c r="O76" s="74"/>
    </row>
    <row r="77" spans="9:15" ht="18">
      <c r="I77" s="74"/>
      <c r="J77" s="74"/>
      <c r="K77" s="74"/>
      <c r="L77" s="74"/>
      <c r="M77" s="74"/>
      <c r="N77" s="74"/>
      <c r="O77" s="74"/>
    </row>
    <row r="78" spans="9:15" ht="18">
      <c r="I78" s="74"/>
      <c r="J78" s="74"/>
      <c r="K78" s="74"/>
      <c r="L78" s="74"/>
      <c r="M78" s="74"/>
      <c r="N78" s="74"/>
      <c r="O78" s="74"/>
    </row>
    <row r="79" spans="9:15" ht="18">
      <c r="I79" s="74"/>
      <c r="J79" s="74"/>
      <c r="K79" s="74"/>
      <c r="L79" s="74"/>
      <c r="M79" s="74"/>
      <c r="N79" s="74"/>
      <c r="O79" s="74"/>
    </row>
    <row r="80" spans="9:15" ht="18">
      <c r="I80" s="74"/>
      <c r="J80" s="74"/>
      <c r="K80" s="74"/>
      <c r="L80" s="74"/>
      <c r="M80" s="74"/>
      <c r="N80" s="74"/>
      <c r="O80" s="74"/>
    </row>
    <row r="81" spans="9:15" ht="18">
      <c r="I81" s="74"/>
      <c r="J81" s="74"/>
      <c r="K81" s="74"/>
      <c r="L81" s="74"/>
      <c r="M81" s="74"/>
      <c r="N81" s="74"/>
      <c r="O81" s="74"/>
    </row>
    <row r="82" spans="9:15" ht="18">
      <c r="I82" s="74"/>
      <c r="J82" s="74"/>
      <c r="K82" s="74"/>
      <c r="L82" s="74"/>
      <c r="M82" s="74"/>
      <c r="N82" s="74"/>
      <c r="O82" s="74"/>
    </row>
    <row r="83" spans="9:15" ht="18">
      <c r="I83" s="74"/>
      <c r="J83" s="74"/>
      <c r="K83" s="74"/>
      <c r="L83" s="74"/>
      <c r="M83" s="74"/>
      <c r="N83" s="74"/>
      <c r="O83" s="74"/>
    </row>
    <row r="84" spans="9:15" ht="18">
      <c r="I84" s="74"/>
      <c r="J84" s="74"/>
      <c r="K84" s="74"/>
      <c r="L84" s="74"/>
      <c r="M84" s="74"/>
      <c r="N84" s="74"/>
      <c r="O84" s="74"/>
    </row>
    <row r="85" spans="9:15" ht="18">
      <c r="I85" s="74"/>
      <c r="J85" s="74"/>
      <c r="K85" s="74"/>
      <c r="L85" s="74"/>
      <c r="M85" s="74"/>
      <c r="N85" s="74"/>
      <c r="O85" s="74"/>
    </row>
    <row r="86" spans="9:15" ht="18">
      <c r="I86" s="74"/>
      <c r="J86" s="74"/>
      <c r="K86" s="74"/>
      <c r="L86" s="74"/>
      <c r="M86" s="74"/>
      <c r="N86" s="74"/>
      <c r="O86" s="74"/>
    </row>
    <row r="87" spans="9:15" ht="18">
      <c r="I87" s="74"/>
      <c r="J87" s="74"/>
      <c r="K87" s="74"/>
      <c r="L87" s="74"/>
      <c r="M87" s="74"/>
      <c r="N87" s="74"/>
      <c r="O87" s="74"/>
    </row>
    <row r="88" spans="9:15" ht="18">
      <c r="I88" s="74"/>
      <c r="J88" s="74"/>
      <c r="K88" s="74"/>
      <c r="L88" s="74"/>
      <c r="M88" s="74"/>
      <c r="N88" s="74"/>
      <c r="O88" s="74"/>
    </row>
    <row r="89" spans="9:15" ht="18">
      <c r="I89" s="74"/>
      <c r="J89" s="74"/>
      <c r="K89" s="74"/>
      <c r="L89" s="74"/>
      <c r="M89" s="74"/>
      <c r="N89" s="74"/>
      <c r="O89" s="74"/>
    </row>
    <row r="90" spans="9:15" ht="18">
      <c r="I90" s="74"/>
      <c r="J90" s="74"/>
      <c r="K90" s="74"/>
      <c r="L90" s="74"/>
      <c r="M90" s="74"/>
      <c r="N90" s="74"/>
      <c r="O90" s="74"/>
    </row>
    <row r="91" spans="9:15" ht="18">
      <c r="I91" s="74"/>
      <c r="J91" s="74"/>
      <c r="K91" s="74"/>
      <c r="L91" s="74"/>
      <c r="M91" s="74"/>
      <c r="N91" s="74"/>
      <c r="O91" s="74"/>
    </row>
    <row r="92" spans="9:15" ht="18">
      <c r="I92" s="74"/>
      <c r="J92" s="74"/>
      <c r="K92" s="74"/>
      <c r="L92" s="74"/>
      <c r="M92" s="74"/>
      <c r="N92" s="74"/>
      <c r="O92" s="74"/>
    </row>
    <row r="93" spans="9:15" ht="18">
      <c r="I93" s="74"/>
      <c r="J93" s="74"/>
      <c r="K93" s="74"/>
      <c r="L93" s="74"/>
      <c r="M93" s="74"/>
      <c r="N93" s="74"/>
      <c r="O93" s="74"/>
    </row>
    <row r="94" spans="9:15" ht="18">
      <c r="I94" s="74"/>
      <c r="J94" s="74"/>
      <c r="K94" s="74"/>
      <c r="L94" s="74"/>
      <c r="M94" s="74"/>
      <c r="N94" s="74"/>
      <c r="O94" s="74"/>
    </row>
    <row r="95" spans="9:15" ht="18">
      <c r="I95" s="74"/>
      <c r="J95" s="74"/>
      <c r="K95" s="74"/>
      <c r="L95" s="74"/>
      <c r="M95" s="74"/>
      <c r="N95" s="74"/>
      <c r="O95" s="74"/>
    </row>
    <row r="96" spans="9:15" ht="18">
      <c r="I96" s="74"/>
      <c r="J96" s="74"/>
      <c r="K96" s="74"/>
      <c r="L96" s="74"/>
      <c r="M96" s="74"/>
      <c r="N96" s="74"/>
      <c r="O96" s="74"/>
    </row>
    <row r="97" spans="9:15" ht="18">
      <c r="I97" s="74"/>
      <c r="J97" s="74"/>
      <c r="K97" s="74"/>
      <c r="L97" s="74"/>
      <c r="M97" s="74"/>
      <c r="N97" s="74"/>
      <c r="O97" s="74"/>
    </row>
    <row r="98" spans="9:15" ht="18">
      <c r="I98" s="74"/>
      <c r="J98" s="74"/>
      <c r="K98" s="74"/>
      <c r="L98" s="74"/>
      <c r="M98" s="74"/>
      <c r="N98" s="74"/>
      <c r="O98" s="74"/>
    </row>
    <row r="99" spans="9:15" ht="18">
      <c r="I99" s="74"/>
      <c r="J99" s="74"/>
      <c r="K99" s="74"/>
      <c r="L99" s="74"/>
      <c r="M99" s="74"/>
      <c r="N99" s="74"/>
      <c r="O99" s="74"/>
    </row>
    <row r="100" spans="9:15" ht="18">
      <c r="I100" s="74"/>
      <c r="J100" s="74"/>
      <c r="K100" s="74"/>
      <c r="L100" s="74"/>
      <c r="M100" s="74"/>
      <c r="N100" s="74"/>
      <c r="O100" s="74"/>
    </row>
    <row r="101" spans="9:15" ht="18">
      <c r="I101" s="74"/>
      <c r="J101" s="74"/>
      <c r="K101" s="74"/>
      <c r="L101" s="74"/>
      <c r="M101" s="74"/>
      <c r="N101" s="74"/>
      <c r="O101" s="74"/>
    </row>
    <row r="102" spans="9:15" ht="18">
      <c r="I102" s="74"/>
      <c r="J102" s="74"/>
      <c r="K102" s="74"/>
      <c r="L102" s="74"/>
      <c r="M102" s="74"/>
      <c r="N102" s="74"/>
      <c r="O102" s="74"/>
    </row>
    <row r="103" spans="9:15" ht="18">
      <c r="I103" s="74"/>
      <c r="J103" s="74"/>
      <c r="K103" s="74"/>
      <c r="L103" s="74"/>
      <c r="M103" s="74"/>
      <c r="N103" s="74"/>
      <c r="O103" s="74"/>
    </row>
    <row r="104" spans="9:15" ht="18">
      <c r="I104" s="74"/>
      <c r="J104" s="74"/>
      <c r="K104" s="74"/>
      <c r="L104" s="74"/>
      <c r="M104" s="74"/>
      <c r="N104" s="74"/>
      <c r="O104" s="74"/>
    </row>
    <row r="105" spans="9:15" ht="18">
      <c r="I105" s="74"/>
      <c r="J105" s="74"/>
      <c r="K105" s="74"/>
      <c r="L105" s="74"/>
      <c r="M105" s="74"/>
      <c r="N105" s="74"/>
      <c r="O105" s="74"/>
    </row>
    <row r="106" spans="9:15" ht="18">
      <c r="I106" s="74"/>
      <c r="J106" s="74"/>
      <c r="K106" s="74"/>
      <c r="L106" s="74"/>
      <c r="M106" s="74"/>
      <c r="N106" s="74"/>
      <c r="O106" s="74"/>
    </row>
    <row r="107" spans="9:15" ht="18">
      <c r="I107" s="74"/>
      <c r="J107" s="74"/>
      <c r="K107" s="74"/>
      <c r="L107" s="74"/>
      <c r="M107" s="74"/>
      <c r="N107" s="74"/>
      <c r="O107" s="74"/>
    </row>
    <row r="108" spans="9:15" ht="18">
      <c r="I108" s="74"/>
      <c r="J108" s="74"/>
      <c r="K108" s="74"/>
      <c r="L108" s="74"/>
      <c r="M108" s="74"/>
      <c r="N108" s="74"/>
      <c r="O108" s="74"/>
    </row>
    <row r="109" spans="9:15" ht="18">
      <c r="I109" s="74"/>
      <c r="J109" s="74"/>
      <c r="K109" s="74"/>
      <c r="L109" s="74"/>
      <c r="M109" s="74"/>
      <c r="N109" s="74"/>
      <c r="O109" s="74"/>
    </row>
    <row r="110" spans="9:15" ht="18">
      <c r="I110" s="74"/>
      <c r="J110" s="74"/>
      <c r="K110" s="74"/>
      <c r="L110" s="74"/>
      <c r="M110" s="74"/>
      <c r="N110" s="74"/>
      <c r="O110" s="74"/>
    </row>
    <row r="111" spans="9:15" ht="18">
      <c r="I111" s="74"/>
      <c r="J111" s="74"/>
      <c r="K111" s="74"/>
      <c r="L111" s="74"/>
      <c r="M111" s="74"/>
      <c r="N111" s="74"/>
      <c r="O111" s="74"/>
    </row>
    <row r="112" spans="9:15" ht="18">
      <c r="I112" s="74"/>
      <c r="J112" s="74"/>
      <c r="K112" s="74"/>
      <c r="L112" s="74"/>
      <c r="M112" s="74"/>
      <c r="N112" s="74"/>
      <c r="O112" s="74"/>
    </row>
    <row r="113" spans="9:15" ht="18">
      <c r="I113" s="74"/>
      <c r="J113" s="74"/>
      <c r="K113" s="74"/>
      <c r="L113" s="74"/>
      <c r="M113" s="74"/>
      <c r="N113" s="74"/>
      <c r="O113" s="74"/>
    </row>
    <row r="114" spans="9:15" ht="18">
      <c r="I114" s="74"/>
      <c r="J114" s="74"/>
      <c r="K114" s="74"/>
      <c r="L114" s="74"/>
      <c r="M114" s="74"/>
      <c r="N114" s="74"/>
      <c r="O114" s="74"/>
    </row>
    <row r="115" spans="9:15" ht="18">
      <c r="I115" s="74"/>
      <c r="J115" s="74"/>
      <c r="K115" s="74"/>
      <c r="L115" s="74"/>
      <c r="M115" s="74"/>
      <c r="N115" s="74"/>
      <c r="O115" s="74"/>
    </row>
    <row r="116" spans="9:15" ht="18">
      <c r="I116" s="74"/>
      <c r="J116" s="74"/>
      <c r="K116" s="74"/>
      <c r="L116" s="74"/>
      <c r="M116" s="74"/>
      <c r="N116" s="74"/>
      <c r="O116" s="74"/>
    </row>
    <row r="117" spans="9:15" ht="18">
      <c r="I117" s="74"/>
      <c r="J117" s="74"/>
      <c r="K117" s="74"/>
      <c r="L117" s="74"/>
      <c r="M117" s="74"/>
      <c r="N117" s="74"/>
      <c r="O117" s="74"/>
    </row>
    <row r="118" spans="9:15" ht="18">
      <c r="I118" s="74"/>
      <c r="J118" s="74"/>
      <c r="K118" s="74"/>
      <c r="L118" s="74"/>
      <c r="M118" s="74"/>
      <c r="N118" s="74"/>
      <c r="O118" s="74"/>
    </row>
    <row r="119" spans="9:15" ht="18">
      <c r="I119" s="74"/>
      <c r="J119" s="74"/>
      <c r="K119" s="74"/>
      <c r="L119" s="74"/>
      <c r="M119" s="74"/>
      <c r="N119" s="74"/>
      <c r="O119" s="74"/>
    </row>
    <row r="120" spans="9:15" ht="18">
      <c r="I120" s="74"/>
      <c r="J120" s="74"/>
      <c r="K120" s="74"/>
      <c r="L120" s="74"/>
      <c r="M120" s="74"/>
      <c r="N120" s="74"/>
      <c r="O120" s="74"/>
    </row>
    <row r="121" spans="9:15" ht="18">
      <c r="I121" s="74"/>
      <c r="J121" s="74"/>
      <c r="K121" s="74"/>
      <c r="L121" s="74"/>
      <c r="M121" s="74"/>
      <c r="N121" s="74"/>
      <c r="O121" s="74"/>
    </row>
    <row r="122" spans="9:15" ht="18">
      <c r="I122" s="74"/>
      <c r="J122" s="74"/>
      <c r="K122" s="74"/>
      <c r="L122" s="74"/>
      <c r="M122" s="74"/>
      <c r="N122" s="74"/>
      <c r="O122" s="74"/>
    </row>
    <row r="123" spans="9:15" ht="18">
      <c r="I123" s="74"/>
      <c r="J123" s="74"/>
      <c r="K123" s="74"/>
      <c r="L123" s="74"/>
      <c r="M123" s="74"/>
      <c r="N123" s="74"/>
      <c r="O123" s="74"/>
    </row>
    <row r="124" spans="9:15" ht="18">
      <c r="I124" s="74"/>
      <c r="J124" s="74"/>
      <c r="K124" s="74"/>
      <c r="L124" s="74"/>
      <c r="M124" s="74"/>
      <c r="N124" s="74"/>
      <c r="O124" s="74"/>
    </row>
    <row r="125" spans="9:15" ht="18">
      <c r="I125" s="74"/>
      <c r="J125" s="74"/>
      <c r="K125" s="74"/>
      <c r="L125" s="74"/>
      <c r="M125" s="74"/>
      <c r="N125" s="74"/>
      <c r="O125" s="74"/>
    </row>
    <row r="126" spans="9:15" ht="18">
      <c r="I126" s="74"/>
      <c r="J126" s="74"/>
      <c r="K126" s="74"/>
      <c r="L126" s="74"/>
      <c r="M126" s="74"/>
      <c r="N126" s="74"/>
      <c r="O126" s="74"/>
    </row>
    <row r="127" spans="9:15" ht="18">
      <c r="I127" s="74"/>
      <c r="J127" s="74"/>
      <c r="K127" s="74"/>
      <c r="L127" s="74"/>
      <c r="M127" s="74"/>
      <c r="N127" s="74"/>
      <c r="O127" s="74"/>
    </row>
    <row r="128" spans="9:15" ht="18">
      <c r="I128" s="74"/>
      <c r="J128" s="74"/>
      <c r="K128" s="74"/>
      <c r="L128" s="74"/>
      <c r="M128" s="74"/>
      <c r="N128" s="74"/>
      <c r="O128" s="74"/>
    </row>
    <row r="129" spans="9:15" ht="18">
      <c r="I129" s="74"/>
      <c r="J129" s="74"/>
      <c r="K129" s="74"/>
      <c r="L129" s="74"/>
      <c r="M129" s="74"/>
      <c r="N129" s="74"/>
      <c r="O129" s="74"/>
    </row>
    <row r="130" spans="9:15" ht="18">
      <c r="I130" s="74"/>
      <c r="J130" s="74"/>
      <c r="K130" s="74"/>
      <c r="L130" s="74"/>
      <c r="M130" s="74"/>
      <c r="N130" s="74"/>
      <c r="O130" s="74"/>
    </row>
    <row r="131" spans="9:15" ht="18">
      <c r="I131" s="74"/>
      <c r="J131" s="74"/>
      <c r="K131" s="74"/>
      <c r="L131" s="74"/>
      <c r="M131" s="74"/>
      <c r="N131" s="74"/>
      <c r="O131" s="74"/>
    </row>
    <row r="132" spans="9:15" ht="18">
      <c r="I132" s="74"/>
      <c r="J132" s="74"/>
      <c r="K132" s="74"/>
      <c r="L132" s="74"/>
      <c r="M132" s="74"/>
      <c r="N132" s="74"/>
      <c r="O132" s="74"/>
    </row>
    <row r="133" spans="9:15" ht="18">
      <c r="I133" s="74"/>
      <c r="J133" s="74"/>
      <c r="K133" s="74"/>
      <c r="L133" s="74"/>
      <c r="M133" s="74"/>
      <c r="N133" s="74"/>
      <c r="O133" s="74"/>
    </row>
    <row r="134" spans="9:15" ht="18">
      <c r="I134" s="74"/>
      <c r="J134" s="74"/>
      <c r="K134" s="74"/>
      <c r="L134" s="74"/>
      <c r="M134" s="74"/>
      <c r="N134" s="74"/>
      <c r="O134" s="74"/>
    </row>
    <row r="135" spans="9:15" ht="18">
      <c r="I135" s="74"/>
      <c r="J135" s="74"/>
      <c r="K135" s="74"/>
      <c r="L135" s="74"/>
      <c r="M135" s="74"/>
      <c r="N135" s="74"/>
      <c r="O135" s="74"/>
    </row>
    <row r="136" spans="9:15" ht="18">
      <c r="I136" s="74"/>
      <c r="J136" s="74"/>
      <c r="K136" s="74"/>
      <c r="L136" s="74"/>
      <c r="M136" s="74"/>
      <c r="N136" s="74"/>
      <c r="O136" s="74"/>
    </row>
    <row r="137" spans="9:15" ht="18">
      <c r="I137" s="74"/>
      <c r="J137" s="74"/>
      <c r="K137" s="74"/>
      <c r="L137" s="74"/>
      <c r="M137" s="74"/>
      <c r="N137" s="74"/>
      <c r="O137" s="74"/>
    </row>
    <row r="138" spans="9:15" ht="18">
      <c r="I138" s="74"/>
      <c r="J138" s="74"/>
      <c r="K138" s="74"/>
      <c r="L138" s="74"/>
      <c r="M138" s="74"/>
      <c r="N138" s="74"/>
      <c r="O138" s="74"/>
    </row>
    <row r="139" spans="9:15" ht="18">
      <c r="I139" s="74"/>
      <c r="J139" s="74"/>
      <c r="K139" s="74"/>
      <c r="L139" s="74"/>
      <c r="M139" s="74"/>
      <c r="N139" s="74"/>
      <c r="O139" s="74"/>
    </row>
    <row r="140" spans="9:15" ht="18">
      <c r="I140" s="74"/>
      <c r="J140" s="74"/>
      <c r="K140" s="74"/>
      <c r="L140" s="74"/>
      <c r="M140" s="74"/>
      <c r="N140" s="74"/>
      <c r="O140" s="74"/>
    </row>
    <row r="141" spans="9:15" ht="18">
      <c r="I141" s="74"/>
      <c r="J141" s="74"/>
      <c r="K141" s="74"/>
      <c r="L141" s="74"/>
      <c r="M141" s="74"/>
      <c r="N141" s="74"/>
      <c r="O141" s="74"/>
    </row>
    <row r="142" spans="9:15" ht="18">
      <c r="I142" s="74"/>
      <c r="J142" s="74"/>
      <c r="K142" s="74"/>
      <c r="L142" s="74"/>
      <c r="M142" s="74"/>
      <c r="N142" s="74"/>
      <c r="O142" s="74"/>
    </row>
    <row r="143" spans="9:15" ht="18">
      <c r="I143" s="74"/>
      <c r="J143" s="74"/>
      <c r="K143" s="74"/>
      <c r="L143" s="74"/>
      <c r="M143" s="74"/>
      <c r="N143" s="74"/>
      <c r="O143" s="74"/>
    </row>
    <row r="144" spans="9:15" ht="18">
      <c r="I144" s="74"/>
      <c r="J144" s="74"/>
      <c r="K144" s="74"/>
      <c r="L144" s="74"/>
      <c r="M144" s="74"/>
      <c r="N144" s="74"/>
      <c r="O144" s="74"/>
    </row>
    <row r="145" spans="9:15" ht="18">
      <c r="I145" s="74"/>
      <c r="J145" s="74"/>
      <c r="K145" s="74"/>
      <c r="L145" s="74"/>
      <c r="M145" s="74"/>
      <c r="N145" s="74"/>
      <c r="O145" s="74"/>
    </row>
    <row r="146" spans="9:15" ht="18">
      <c r="I146" s="74"/>
      <c r="J146" s="74"/>
      <c r="K146" s="74"/>
      <c r="L146" s="74"/>
      <c r="M146" s="74"/>
      <c r="N146" s="74"/>
      <c r="O146" s="74"/>
    </row>
    <row r="147" spans="9:15" ht="18">
      <c r="I147" s="74"/>
      <c r="J147" s="74"/>
      <c r="K147" s="74"/>
      <c r="L147" s="74"/>
      <c r="M147" s="74"/>
      <c r="N147" s="74"/>
      <c r="O147" s="74"/>
    </row>
    <row r="148" spans="9:15" ht="18">
      <c r="I148" s="74"/>
      <c r="J148" s="74"/>
      <c r="K148" s="74"/>
      <c r="L148" s="74"/>
      <c r="M148" s="74"/>
      <c r="N148" s="74"/>
      <c r="O148" s="74"/>
    </row>
    <row r="149" spans="9:15" ht="18">
      <c r="I149" s="74"/>
      <c r="J149" s="74"/>
      <c r="K149" s="74"/>
      <c r="L149" s="74"/>
      <c r="M149" s="74"/>
      <c r="N149" s="74"/>
      <c r="O149" s="74"/>
    </row>
    <row r="150" spans="9:15" ht="18">
      <c r="I150" s="74"/>
      <c r="J150" s="74"/>
      <c r="K150" s="74"/>
      <c r="L150" s="74"/>
      <c r="M150" s="74"/>
      <c r="N150" s="74"/>
      <c r="O150" s="74"/>
    </row>
    <row r="151" spans="9:15" ht="18">
      <c r="I151" s="74"/>
      <c r="J151" s="74"/>
      <c r="K151" s="74"/>
      <c r="L151" s="74"/>
      <c r="M151" s="74"/>
      <c r="N151" s="74"/>
      <c r="O151" s="74"/>
    </row>
    <row r="152" spans="9:15" ht="18">
      <c r="I152" s="74"/>
      <c r="J152" s="74"/>
      <c r="K152" s="74"/>
      <c r="L152" s="74"/>
      <c r="M152" s="74"/>
      <c r="N152" s="74"/>
      <c r="O152" s="74"/>
    </row>
    <row r="153" spans="9:15" ht="18">
      <c r="I153" s="74"/>
      <c r="J153" s="74"/>
      <c r="K153" s="74"/>
      <c r="L153" s="74"/>
      <c r="M153" s="74"/>
      <c r="N153" s="74"/>
      <c r="O153" s="74"/>
    </row>
    <row r="154" spans="9:15" ht="18">
      <c r="I154" s="74"/>
      <c r="J154" s="74"/>
      <c r="K154" s="74"/>
      <c r="L154" s="74"/>
      <c r="M154" s="74"/>
      <c r="N154" s="74"/>
      <c r="O154" s="74"/>
    </row>
    <row r="155" spans="9:15" ht="18">
      <c r="I155" s="74"/>
      <c r="J155" s="74"/>
      <c r="K155" s="74"/>
      <c r="L155" s="74"/>
      <c r="M155" s="74"/>
      <c r="N155" s="74"/>
      <c r="O155" s="74"/>
    </row>
    <row r="156" spans="9:15" ht="18">
      <c r="I156" s="74"/>
      <c r="J156" s="74"/>
      <c r="K156" s="74"/>
      <c r="L156" s="74"/>
      <c r="M156" s="74"/>
      <c r="N156" s="74"/>
      <c r="O156" s="74"/>
    </row>
    <row r="157" spans="9:15" ht="18">
      <c r="I157" s="74"/>
      <c r="J157" s="74"/>
      <c r="K157" s="74"/>
      <c r="L157" s="74"/>
      <c r="M157" s="74"/>
      <c r="N157" s="74"/>
      <c r="O157" s="74"/>
    </row>
    <row r="158" spans="9:15" ht="18">
      <c r="I158" s="74"/>
      <c r="J158" s="74"/>
      <c r="K158" s="74"/>
      <c r="L158" s="74"/>
      <c r="M158" s="74"/>
      <c r="N158" s="74"/>
      <c r="O158" s="74"/>
    </row>
    <row r="159" spans="9:15" ht="18">
      <c r="I159" s="74"/>
      <c r="J159" s="74"/>
      <c r="K159" s="74"/>
      <c r="L159" s="74"/>
      <c r="M159" s="74"/>
      <c r="N159" s="74"/>
      <c r="O159" s="74"/>
    </row>
    <row r="160" spans="9:15" ht="18">
      <c r="I160" s="74"/>
      <c r="J160" s="74"/>
      <c r="K160" s="74"/>
      <c r="L160" s="74"/>
      <c r="M160" s="74"/>
      <c r="N160" s="74"/>
      <c r="O160" s="74"/>
    </row>
    <row r="161" spans="9:15" ht="18">
      <c r="I161" s="74"/>
      <c r="J161" s="74"/>
      <c r="K161" s="74"/>
      <c r="L161" s="74"/>
      <c r="M161" s="74"/>
      <c r="N161" s="74"/>
      <c r="O161" s="74"/>
    </row>
    <row r="162" spans="9:15" ht="18">
      <c r="I162" s="74"/>
      <c r="J162" s="74"/>
      <c r="K162" s="74"/>
      <c r="L162" s="74"/>
      <c r="M162" s="74"/>
      <c r="N162" s="74"/>
      <c r="O162" s="74"/>
    </row>
    <row r="163" spans="9:15" ht="18">
      <c r="I163" s="74"/>
      <c r="J163" s="74"/>
      <c r="K163" s="74"/>
      <c r="L163" s="74"/>
      <c r="M163" s="74"/>
      <c r="N163" s="74"/>
      <c r="O163" s="74"/>
    </row>
    <row r="164" spans="9:15" ht="18">
      <c r="I164" s="74"/>
      <c r="J164" s="74"/>
      <c r="K164" s="74"/>
      <c r="L164" s="74"/>
      <c r="M164" s="74"/>
      <c r="N164" s="74"/>
      <c r="O164" s="74"/>
    </row>
    <row r="165" spans="9:15" ht="18">
      <c r="I165" s="74"/>
      <c r="J165" s="74"/>
      <c r="K165" s="74"/>
      <c r="L165" s="74"/>
      <c r="M165" s="74"/>
      <c r="N165" s="74"/>
      <c r="O165" s="74"/>
    </row>
    <row r="166" spans="9:15" ht="18">
      <c r="I166" s="74"/>
      <c r="J166" s="74"/>
      <c r="K166" s="74"/>
      <c r="L166" s="74"/>
      <c r="M166" s="74"/>
      <c r="N166" s="74"/>
      <c r="O166" s="74"/>
    </row>
    <row r="167" spans="9:15" ht="18">
      <c r="I167" s="74"/>
      <c r="J167" s="74"/>
      <c r="K167" s="74"/>
      <c r="L167" s="74"/>
      <c r="M167" s="74"/>
      <c r="N167" s="74"/>
      <c r="O167" s="74"/>
    </row>
    <row r="168" spans="9:15" ht="18">
      <c r="I168" s="74"/>
      <c r="J168" s="74"/>
      <c r="K168" s="74"/>
      <c r="L168" s="74"/>
      <c r="M168" s="74"/>
      <c r="N168" s="74"/>
      <c r="O168" s="74"/>
    </row>
    <row r="169" spans="9:15" ht="18">
      <c r="I169" s="74"/>
      <c r="J169" s="74"/>
      <c r="K169" s="74"/>
      <c r="L169" s="74"/>
      <c r="M169" s="74"/>
      <c r="N169" s="74"/>
      <c r="O169" s="74"/>
    </row>
    <row r="170" spans="9:15" ht="18">
      <c r="I170" s="74"/>
      <c r="J170" s="74"/>
      <c r="K170" s="74"/>
      <c r="L170" s="74"/>
      <c r="M170" s="74"/>
      <c r="N170" s="74"/>
      <c r="O170" s="74"/>
    </row>
    <row r="171" spans="9:15" ht="18">
      <c r="I171" s="74"/>
      <c r="J171" s="74"/>
      <c r="K171" s="74"/>
      <c r="L171" s="74"/>
      <c r="M171" s="74"/>
      <c r="N171" s="74"/>
      <c r="O171" s="74"/>
    </row>
    <row r="172" spans="9:15" ht="18">
      <c r="I172" s="74"/>
      <c r="J172" s="74"/>
      <c r="K172" s="74"/>
      <c r="L172" s="74"/>
      <c r="M172" s="74"/>
      <c r="N172" s="74"/>
      <c r="O172" s="74"/>
    </row>
    <row r="173" spans="9:15" ht="18">
      <c r="I173" s="74"/>
      <c r="J173" s="74"/>
      <c r="K173" s="74"/>
      <c r="L173" s="74"/>
      <c r="M173" s="74"/>
      <c r="N173" s="74"/>
      <c r="O173" s="74"/>
    </row>
    <row r="174" spans="9:15" ht="18">
      <c r="I174" s="74"/>
      <c r="J174" s="74"/>
      <c r="K174" s="74"/>
      <c r="L174" s="74"/>
      <c r="M174" s="74"/>
      <c r="N174" s="74"/>
      <c r="O174" s="74"/>
    </row>
    <row r="175" spans="9:15" ht="18">
      <c r="I175" s="74"/>
      <c r="J175" s="74"/>
      <c r="K175" s="74"/>
      <c r="L175" s="74"/>
      <c r="M175" s="74"/>
      <c r="N175" s="74"/>
      <c r="O175" s="74"/>
    </row>
    <row r="176" spans="9:15" ht="18">
      <c r="I176" s="74"/>
      <c r="J176" s="74"/>
      <c r="K176" s="74"/>
      <c r="L176" s="74"/>
      <c r="M176" s="74"/>
      <c r="N176" s="74"/>
      <c r="O176" s="74"/>
    </row>
    <row r="177" spans="9:15" ht="18">
      <c r="I177" s="74"/>
      <c r="J177" s="74"/>
      <c r="K177" s="74"/>
      <c r="L177" s="74"/>
      <c r="M177" s="74"/>
      <c r="N177" s="74"/>
      <c r="O177" s="74"/>
    </row>
    <row r="178" spans="9:15" ht="18">
      <c r="I178" s="74"/>
      <c r="J178" s="74"/>
      <c r="K178" s="74"/>
      <c r="L178" s="74"/>
      <c r="M178" s="74"/>
      <c r="N178" s="74"/>
      <c r="O178" s="74"/>
    </row>
    <row r="179" spans="9:15" ht="18">
      <c r="I179" s="74"/>
      <c r="J179" s="74"/>
      <c r="K179" s="74"/>
      <c r="L179" s="74"/>
      <c r="M179" s="74"/>
      <c r="N179" s="74"/>
      <c r="O179" s="74"/>
    </row>
    <row r="180" spans="9:15" ht="18">
      <c r="I180" s="74"/>
      <c r="J180" s="74"/>
      <c r="K180" s="74"/>
      <c r="L180" s="74"/>
      <c r="M180" s="74"/>
      <c r="N180" s="74"/>
      <c r="O180" s="74"/>
    </row>
    <row r="181" spans="9:15" ht="18">
      <c r="I181" s="74"/>
      <c r="J181" s="74"/>
      <c r="K181" s="74"/>
      <c r="L181" s="74"/>
      <c r="M181" s="74"/>
      <c r="N181" s="74"/>
      <c r="O181" s="74"/>
    </row>
    <row r="182" spans="9:15" ht="18">
      <c r="I182" s="74"/>
      <c r="J182" s="74"/>
      <c r="K182" s="74"/>
      <c r="L182" s="74"/>
      <c r="M182" s="74"/>
      <c r="N182" s="74"/>
      <c r="O182" s="74"/>
    </row>
    <row r="183" spans="9:15" ht="18">
      <c r="I183" s="74"/>
      <c r="J183" s="74"/>
      <c r="K183" s="74"/>
      <c r="L183" s="74"/>
      <c r="M183" s="74"/>
      <c r="N183" s="74"/>
      <c r="O183" s="74"/>
    </row>
    <row r="184" spans="9:15" ht="18">
      <c r="I184" s="74"/>
      <c r="J184" s="74"/>
      <c r="K184" s="74"/>
      <c r="L184" s="74"/>
      <c r="M184" s="74"/>
      <c r="N184" s="74"/>
      <c r="O184" s="74"/>
    </row>
    <row r="185" spans="9:15" ht="18">
      <c r="I185" s="74"/>
      <c r="J185" s="74"/>
      <c r="K185" s="74"/>
      <c r="L185" s="74"/>
      <c r="M185" s="74"/>
      <c r="N185" s="74"/>
      <c r="O185" s="74"/>
    </row>
    <row r="186" spans="9:15" ht="18">
      <c r="I186" s="74"/>
      <c r="J186" s="74"/>
      <c r="K186" s="74"/>
      <c r="L186" s="74"/>
      <c r="M186" s="74"/>
      <c r="N186" s="74"/>
      <c r="O186" s="74"/>
    </row>
    <row r="187" spans="9:15" ht="18">
      <c r="I187" s="74"/>
      <c r="J187" s="74"/>
      <c r="K187" s="74"/>
      <c r="L187" s="74"/>
      <c r="M187" s="74"/>
      <c r="N187" s="74"/>
      <c r="O187" s="74"/>
    </row>
    <row r="188" spans="9:15" ht="18">
      <c r="I188" s="74"/>
      <c r="J188" s="74"/>
      <c r="K188" s="74"/>
      <c r="L188" s="74"/>
      <c r="M188" s="74"/>
      <c r="N188" s="74"/>
      <c r="O188" s="74"/>
    </row>
    <row r="189" spans="9:15" ht="18">
      <c r="I189" s="74"/>
      <c r="J189" s="74"/>
      <c r="K189" s="74"/>
      <c r="L189" s="74"/>
      <c r="M189" s="74"/>
      <c r="N189" s="74"/>
      <c r="O189" s="74"/>
    </row>
    <row r="190" spans="9:15" ht="18">
      <c r="I190" s="74"/>
      <c r="J190" s="74"/>
      <c r="K190" s="74"/>
      <c r="L190" s="74"/>
      <c r="M190" s="74"/>
      <c r="N190" s="74"/>
      <c r="O190" s="74"/>
    </row>
    <row r="191" spans="9:15" ht="18">
      <c r="I191" s="74"/>
      <c r="J191" s="74"/>
      <c r="K191" s="74"/>
      <c r="L191" s="74"/>
      <c r="M191" s="74"/>
      <c r="N191" s="74"/>
      <c r="O191" s="74"/>
    </row>
    <row r="192" spans="9:15" ht="18">
      <c r="I192" s="74"/>
      <c r="J192" s="74"/>
      <c r="K192" s="74"/>
      <c r="L192" s="74"/>
      <c r="M192" s="74"/>
      <c r="N192" s="74"/>
      <c r="O192" s="74"/>
    </row>
    <row r="193" spans="9:15" ht="18">
      <c r="I193" s="74"/>
      <c r="J193" s="74"/>
      <c r="K193" s="74"/>
      <c r="L193" s="74"/>
      <c r="M193" s="74"/>
      <c r="N193" s="74"/>
      <c r="O193" s="74"/>
    </row>
    <row r="194" spans="9:15" ht="18">
      <c r="I194" s="74"/>
      <c r="J194" s="74"/>
      <c r="K194" s="74"/>
      <c r="L194" s="74"/>
      <c r="M194" s="74"/>
      <c r="N194" s="74"/>
      <c r="O194" s="74"/>
    </row>
    <row r="195" spans="9:15" ht="18">
      <c r="I195" s="74"/>
      <c r="J195" s="74"/>
      <c r="K195" s="74"/>
      <c r="L195" s="74"/>
      <c r="M195" s="74"/>
      <c r="N195" s="74"/>
      <c r="O195" s="74"/>
    </row>
    <row r="196" spans="9:15" ht="18">
      <c r="I196" s="74"/>
      <c r="J196" s="74"/>
      <c r="K196" s="74"/>
      <c r="L196" s="74"/>
      <c r="M196" s="74"/>
      <c r="N196" s="74"/>
      <c r="O196" s="74"/>
    </row>
    <row r="197" spans="9:15" ht="18">
      <c r="I197" s="74"/>
      <c r="J197" s="74"/>
      <c r="K197" s="74"/>
      <c r="L197" s="74"/>
      <c r="M197" s="74"/>
      <c r="N197" s="74"/>
      <c r="O197" s="74"/>
    </row>
    <row r="198" spans="9:15" ht="18">
      <c r="I198" s="74"/>
      <c r="J198" s="74"/>
      <c r="K198" s="74"/>
      <c r="L198" s="74"/>
      <c r="M198" s="74"/>
      <c r="N198" s="74"/>
      <c r="O198" s="74"/>
    </row>
    <row r="199" spans="9:15" ht="18">
      <c r="I199" s="74"/>
      <c r="J199" s="74"/>
      <c r="K199" s="74"/>
      <c r="L199" s="74"/>
      <c r="M199" s="74"/>
      <c r="N199" s="74"/>
      <c r="O199" s="74"/>
    </row>
    <row r="200" spans="9:15" ht="18">
      <c r="I200" s="74"/>
      <c r="J200" s="74"/>
      <c r="K200" s="74"/>
      <c r="L200" s="74"/>
      <c r="M200" s="74"/>
      <c r="N200" s="74"/>
      <c r="O200" s="74"/>
    </row>
    <row r="201" spans="9:15" ht="18">
      <c r="I201" s="74"/>
      <c r="J201" s="74"/>
      <c r="K201" s="74"/>
      <c r="L201" s="74"/>
      <c r="M201" s="74"/>
      <c r="N201" s="74"/>
      <c r="O201" s="74"/>
    </row>
    <row r="202" spans="9:15" ht="18">
      <c r="I202" s="74"/>
      <c r="J202" s="74"/>
      <c r="K202" s="74"/>
      <c r="L202" s="74"/>
      <c r="M202" s="74"/>
      <c r="N202" s="74"/>
      <c r="O202" s="74"/>
    </row>
    <row r="203" spans="9:15" ht="18">
      <c r="I203" s="74"/>
      <c r="J203" s="74"/>
      <c r="K203" s="74"/>
      <c r="L203" s="74"/>
      <c r="M203" s="74"/>
      <c r="N203" s="74"/>
      <c r="O203" s="74"/>
    </row>
    <row r="204" spans="9:15" ht="18">
      <c r="I204" s="74"/>
      <c r="J204" s="74"/>
      <c r="K204" s="74"/>
      <c r="L204" s="74"/>
      <c r="M204" s="74"/>
      <c r="N204" s="74"/>
      <c r="O204" s="74"/>
    </row>
    <row r="205" spans="9:15" ht="18">
      <c r="I205" s="74"/>
      <c r="J205" s="74"/>
      <c r="K205" s="74"/>
      <c r="L205" s="74"/>
      <c r="M205" s="74"/>
      <c r="N205" s="74"/>
      <c r="O205" s="74"/>
    </row>
    <row r="206" spans="9:15" ht="18">
      <c r="I206" s="74"/>
      <c r="J206" s="74"/>
      <c r="K206" s="74"/>
      <c r="L206" s="74"/>
      <c r="M206" s="74"/>
      <c r="N206" s="74"/>
      <c r="O206" s="74"/>
    </row>
    <row r="207" spans="9:15" ht="18">
      <c r="I207" s="74"/>
      <c r="J207" s="74"/>
      <c r="K207" s="74"/>
      <c r="L207" s="74"/>
      <c r="M207" s="74"/>
      <c r="N207" s="74"/>
      <c r="O207" s="74"/>
    </row>
    <row r="208" spans="9:15" ht="18">
      <c r="I208" s="74"/>
      <c r="J208" s="74"/>
      <c r="K208" s="74"/>
      <c r="L208" s="74"/>
      <c r="M208" s="74"/>
      <c r="N208" s="74"/>
      <c r="O208" s="74"/>
    </row>
    <row r="209" spans="9:15" ht="18">
      <c r="I209" s="74"/>
      <c r="J209" s="74"/>
      <c r="K209" s="74"/>
      <c r="L209" s="74"/>
      <c r="M209" s="74"/>
      <c r="N209" s="74"/>
      <c r="O209" s="74"/>
    </row>
    <row r="210" spans="9:15" ht="18">
      <c r="I210" s="74"/>
      <c r="J210" s="74"/>
      <c r="K210" s="74"/>
      <c r="L210" s="74"/>
      <c r="M210" s="74"/>
      <c r="N210" s="74"/>
      <c r="O210" s="74"/>
    </row>
    <row r="211" spans="9:15" ht="18">
      <c r="I211" s="74"/>
      <c r="J211" s="74"/>
      <c r="K211" s="74"/>
      <c r="L211" s="74"/>
      <c r="M211" s="74"/>
      <c r="N211" s="74"/>
      <c r="O211" s="74"/>
    </row>
    <row r="212" spans="9:15" ht="18">
      <c r="I212" s="74"/>
      <c r="J212" s="74"/>
      <c r="K212" s="74"/>
      <c r="L212" s="74"/>
      <c r="M212" s="74"/>
      <c r="N212" s="74"/>
      <c r="O212" s="74"/>
    </row>
    <row r="213" spans="9:15" ht="18">
      <c r="I213" s="74"/>
      <c r="J213" s="74"/>
      <c r="K213" s="74"/>
      <c r="L213" s="74"/>
      <c r="M213" s="74"/>
      <c r="N213" s="74"/>
      <c r="O213" s="74"/>
    </row>
    <row r="214" spans="9:15" ht="18">
      <c r="I214" s="74"/>
      <c r="J214" s="74"/>
      <c r="K214" s="74"/>
      <c r="L214" s="74"/>
      <c r="M214" s="74"/>
      <c r="N214" s="74"/>
      <c r="O214" s="74"/>
    </row>
    <row r="215" spans="9:15" ht="18">
      <c r="I215" s="74"/>
      <c r="J215" s="74"/>
      <c r="K215" s="74"/>
      <c r="L215" s="74"/>
      <c r="M215" s="74"/>
      <c r="N215" s="74"/>
      <c r="O215" s="74"/>
    </row>
    <row r="216" spans="9:15" ht="18">
      <c r="I216" s="74"/>
      <c r="J216" s="74"/>
      <c r="K216" s="74"/>
      <c r="L216" s="74"/>
      <c r="M216" s="74"/>
      <c r="N216" s="74"/>
      <c r="O216" s="74"/>
    </row>
    <row r="217" spans="9:15" ht="18">
      <c r="I217" s="74"/>
      <c r="J217" s="74"/>
      <c r="K217" s="74"/>
      <c r="L217" s="74"/>
      <c r="M217" s="74"/>
      <c r="N217" s="74"/>
      <c r="O217" s="74"/>
    </row>
    <row r="218" spans="9:15" ht="18">
      <c r="I218" s="74"/>
      <c r="J218" s="74"/>
      <c r="K218" s="74"/>
      <c r="L218" s="74"/>
      <c r="M218" s="74"/>
      <c r="N218" s="74"/>
      <c r="O218" s="74"/>
    </row>
    <row r="219" spans="9:15" ht="18">
      <c r="I219" s="74"/>
      <c r="J219" s="74"/>
      <c r="K219" s="74"/>
      <c r="L219" s="74"/>
      <c r="M219" s="74"/>
      <c r="N219" s="74"/>
      <c r="O219" s="74"/>
    </row>
    <row r="220" spans="9:15" ht="18">
      <c r="I220" s="74"/>
      <c r="J220" s="74"/>
      <c r="K220" s="74"/>
      <c r="L220" s="74"/>
      <c r="M220" s="74"/>
      <c r="N220" s="74"/>
      <c r="O220" s="74"/>
    </row>
    <row r="221" spans="9:15" ht="18">
      <c r="I221" s="74"/>
      <c r="J221" s="74"/>
      <c r="K221" s="74"/>
      <c r="L221" s="74"/>
      <c r="M221" s="74"/>
      <c r="N221" s="74"/>
      <c r="O221" s="74"/>
    </row>
    <row r="222" spans="9:15" ht="18">
      <c r="I222" s="74"/>
      <c r="J222" s="74"/>
      <c r="K222" s="74"/>
      <c r="L222" s="74"/>
      <c r="M222" s="74"/>
      <c r="N222" s="74"/>
      <c r="O222" s="74"/>
    </row>
    <row r="223" spans="9:15" ht="18">
      <c r="I223" s="74"/>
      <c r="J223" s="74"/>
      <c r="K223" s="74"/>
      <c r="L223" s="74"/>
      <c r="M223" s="74"/>
      <c r="N223" s="74"/>
      <c r="O223" s="74"/>
    </row>
    <row r="224" spans="9:15" ht="18">
      <c r="I224" s="74"/>
      <c r="J224" s="74"/>
      <c r="K224" s="74"/>
      <c r="L224" s="74"/>
      <c r="M224" s="74"/>
      <c r="N224" s="74"/>
      <c r="O224" s="74"/>
    </row>
    <row r="225" spans="9:15" ht="18">
      <c r="I225" s="74"/>
      <c r="J225" s="74"/>
      <c r="K225" s="74"/>
      <c r="L225" s="74"/>
      <c r="M225" s="74"/>
      <c r="N225" s="74"/>
      <c r="O225" s="74"/>
    </row>
    <row r="226" spans="9:15" ht="18">
      <c r="I226" s="74"/>
      <c r="J226" s="74"/>
      <c r="K226" s="74"/>
      <c r="L226" s="74"/>
      <c r="M226" s="74"/>
      <c r="N226" s="74"/>
      <c r="O226" s="74"/>
    </row>
    <row r="227" spans="9:15" ht="18">
      <c r="I227" s="74"/>
      <c r="J227" s="74"/>
      <c r="K227" s="74"/>
      <c r="L227" s="74"/>
      <c r="M227" s="74"/>
      <c r="N227" s="74"/>
      <c r="O227" s="74"/>
    </row>
    <row r="228" spans="9:15" ht="18">
      <c r="I228" s="74"/>
      <c r="J228" s="74"/>
      <c r="K228" s="74"/>
      <c r="L228" s="74"/>
      <c r="M228" s="74"/>
      <c r="N228" s="74"/>
      <c r="O228" s="74"/>
    </row>
    <row r="229" spans="9:15" ht="18">
      <c r="I229" s="74"/>
      <c r="J229" s="74"/>
      <c r="K229" s="74"/>
      <c r="L229" s="74"/>
      <c r="M229" s="74"/>
      <c r="N229" s="74"/>
      <c r="O229" s="74"/>
    </row>
    <row r="230" spans="9:15" ht="18">
      <c r="I230" s="74"/>
      <c r="J230" s="74"/>
      <c r="K230" s="74"/>
      <c r="L230" s="74"/>
      <c r="M230" s="74"/>
      <c r="N230" s="74"/>
      <c r="O230" s="74"/>
    </row>
    <row r="231" spans="9:15" ht="18">
      <c r="I231" s="74"/>
      <c r="J231" s="74"/>
      <c r="K231" s="74"/>
      <c r="L231" s="74"/>
      <c r="M231" s="74"/>
      <c r="N231" s="74"/>
      <c r="O231" s="74"/>
    </row>
    <row r="232" spans="9:15" ht="18">
      <c r="I232" s="74"/>
      <c r="J232" s="74"/>
      <c r="K232" s="74"/>
      <c r="L232" s="74"/>
      <c r="M232" s="74"/>
      <c r="N232" s="74"/>
      <c r="O232" s="74"/>
    </row>
    <row r="233" spans="9:15" ht="18">
      <c r="I233" s="74"/>
      <c r="J233" s="74"/>
      <c r="K233" s="74"/>
      <c r="L233" s="74"/>
      <c r="M233" s="74"/>
      <c r="N233" s="74"/>
      <c r="O233" s="74"/>
    </row>
    <row r="234" spans="9:15" ht="18">
      <c r="I234" s="74"/>
      <c r="J234" s="74"/>
      <c r="K234" s="74"/>
      <c r="L234" s="74"/>
      <c r="M234" s="74"/>
      <c r="N234" s="74"/>
      <c r="O234" s="74"/>
    </row>
    <row r="235" spans="9:15" ht="18">
      <c r="I235" s="74"/>
      <c r="J235" s="74"/>
      <c r="K235" s="74"/>
      <c r="L235" s="74"/>
      <c r="M235" s="74"/>
      <c r="N235" s="74"/>
      <c r="O235" s="74"/>
    </row>
    <row r="236" spans="9:15" ht="18">
      <c r="I236" s="74"/>
      <c r="J236" s="74"/>
      <c r="K236" s="74"/>
      <c r="L236" s="74"/>
      <c r="M236" s="74"/>
      <c r="N236" s="74"/>
      <c r="O236" s="74"/>
    </row>
    <row r="237" spans="9:15" ht="18">
      <c r="I237" s="74"/>
      <c r="J237" s="74"/>
      <c r="K237" s="74"/>
      <c r="L237" s="74"/>
      <c r="M237" s="74"/>
      <c r="N237" s="74"/>
      <c r="O237" s="74"/>
    </row>
    <row r="238" spans="9:15" ht="18">
      <c r="I238" s="74"/>
      <c r="J238" s="74"/>
      <c r="K238" s="74"/>
      <c r="L238" s="74"/>
      <c r="M238" s="74"/>
      <c r="N238" s="74"/>
      <c r="O238" s="74"/>
    </row>
    <row r="239" spans="9:15" ht="18">
      <c r="I239" s="74"/>
      <c r="J239" s="74"/>
      <c r="K239" s="74"/>
      <c r="L239" s="74"/>
      <c r="M239" s="74"/>
      <c r="N239" s="74"/>
      <c r="O239" s="74"/>
    </row>
    <row r="240" spans="9:15" ht="18">
      <c r="I240" s="74"/>
      <c r="J240" s="74"/>
      <c r="K240" s="74"/>
      <c r="L240" s="74"/>
      <c r="M240" s="74"/>
      <c r="N240" s="74"/>
      <c r="O240" s="74"/>
    </row>
    <row r="241" spans="9:15" ht="18">
      <c r="I241" s="74"/>
      <c r="J241" s="74"/>
      <c r="K241" s="74"/>
      <c r="L241" s="74"/>
      <c r="M241" s="74"/>
      <c r="N241" s="74"/>
      <c r="O241" s="74"/>
    </row>
    <row r="242" spans="9:15" ht="18">
      <c r="I242" s="74"/>
      <c r="J242" s="74"/>
      <c r="K242" s="74"/>
      <c r="L242" s="74"/>
      <c r="M242" s="74"/>
      <c r="N242" s="74"/>
      <c r="O242" s="74"/>
    </row>
    <row r="243" spans="9:15" ht="18">
      <c r="I243" s="74"/>
      <c r="J243" s="74"/>
      <c r="K243" s="74"/>
      <c r="L243" s="74"/>
      <c r="M243" s="74"/>
      <c r="N243" s="74"/>
      <c r="O243" s="74"/>
    </row>
    <row r="244" spans="9:15" ht="18">
      <c r="I244" s="74"/>
      <c r="J244" s="74"/>
      <c r="K244" s="74"/>
      <c r="L244" s="74"/>
      <c r="M244" s="74"/>
      <c r="N244" s="74"/>
      <c r="O244" s="74"/>
    </row>
    <row r="245" spans="9:15" ht="18">
      <c r="I245" s="74"/>
      <c r="J245" s="74"/>
      <c r="K245" s="74"/>
      <c r="L245" s="74"/>
      <c r="M245" s="74"/>
      <c r="N245" s="74"/>
      <c r="O245" s="74"/>
    </row>
    <row r="246" spans="9:15" ht="18">
      <c r="I246" s="74"/>
      <c r="J246" s="74"/>
      <c r="K246" s="74"/>
      <c r="L246" s="74"/>
      <c r="M246" s="74"/>
      <c r="N246" s="74"/>
      <c r="O246" s="74"/>
    </row>
    <row r="247" spans="9:15" ht="18">
      <c r="I247" s="74"/>
      <c r="J247" s="74"/>
      <c r="K247" s="74"/>
      <c r="L247" s="74"/>
      <c r="M247" s="74"/>
      <c r="N247" s="74"/>
      <c r="O247" s="74"/>
    </row>
    <row r="248" spans="9:15" ht="18">
      <c r="I248" s="74"/>
      <c r="J248" s="74"/>
      <c r="K248" s="74"/>
      <c r="L248" s="74"/>
      <c r="M248" s="74"/>
      <c r="N248" s="74"/>
      <c r="O248" s="74"/>
    </row>
    <row r="249" spans="9:15" ht="18">
      <c r="I249" s="74"/>
      <c r="J249" s="74"/>
      <c r="K249" s="74"/>
      <c r="L249" s="74"/>
      <c r="M249" s="74"/>
      <c r="N249" s="74"/>
      <c r="O249" s="74"/>
    </row>
    <row r="250" spans="9:15" ht="18">
      <c r="I250" s="74"/>
      <c r="J250" s="74"/>
      <c r="K250" s="74"/>
      <c r="L250" s="74"/>
      <c r="M250" s="74"/>
      <c r="N250" s="74"/>
      <c r="O250" s="74"/>
    </row>
    <row r="251" spans="9:15" ht="18">
      <c r="I251" s="74"/>
      <c r="J251" s="74"/>
      <c r="K251" s="74"/>
      <c r="L251" s="74"/>
      <c r="M251" s="74"/>
      <c r="N251" s="74"/>
      <c r="O251" s="74"/>
    </row>
    <row r="252" spans="9:15" ht="18">
      <c r="I252" s="74"/>
      <c r="J252" s="74"/>
      <c r="K252" s="74"/>
      <c r="L252" s="74"/>
      <c r="M252" s="74"/>
      <c r="N252" s="74"/>
      <c r="O252" s="74"/>
    </row>
    <row r="253" spans="9:15" ht="18">
      <c r="I253" s="74"/>
      <c r="J253" s="74"/>
      <c r="K253" s="74"/>
      <c r="L253" s="74"/>
      <c r="M253" s="74"/>
      <c r="N253" s="74"/>
      <c r="O253" s="74"/>
    </row>
    <row r="254" spans="9:15" ht="18">
      <c r="I254" s="74"/>
      <c r="J254" s="74"/>
      <c r="K254" s="74"/>
      <c r="L254" s="74"/>
      <c r="M254" s="74"/>
      <c r="N254" s="74"/>
      <c r="O254" s="74"/>
    </row>
    <row r="255" spans="9:15" ht="18">
      <c r="I255" s="74"/>
      <c r="J255" s="74"/>
      <c r="K255" s="74"/>
      <c r="L255" s="74"/>
      <c r="M255" s="74"/>
      <c r="N255" s="74"/>
      <c r="O255" s="74"/>
    </row>
    <row r="256" spans="9:15" ht="18">
      <c r="I256" s="74"/>
      <c r="J256" s="74"/>
      <c r="K256" s="74"/>
      <c r="L256" s="74"/>
      <c r="M256" s="74"/>
      <c r="N256" s="74"/>
      <c r="O256" s="74"/>
    </row>
    <row r="257" spans="9:15" ht="18">
      <c r="I257" s="74"/>
      <c r="J257" s="74"/>
      <c r="K257" s="74"/>
      <c r="L257" s="74"/>
      <c r="M257" s="74"/>
      <c r="N257" s="74"/>
      <c r="O257" s="74"/>
    </row>
    <row r="258" spans="9:15" ht="18">
      <c r="I258" s="74"/>
      <c r="J258" s="74"/>
      <c r="K258" s="74"/>
      <c r="L258" s="74"/>
      <c r="M258" s="74"/>
      <c r="N258" s="74"/>
      <c r="O258" s="74"/>
    </row>
    <row r="259" spans="9:15" ht="18">
      <c r="I259" s="74"/>
      <c r="J259" s="74"/>
      <c r="K259" s="74"/>
      <c r="L259" s="74"/>
      <c r="M259" s="74"/>
      <c r="N259" s="74"/>
      <c r="O259" s="74"/>
    </row>
    <row r="260" spans="9:15" ht="18">
      <c r="I260" s="74"/>
      <c r="J260" s="74"/>
      <c r="K260" s="74"/>
      <c r="L260" s="74"/>
      <c r="M260" s="74"/>
      <c r="N260" s="74"/>
      <c r="O260" s="74"/>
    </row>
    <row r="261" spans="9:15" ht="18">
      <c r="I261" s="74"/>
      <c r="J261" s="74"/>
      <c r="K261" s="74"/>
      <c r="L261" s="74"/>
      <c r="M261" s="74"/>
      <c r="N261" s="74"/>
      <c r="O261" s="74"/>
    </row>
    <row r="262" spans="9:15" ht="18">
      <c r="I262" s="74"/>
      <c r="J262" s="74"/>
      <c r="K262" s="74"/>
      <c r="L262" s="74"/>
      <c r="M262" s="74"/>
      <c r="N262" s="74"/>
      <c r="O262" s="74"/>
    </row>
    <row r="263" spans="9:15" ht="18">
      <c r="I263" s="74"/>
      <c r="J263" s="74"/>
      <c r="K263" s="74"/>
      <c r="L263" s="74"/>
      <c r="M263" s="74"/>
      <c r="N263" s="74"/>
      <c r="O263" s="74"/>
    </row>
    <row r="264" spans="9:15" ht="18">
      <c r="I264" s="74"/>
      <c r="J264" s="74"/>
      <c r="K264" s="74"/>
      <c r="L264" s="74"/>
      <c r="M264" s="74"/>
      <c r="N264" s="74"/>
      <c r="O264" s="74"/>
    </row>
    <row r="265" spans="9:15" ht="18">
      <c r="I265" s="74"/>
      <c r="J265" s="74"/>
      <c r="K265" s="74"/>
      <c r="L265" s="74"/>
      <c r="M265" s="74"/>
      <c r="N265" s="74"/>
      <c r="O265" s="74"/>
    </row>
    <row r="266" spans="9:15" ht="18">
      <c r="I266" s="74"/>
      <c r="J266" s="74"/>
      <c r="K266" s="74"/>
      <c r="L266" s="74"/>
      <c r="M266" s="74"/>
      <c r="N266" s="74"/>
      <c r="O266" s="74"/>
    </row>
    <row r="267" spans="9:15" ht="18">
      <c r="I267" s="74"/>
      <c r="J267" s="74"/>
      <c r="K267" s="74"/>
      <c r="L267" s="74"/>
      <c r="M267" s="74"/>
      <c r="N267" s="74"/>
      <c r="O267" s="74"/>
    </row>
    <row r="268" spans="9:15" ht="18">
      <c r="I268" s="74"/>
      <c r="J268" s="74"/>
      <c r="K268" s="74"/>
      <c r="L268" s="74"/>
      <c r="M268" s="74"/>
      <c r="N268" s="74"/>
      <c r="O268" s="74"/>
    </row>
    <row r="269" spans="9:15" ht="18">
      <c r="I269" s="74"/>
      <c r="J269" s="74"/>
      <c r="K269" s="74"/>
      <c r="L269" s="74"/>
      <c r="M269" s="74"/>
      <c r="N269" s="74"/>
      <c r="O269" s="74"/>
    </row>
    <row r="270" spans="9:15" ht="18">
      <c r="I270" s="74"/>
      <c r="J270" s="74"/>
      <c r="K270" s="74"/>
      <c r="L270" s="74"/>
      <c r="M270" s="74"/>
      <c r="N270" s="74"/>
      <c r="O270" s="74"/>
    </row>
    <row r="271" spans="9:15" ht="18">
      <c r="I271" s="74"/>
      <c r="J271" s="74"/>
      <c r="K271" s="74"/>
      <c r="L271" s="74"/>
      <c r="M271" s="74"/>
      <c r="N271" s="74"/>
      <c r="O271" s="74"/>
    </row>
    <row r="272" spans="9:15" ht="18">
      <c r="I272" s="74"/>
      <c r="J272" s="74"/>
      <c r="K272" s="74"/>
      <c r="L272" s="74"/>
      <c r="M272" s="74"/>
      <c r="N272" s="74"/>
      <c r="O272" s="74"/>
    </row>
    <row r="273" spans="9:15" ht="18">
      <c r="I273" s="74"/>
      <c r="J273" s="74"/>
      <c r="K273" s="74"/>
      <c r="L273" s="74"/>
      <c r="M273" s="74"/>
      <c r="N273" s="74"/>
      <c r="O273" s="74"/>
    </row>
    <row r="274" spans="9:15" ht="18">
      <c r="I274" s="74"/>
      <c r="J274" s="74"/>
      <c r="K274" s="74"/>
      <c r="L274" s="74"/>
      <c r="M274" s="74"/>
      <c r="N274" s="74"/>
      <c r="O274" s="74"/>
    </row>
    <row r="275" spans="9:15" ht="18">
      <c r="I275" s="74"/>
      <c r="J275" s="74"/>
      <c r="K275" s="74"/>
      <c r="L275" s="74"/>
      <c r="M275" s="74"/>
      <c r="N275" s="74"/>
      <c r="O275" s="74"/>
    </row>
    <row r="276" spans="9:15" ht="18">
      <c r="I276" s="74"/>
      <c r="J276" s="74"/>
      <c r="K276" s="74"/>
      <c r="L276" s="74"/>
      <c r="M276" s="74"/>
      <c r="N276" s="74"/>
      <c r="O276" s="74"/>
    </row>
    <row r="277" spans="9:15" ht="18">
      <c r="I277" s="74"/>
      <c r="J277" s="74"/>
      <c r="K277" s="74"/>
      <c r="L277" s="74"/>
      <c r="M277" s="74"/>
      <c r="N277" s="74"/>
      <c r="O277" s="74"/>
    </row>
    <row r="278" spans="9:15" ht="18">
      <c r="I278" s="74"/>
      <c r="J278" s="74"/>
      <c r="K278" s="74"/>
      <c r="L278" s="74"/>
      <c r="M278" s="74"/>
      <c r="N278" s="74"/>
      <c r="O278" s="74"/>
    </row>
    <row r="279" spans="9:15" ht="18">
      <c r="I279" s="74"/>
      <c r="J279" s="74"/>
      <c r="K279" s="74"/>
      <c r="L279" s="74"/>
      <c r="M279" s="74"/>
      <c r="N279" s="74"/>
      <c r="O279" s="74"/>
    </row>
    <row r="280" spans="9:15" ht="18">
      <c r="I280" s="74"/>
      <c r="J280" s="74"/>
      <c r="K280" s="74"/>
      <c r="L280" s="74"/>
      <c r="M280" s="74"/>
      <c r="N280" s="74"/>
      <c r="O280" s="74"/>
    </row>
    <row r="281" spans="9:15" ht="18">
      <c r="I281" s="74"/>
      <c r="J281" s="74"/>
      <c r="K281" s="74"/>
      <c r="L281" s="74"/>
      <c r="M281" s="74"/>
      <c r="N281" s="74"/>
      <c r="O281" s="74"/>
    </row>
    <row r="282" spans="9:15" ht="18">
      <c r="I282" s="74"/>
      <c r="J282" s="74"/>
      <c r="K282" s="74"/>
      <c r="L282" s="74"/>
      <c r="M282" s="74"/>
      <c r="N282" s="74"/>
      <c r="O282" s="74"/>
    </row>
    <row r="283" spans="9:15" ht="18">
      <c r="I283" s="74"/>
      <c r="J283" s="74"/>
      <c r="K283" s="74"/>
      <c r="L283" s="74"/>
      <c r="M283" s="74"/>
      <c r="N283" s="74"/>
      <c r="O283" s="74"/>
    </row>
    <row r="284" spans="9:15" ht="18">
      <c r="I284" s="74"/>
      <c r="J284" s="74"/>
      <c r="K284" s="74"/>
      <c r="L284" s="74"/>
      <c r="M284" s="74"/>
      <c r="N284" s="74"/>
      <c r="O284" s="74"/>
    </row>
    <row r="285" spans="9:15" ht="18">
      <c r="I285" s="74"/>
      <c r="J285" s="74"/>
      <c r="K285" s="74"/>
      <c r="L285" s="74"/>
      <c r="M285" s="74"/>
      <c r="N285" s="74"/>
      <c r="O285" s="74"/>
    </row>
    <row r="286" spans="9:15" ht="18">
      <c r="I286" s="74"/>
      <c r="J286" s="74"/>
      <c r="K286" s="74"/>
      <c r="L286" s="74"/>
      <c r="M286" s="74"/>
      <c r="N286" s="74"/>
      <c r="O286" s="74"/>
    </row>
    <row r="287" spans="9:15" ht="18">
      <c r="I287" s="74"/>
      <c r="J287" s="74"/>
      <c r="K287" s="74"/>
      <c r="L287" s="74"/>
      <c r="M287" s="74"/>
      <c r="N287" s="74"/>
      <c r="O287" s="74"/>
    </row>
    <row r="288" spans="9:15" ht="18">
      <c r="I288" s="74"/>
      <c r="J288" s="74"/>
      <c r="K288" s="74"/>
      <c r="L288" s="74"/>
      <c r="M288" s="74"/>
      <c r="N288" s="74"/>
      <c r="O288" s="74"/>
    </row>
    <row r="289" spans="9:15" ht="18">
      <c r="I289" s="74"/>
      <c r="J289" s="74"/>
      <c r="K289" s="74"/>
      <c r="L289" s="74"/>
      <c r="M289" s="74"/>
      <c r="N289" s="74"/>
      <c r="O289" s="74"/>
    </row>
    <row r="290" spans="9:15" ht="18">
      <c r="I290" s="74"/>
      <c r="J290" s="74"/>
      <c r="K290" s="74"/>
      <c r="L290" s="74"/>
      <c r="M290" s="74"/>
      <c r="N290" s="74"/>
      <c r="O290" s="74"/>
    </row>
    <row r="291" spans="9:15" ht="18">
      <c r="I291" s="74"/>
      <c r="J291" s="74"/>
      <c r="K291" s="74"/>
      <c r="L291" s="74"/>
      <c r="M291" s="74"/>
      <c r="N291" s="74"/>
      <c r="O291" s="74"/>
    </row>
    <row r="292" spans="9:15" ht="18">
      <c r="I292" s="74"/>
      <c r="J292" s="74"/>
      <c r="K292" s="74"/>
      <c r="L292" s="74"/>
      <c r="M292" s="74"/>
      <c r="N292" s="74"/>
      <c r="O292" s="74"/>
    </row>
    <row r="293" spans="9:15" ht="18">
      <c r="I293" s="74"/>
      <c r="J293" s="74"/>
      <c r="K293" s="74"/>
      <c r="L293" s="74"/>
      <c r="M293" s="74"/>
      <c r="N293" s="74"/>
      <c r="O293" s="74"/>
    </row>
    <row r="294" spans="9:15" ht="18">
      <c r="I294" s="74"/>
      <c r="J294" s="74"/>
      <c r="K294" s="74"/>
      <c r="L294" s="74"/>
      <c r="M294" s="74"/>
      <c r="N294" s="74"/>
      <c r="O294" s="74"/>
    </row>
    <row r="295" spans="9:15" ht="18">
      <c r="I295" s="74"/>
      <c r="J295" s="74"/>
      <c r="K295" s="74"/>
      <c r="L295" s="74"/>
      <c r="M295" s="74"/>
      <c r="N295" s="74"/>
      <c r="O295" s="74"/>
    </row>
    <row r="296" spans="9:15" ht="18">
      <c r="I296" s="74"/>
      <c r="J296" s="74"/>
      <c r="K296" s="74"/>
      <c r="L296" s="74"/>
      <c r="M296" s="74"/>
      <c r="N296" s="74"/>
      <c r="O296" s="74"/>
    </row>
    <row r="297" spans="9:15" ht="18">
      <c r="I297" s="74"/>
      <c r="J297" s="74"/>
      <c r="K297" s="74"/>
      <c r="L297" s="74"/>
      <c r="M297" s="74"/>
      <c r="N297" s="74"/>
      <c r="O297" s="74"/>
    </row>
    <row r="298" spans="9:15" ht="18">
      <c r="I298" s="74"/>
      <c r="J298" s="74"/>
      <c r="K298" s="74"/>
      <c r="L298" s="74"/>
      <c r="M298" s="74"/>
      <c r="N298" s="74"/>
      <c r="O298" s="74"/>
    </row>
    <row r="299" spans="9:15" ht="18">
      <c r="I299" s="74"/>
      <c r="J299" s="74"/>
      <c r="K299" s="74"/>
      <c r="L299" s="74"/>
      <c r="M299" s="74"/>
      <c r="N299" s="74"/>
      <c r="O299" s="74"/>
    </row>
    <row r="300" spans="9:15" ht="18">
      <c r="I300" s="74"/>
      <c r="J300" s="74"/>
      <c r="K300" s="74"/>
      <c r="L300" s="74"/>
      <c r="M300" s="74"/>
      <c r="N300" s="74"/>
      <c r="O300" s="74"/>
    </row>
    <row r="301" spans="9:15" ht="18">
      <c r="I301" s="74"/>
      <c r="J301" s="74"/>
      <c r="K301" s="74"/>
      <c r="L301" s="74"/>
      <c r="M301" s="74"/>
      <c r="N301" s="74"/>
      <c r="O301" s="74"/>
    </row>
    <row r="302" spans="9:15" ht="18">
      <c r="I302" s="74"/>
      <c r="J302" s="74"/>
      <c r="K302" s="74"/>
      <c r="L302" s="74"/>
      <c r="M302" s="74"/>
      <c r="N302" s="74"/>
      <c r="O302" s="74"/>
    </row>
    <row r="303" spans="9:15" ht="18">
      <c r="I303" s="74"/>
      <c r="J303" s="74"/>
      <c r="K303" s="74"/>
      <c r="L303" s="74"/>
      <c r="M303" s="74"/>
      <c r="N303" s="74"/>
      <c r="O303" s="74"/>
    </row>
    <row r="304" spans="9:15" ht="18">
      <c r="I304" s="74"/>
      <c r="J304" s="74"/>
      <c r="K304" s="74"/>
      <c r="L304" s="74"/>
      <c r="M304" s="74"/>
      <c r="N304" s="74"/>
      <c r="O304" s="74"/>
    </row>
    <row r="305" spans="9:15" ht="18">
      <c r="I305" s="74"/>
      <c r="J305" s="74"/>
      <c r="K305" s="74"/>
      <c r="L305" s="74"/>
      <c r="M305" s="74"/>
      <c r="N305" s="74"/>
      <c r="O305" s="74"/>
    </row>
    <row r="306" spans="9:15" ht="18">
      <c r="I306" s="74"/>
      <c r="J306" s="74"/>
      <c r="K306" s="74"/>
      <c r="L306" s="74"/>
      <c r="M306" s="74"/>
      <c r="N306" s="74"/>
      <c r="O306" s="74"/>
    </row>
    <row r="307" spans="9:15" ht="18">
      <c r="I307" s="74"/>
      <c r="J307" s="74"/>
      <c r="K307" s="74"/>
      <c r="L307" s="74"/>
      <c r="M307" s="74"/>
      <c r="N307" s="74"/>
      <c r="O307" s="74"/>
    </row>
    <row r="308" spans="9:15" ht="18">
      <c r="I308" s="74"/>
      <c r="J308" s="74"/>
      <c r="K308" s="74"/>
      <c r="L308" s="74"/>
      <c r="M308" s="74"/>
      <c r="N308" s="74"/>
      <c r="O308" s="74"/>
    </row>
    <row r="309" spans="9:15" ht="18">
      <c r="I309" s="74"/>
      <c r="J309" s="74"/>
      <c r="K309" s="74"/>
      <c r="L309" s="74"/>
      <c r="M309" s="74"/>
      <c r="N309" s="74"/>
      <c r="O309" s="74"/>
    </row>
    <row r="310" spans="9:15" ht="18">
      <c r="I310" s="74"/>
      <c r="J310" s="74"/>
      <c r="K310" s="74"/>
      <c r="L310" s="74"/>
      <c r="M310" s="74"/>
      <c r="N310" s="74"/>
      <c r="O310" s="74"/>
    </row>
    <row r="311" spans="9:15" ht="18">
      <c r="I311" s="74"/>
      <c r="J311" s="74"/>
      <c r="K311" s="74"/>
      <c r="L311" s="74"/>
      <c r="M311" s="74"/>
      <c r="N311" s="74"/>
      <c r="O311" s="74"/>
    </row>
    <row r="312" spans="9:15" ht="18">
      <c r="I312" s="74"/>
      <c r="J312" s="74"/>
      <c r="K312" s="74"/>
      <c r="L312" s="74"/>
      <c r="M312" s="74"/>
      <c r="N312" s="74"/>
      <c r="O312" s="74"/>
    </row>
    <row r="313" spans="9:15" ht="18">
      <c r="I313" s="74"/>
      <c r="J313" s="74"/>
      <c r="K313" s="74"/>
      <c r="L313" s="74"/>
      <c r="M313" s="74"/>
      <c r="N313" s="74"/>
      <c r="O313" s="74"/>
    </row>
    <row r="314" spans="9:15" ht="18">
      <c r="I314" s="74"/>
      <c r="J314" s="74"/>
      <c r="K314" s="74"/>
      <c r="L314" s="74"/>
      <c r="M314" s="74"/>
      <c r="N314" s="74"/>
      <c r="O314" s="74"/>
    </row>
    <row r="315" spans="9:15" ht="18">
      <c r="I315" s="74"/>
      <c r="J315" s="74"/>
      <c r="K315" s="74"/>
      <c r="L315" s="74"/>
      <c r="M315" s="74"/>
      <c r="N315" s="74"/>
      <c r="O315" s="74"/>
    </row>
    <row r="316" spans="9:15" ht="18">
      <c r="I316" s="74"/>
      <c r="J316" s="74"/>
      <c r="K316" s="74"/>
      <c r="L316" s="74"/>
      <c r="M316" s="74"/>
      <c r="N316" s="74"/>
      <c r="O316" s="74"/>
    </row>
    <row r="317" spans="9:15" ht="18">
      <c r="I317" s="74"/>
      <c r="J317" s="74"/>
      <c r="K317" s="74"/>
      <c r="L317" s="74"/>
      <c r="M317" s="74"/>
      <c r="N317" s="74"/>
      <c r="O317" s="74"/>
    </row>
    <row r="318" spans="9:15" ht="18">
      <c r="I318" s="74"/>
      <c r="J318" s="74"/>
      <c r="K318" s="74"/>
      <c r="L318" s="74"/>
      <c r="M318" s="74"/>
      <c r="N318" s="74"/>
      <c r="O318" s="74"/>
    </row>
    <row r="319" spans="9:15" ht="18">
      <c r="I319" s="74"/>
      <c r="J319" s="74"/>
      <c r="K319" s="74"/>
      <c r="L319" s="74"/>
      <c r="M319" s="74"/>
      <c r="N319" s="74"/>
      <c r="O319" s="74"/>
    </row>
    <row r="320" spans="9:15" ht="18">
      <c r="I320" s="74"/>
      <c r="J320" s="74"/>
      <c r="K320" s="74"/>
      <c r="L320" s="74"/>
      <c r="M320" s="74"/>
      <c r="N320" s="74"/>
      <c r="O320" s="74"/>
    </row>
    <row r="321" spans="9:15" ht="18">
      <c r="I321" s="74"/>
      <c r="J321" s="74"/>
      <c r="K321" s="74"/>
      <c r="L321" s="74"/>
      <c r="M321" s="74"/>
      <c r="N321" s="74"/>
      <c r="O321" s="74"/>
    </row>
    <row r="322" spans="9:15" ht="18">
      <c r="I322" s="74"/>
      <c r="J322" s="74"/>
      <c r="K322" s="74"/>
      <c r="L322" s="74"/>
      <c r="M322" s="74"/>
      <c r="N322" s="74"/>
      <c r="O322" s="74"/>
    </row>
    <row r="323" spans="9:15" ht="18">
      <c r="I323" s="74"/>
      <c r="J323" s="74"/>
      <c r="K323" s="74"/>
      <c r="L323" s="74"/>
      <c r="M323" s="74"/>
      <c r="N323" s="74"/>
      <c r="O323" s="74"/>
    </row>
    <row r="324" spans="9:15" ht="18">
      <c r="I324" s="74"/>
      <c r="J324" s="74"/>
      <c r="K324" s="74"/>
      <c r="L324" s="74"/>
      <c r="M324" s="74"/>
      <c r="N324" s="74"/>
      <c r="O324" s="74"/>
    </row>
    <row r="325" spans="9:15" ht="18">
      <c r="I325" s="74"/>
      <c r="J325" s="74"/>
      <c r="K325" s="74"/>
      <c r="L325" s="74"/>
      <c r="M325" s="74"/>
      <c r="N325" s="74"/>
      <c r="O325" s="74"/>
    </row>
    <row r="326" spans="9:15" ht="18">
      <c r="I326" s="74"/>
      <c r="J326" s="74"/>
      <c r="K326" s="74"/>
      <c r="L326" s="74"/>
      <c r="M326" s="74"/>
      <c r="N326" s="74"/>
      <c r="O326" s="74"/>
    </row>
    <row r="327" spans="9:15" ht="18">
      <c r="I327" s="74"/>
      <c r="J327" s="74"/>
      <c r="K327" s="74"/>
      <c r="L327" s="74"/>
      <c r="M327" s="74"/>
      <c r="N327" s="74"/>
      <c r="O327" s="74"/>
    </row>
    <row r="328" spans="9:15" ht="18">
      <c r="I328" s="74"/>
      <c r="J328" s="74"/>
      <c r="K328" s="74"/>
      <c r="L328" s="74"/>
      <c r="M328" s="74"/>
      <c r="N328" s="74"/>
      <c r="O328" s="74"/>
    </row>
    <row r="329" spans="9:15" ht="18">
      <c r="I329" s="74"/>
      <c r="J329" s="74"/>
      <c r="K329" s="74"/>
      <c r="L329" s="74"/>
      <c r="M329" s="74"/>
      <c r="N329" s="74"/>
      <c r="O329" s="74"/>
    </row>
    <row r="330" spans="9:15" ht="18">
      <c r="I330" s="74"/>
      <c r="J330" s="74"/>
      <c r="K330" s="74"/>
      <c r="L330" s="74"/>
      <c r="M330" s="74"/>
      <c r="N330" s="74"/>
      <c r="O330" s="74"/>
    </row>
    <row r="331" spans="9:15" ht="18">
      <c r="I331" s="74"/>
      <c r="J331" s="74"/>
      <c r="K331" s="74"/>
      <c r="L331" s="74"/>
      <c r="M331" s="74"/>
      <c r="N331" s="74"/>
      <c r="O331" s="74"/>
    </row>
    <row r="332" spans="9:15" ht="18">
      <c r="I332" s="74"/>
      <c r="J332" s="74"/>
      <c r="K332" s="74"/>
      <c r="L332" s="74"/>
      <c r="M332" s="74"/>
      <c r="N332" s="74"/>
      <c r="O332" s="74"/>
    </row>
    <row r="333" spans="9:15" ht="18">
      <c r="I333" s="74"/>
      <c r="J333" s="74"/>
      <c r="K333" s="74"/>
      <c r="L333" s="74"/>
      <c r="M333" s="74"/>
      <c r="N333" s="74"/>
      <c r="O333" s="74"/>
    </row>
    <row r="334" spans="9:15" ht="18">
      <c r="I334" s="74"/>
      <c r="J334" s="74"/>
      <c r="K334" s="74"/>
      <c r="L334" s="74"/>
      <c r="M334" s="74"/>
      <c r="N334" s="74"/>
      <c r="O334" s="74"/>
    </row>
    <row r="335" spans="9:15" ht="18">
      <c r="I335" s="74"/>
      <c r="J335" s="74"/>
      <c r="K335" s="74"/>
      <c r="L335" s="74"/>
      <c r="M335" s="74"/>
      <c r="N335" s="74"/>
      <c r="O335" s="74"/>
    </row>
    <row r="336" spans="9:15" ht="18">
      <c r="I336" s="74"/>
      <c r="J336" s="74"/>
      <c r="K336" s="74"/>
      <c r="L336" s="74"/>
      <c r="M336" s="74"/>
      <c r="N336" s="74"/>
      <c r="O336" s="74"/>
    </row>
    <row r="337" spans="9:15" ht="18">
      <c r="I337" s="74"/>
      <c r="J337" s="74"/>
      <c r="K337" s="74"/>
      <c r="L337" s="74"/>
      <c r="M337" s="74"/>
      <c r="N337" s="74"/>
      <c r="O337" s="74"/>
    </row>
    <row r="338" spans="9:15" ht="18">
      <c r="I338" s="74"/>
      <c r="J338" s="74"/>
      <c r="K338" s="74"/>
      <c r="L338" s="74"/>
      <c r="M338" s="74"/>
      <c r="N338" s="74"/>
      <c r="O338" s="74"/>
    </row>
    <row r="339" spans="9:15" ht="18">
      <c r="I339" s="74"/>
      <c r="J339" s="74"/>
      <c r="K339" s="74"/>
      <c r="L339" s="74"/>
      <c r="M339" s="74"/>
      <c r="N339" s="74"/>
      <c r="O339" s="74"/>
    </row>
    <row r="340" spans="9:15" ht="18">
      <c r="I340" s="74"/>
      <c r="J340" s="74"/>
      <c r="K340" s="74"/>
      <c r="L340" s="74"/>
      <c r="M340" s="74"/>
      <c r="N340" s="74"/>
      <c r="O340" s="74"/>
    </row>
    <row r="341" spans="9:15" ht="18">
      <c r="I341" s="74"/>
      <c r="J341" s="74"/>
      <c r="K341" s="74"/>
      <c r="L341" s="74"/>
      <c r="M341" s="74"/>
      <c r="N341" s="74"/>
      <c r="O341" s="74"/>
    </row>
    <row r="342" spans="9:15" ht="18">
      <c r="I342" s="74"/>
      <c r="J342" s="74"/>
      <c r="K342" s="74"/>
      <c r="L342" s="74"/>
      <c r="M342" s="74"/>
      <c r="N342" s="74"/>
      <c r="O342" s="74"/>
    </row>
    <row r="343" spans="9:15" ht="18">
      <c r="I343" s="74"/>
      <c r="J343" s="74"/>
      <c r="K343" s="74"/>
      <c r="L343" s="74"/>
      <c r="M343" s="74"/>
      <c r="N343" s="74"/>
      <c r="O343" s="74"/>
    </row>
    <row r="344" spans="9:15" ht="18">
      <c r="I344" s="74"/>
      <c r="J344" s="74"/>
      <c r="K344" s="74"/>
      <c r="L344" s="74"/>
      <c r="M344" s="74"/>
      <c r="N344" s="74"/>
      <c r="O344" s="74"/>
    </row>
    <row r="345" spans="9:15" ht="18">
      <c r="I345" s="74"/>
      <c r="J345" s="74"/>
      <c r="K345" s="74"/>
      <c r="L345" s="74"/>
      <c r="M345" s="74"/>
      <c r="N345" s="74"/>
      <c r="O345" s="74"/>
    </row>
    <row r="346" spans="9:15" ht="18">
      <c r="I346" s="74"/>
      <c r="J346" s="74"/>
      <c r="K346" s="74"/>
      <c r="L346" s="74"/>
      <c r="M346" s="74"/>
      <c r="N346" s="74"/>
      <c r="O346" s="74"/>
    </row>
    <row r="347" spans="9:15" ht="18">
      <c r="I347" s="74"/>
      <c r="J347" s="74"/>
      <c r="K347" s="74"/>
      <c r="L347" s="74"/>
      <c r="M347" s="74"/>
      <c r="N347" s="74"/>
      <c r="O347" s="74"/>
    </row>
    <row r="348" spans="9:15" ht="18">
      <c r="I348" s="74"/>
      <c r="J348" s="74"/>
      <c r="K348" s="74"/>
      <c r="L348" s="74"/>
      <c r="M348" s="74"/>
      <c r="N348" s="74"/>
      <c r="O348" s="74"/>
    </row>
    <row r="349" spans="9:15" ht="18">
      <c r="I349" s="74"/>
      <c r="J349" s="74"/>
      <c r="K349" s="74"/>
      <c r="L349" s="74"/>
      <c r="M349" s="74"/>
      <c r="N349" s="74"/>
      <c r="O349" s="74"/>
    </row>
    <row r="350" spans="9:15" ht="18">
      <c r="I350" s="74"/>
      <c r="J350" s="74"/>
      <c r="K350" s="74"/>
      <c r="L350" s="74"/>
      <c r="M350" s="74"/>
      <c r="N350" s="74"/>
      <c r="O350" s="74"/>
    </row>
    <row r="351" spans="9:15" ht="18">
      <c r="I351" s="74"/>
      <c r="J351" s="74"/>
      <c r="K351" s="74"/>
      <c r="L351" s="74"/>
      <c r="M351" s="74"/>
      <c r="N351" s="74"/>
      <c r="O351" s="74"/>
    </row>
    <row r="352" spans="9:15" ht="18">
      <c r="I352" s="74"/>
      <c r="J352" s="74"/>
      <c r="K352" s="74"/>
      <c r="L352" s="74"/>
      <c r="M352" s="74"/>
      <c r="N352" s="74"/>
      <c r="O352" s="74"/>
    </row>
    <row r="353" spans="9:15" ht="18">
      <c r="I353" s="74"/>
      <c r="J353" s="74"/>
      <c r="K353" s="74"/>
      <c r="L353" s="74"/>
      <c r="M353" s="74"/>
      <c r="N353" s="74"/>
      <c r="O353" s="74"/>
    </row>
    <row r="354" spans="9:15" ht="18">
      <c r="I354" s="74"/>
      <c r="J354" s="74"/>
      <c r="K354" s="74"/>
      <c r="L354" s="74"/>
      <c r="M354" s="74"/>
      <c r="N354" s="74"/>
      <c r="O354" s="74"/>
    </row>
    <row r="355" spans="9:15" ht="18">
      <c r="I355" s="74"/>
      <c r="J355" s="74"/>
      <c r="K355" s="74"/>
      <c r="L355" s="74"/>
      <c r="M355" s="74"/>
      <c r="N355" s="74"/>
      <c r="O355" s="74"/>
    </row>
    <row r="356" spans="9:15" ht="18">
      <c r="I356" s="74"/>
      <c r="J356" s="74"/>
      <c r="K356" s="74"/>
      <c r="L356" s="74"/>
      <c r="M356" s="74"/>
      <c r="N356" s="74"/>
      <c r="O356" s="74"/>
    </row>
    <row r="357" spans="9:15" ht="18">
      <c r="I357" s="74"/>
      <c r="J357" s="74"/>
      <c r="K357" s="74"/>
      <c r="L357" s="74"/>
      <c r="M357" s="74"/>
      <c r="N357" s="74"/>
      <c r="O357" s="74"/>
    </row>
    <row r="358" spans="9:15" ht="18">
      <c r="I358" s="74"/>
      <c r="J358" s="74"/>
      <c r="K358" s="74"/>
      <c r="L358" s="74"/>
      <c r="M358" s="74"/>
      <c r="N358" s="74"/>
      <c r="O358" s="74"/>
    </row>
    <row r="359" spans="9:15" ht="18">
      <c r="I359" s="74"/>
      <c r="J359" s="74"/>
      <c r="K359" s="74"/>
      <c r="L359" s="74"/>
      <c r="M359" s="74"/>
      <c r="N359" s="74"/>
      <c r="O359" s="74"/>
    </row>
    <row r="360" spans="9:15" ht="18">
      <c r="I360" s="74"/>
      <c r="J360" s="74"/>
      <c r="K360" s="74"/>
      <c r="L360" s="74"/>
      <c r="M360" s="74"/>
      <c r="N360" s="74"/>
      <c r="O360" s="74"/>
    </row>
    <row r="361" spans="9:15" ht="18">
      <c r="I361" s="74"/>
      <c r="J361" s="74"/>
      <c r="K361" s="74"/>
      <c r="L361" s="74"/>
      <c r="M361" s="74"/>
      <c r="N361" s="74"/>
      <c r="O361" s="74"/>
    </row>
    <row r="362" spans="9:15" ht="18">
      <c r="I362" s="74"/>
      <c r="J362" s="74"/>
      <c r="K362" s="74"/>
      <c r="L362" s="74"/>
      <c r="M362" s="74"/>
      <c r="N362" s="74"/>
      <c r="O362" s="74"/>
    </row>
    <row r="363" spans="9:15" ht="18">
      <c r="I363" s="74"/>
      <c r="J363" s="74"/>
      <c r="K363" s="74"/>
      <c r="L363" s="74"/>
      <c r="M363" s="74"/>
      <c r="N363" s="74"/>
      <c r="O363" s="74"/>
    </row>
    <row r="364" spans="9:15" ht="18">
      <c r="I364" s="74"/>
      <c r="J364" s="74"/>
      <c r="K364" s="74"/>
      <c r="L364" s="74"/>
      <c r="M364" s="74"/>
      <c r="N364" s="74"/>
      <c r="O364" s="74"/>
    </row>
    <row r="365" spans="9:15" ht="18">
      <c r="I365" s="74"/>
      <c r="J365" s="74"/>
      <c r="K365" s="74"/>
      <c r="L365" s="74"/>
      <c r="M365" s="74"/>
      <c r="N365" s="74"/>
      <c r="O365" s="74"/>
    </row>
    <row r="366" spans="9:15" ht="18">
      <c r="I366" s="74"/>
      <c r="J366" s="74"/>
      <c r="K366" s="74"/>
      <c r="L366" s="74"/>
      <c r="M366" s="74"/>
      <c r="N366" s="74"/>
      <c r="O366" s="74"/>
    </row>
    <row r="367" spans="9:15" ht="18">
      <c r="I367" s="74"/>
      <c r="J367" s="74"/>
      <c r="K367" s="74"/>
      <c r="L367" s="74"/>
      <c r="M367" s="74"/>
      <c r="N367" s="74"/>
      <c r="O367" s="74"/>
    </row>
    <row r="368" spans="9:15" ht="18">
      <c r="I368" s="74"/>
      <c r="J368" s="74"/>
      <c r="K368" s="74"/>
      <c r="L368" s="74"/>
      <c r="M368" s="74"/>
      <c r="N368" s="74"/>
      <c r="O368" s="74"/>
    </row>
    <row r="369" spans="9:15" ht="18">
      <c r="I369" s="74"/>
      <c r="J369" s="74"/>
      <c r="K369" s="74"/>
      <c r="L369" s="74"/>
      <c r="M369" s="74"/>
      <c r="N369" s="74"/>
      <c r="O369" s="74"/>
    </row>
    <row r="370" spans="9:15" ht="18">
      <c r="I370" s="74"/>
      <c r="J370" s="74"/>
      <c r="K370" s="74"/>
      <c r="L370" s="74"/>
      <c r="M370" s="74"/>
      <c r="N370" s="74"/>
      <c r="O370" s="74"/>
    </row>
    <row r="371" spans="9:15" ht="18">
      <c r="I371" s="74"/>
      <c r="J371" s="74"/>
      <c r="K371" s="74"/>
      <c r="L371" s="74"/>
      <c r="M371" s="74"/>
      <c r="N371" s="74"/>
      <c r="O371" s="74"/>
    </row>
    <row r="372" spans="9:15" ht="18">
      <c r="I372" s="74"/>
      <c r="J372" s="74"/>
      <c r="K372" s="74"/>
      <c r="L372" s="74"/>
      <c r="M372" s="74"/>
      <c r="N372" s="74"/>
      <c r="O372" s="74"/>
    </row>
    <row r="373" spans="9:15" ht="18">
      <c r="I373" s="74"/>
      <c r="J373" s="74"/>
      <c r="K373" s="74"/>
      <c r="L373" s="74"/>
      <c r="M373" s="74"/>
      <c r="N373" s="74"/>
      <c r="O373" s="74"/>
    </row>
    <row r="374" spans="9:15" ht="18">
      <c r="I374" s="74"/>
      <c r="J374" s="74"/>
      <c r="K374" s="74"/>
      <c r="L374" s="74"/>
      <c r="M374" s="74"/>
      <c r="N374" s="74"/>
      <c r="O374" s="74"/>
    </row>
    <row r="375" spans="9:15" ht="18">
      <c r="I375" s="74"/>
      <c r="J375" s="74"/>
      <c r="K375" s="74"/>
      <c r="L375" s="74"/>
      <c r="M375" s="74"/>
      <c r="N375" s="74"/>
      <c r="O375" s="74"/>
    </row>
    <row r="376" spans="9:15" ht="18">
      <c r="I376" s="74"/>
      <c r="J376" s="74"/>
      <c r="K376" s="74"/>
      <c r="L376" s="74"/>
      <c r="M376" s="74"/>
      <c r="N376" s="74"/>
      <c r="O376" s="74"/>
    </row>
    <row r="377" spans="9:15" ht="18">
      <c r="I377" s="74"/>
      <c r="J377" s="74"/>
      <c r="K377" s="74"/>
      <c r="L377" s="74"/>
      <c r="M377" s="74"/>
      <c r="N377" s="74"/>
      <c r="O377" s="74"/>
    </row>
    <row r="378" spans="9:15" ht="18">
      <c r="I378" s="74"/>
      <c r="J378" s="74"/>
      <c r="K378" s="74"/>
      <c r="L378" s="74"/>
      <c r="M378" s="74"/>
      <c r="N378" s="74"/>
      <c r="O378" s="74"/>
    </row>
    <row r="379" spans="9:15" ht="18">
      <c r="I379" s="74"/>
      <c r="J379" s="74"/>
      <c r="K379" s="74"/>
      <c r="L379" s="74"/>
      <c r="M379" s="74"/>
      <c r="N379" s="74"/>
      <c r="O379" s="74"/>
    </row>
    <row r="380" spans="9:15" ht="18">
      <c r="I380" s="74"/>
      <c r="J380" s="74"/>
      <c r="K380" s="74"/>
      <c r="L380" s="74"/>
      <c r="M380" s="74"/>
      <c r="N380" s="74"/>
      <c r="O380" s="74"/>
    </row>
    <row r="381" spans="9:15" ht="18">
      <c r="I381" s="74"/>
      <c r="J381" s="74"/>
      <c r="K381" s="74"/>
      <c r="L381" s="74"/>
      <c r="M381" s="74"/>
      <c r="N381" s="74"/>
      <c r="O381" s="74"/>
    </row>
    <row r="382" spans="9:15" ht="18">
      <c r="I382" s="74"/>
      <c r="J382" s="74"/>
      <c r="K382" s="74"/>
      <c r="L382" s="74"/>
      <c r="M382" s="74"/>
      <c r="N382" s="74"/>
      <c r="O382" s="74"/>
    </row>
    <row r="383" spans="9:15" ht="18">
      <c r="I383" s="74"/>
      <c r="J383" s="74"/>
      <c r="K383" s="74"/>
      <c r="L383" s="74"/>
      <c r="M383" s="74"/>
      <c r="N383" s="74"/>
      <c r="O383" s="74"/>
    </row>
    <row r="384" spans="9:15" ht="18">
      <c r="I384" s="74"/>
      <c r="J384" s="74"/>
      <c r="K384" s="74"/>
      <c r="L384" s="74"/>
      <c r="M384" s="74"/>
      <c r="N384" s="74"/>
      <c r="O384" s="74"/>
    </row>
    <row r="385" spans="9:15" ht="18">
      <c r="I385" s="74"/>
      <c r="J385" s="74"/>
      <c r="K385" s="74"/>
      <c r="L385" s="74"/>
      <c r="M385" s="74"/>
      <c r="N385" s="74"/>
      <c r="O385" s="74"/>
    </row>
    <row r="386" spans="9:15" ht="18">
      <c r="I386" s="74"/>
      <c r="J386" s="74"/>
      <c r="K386" s="74"/>
      <c r="L386" s="74"/>
      <c r="M386" s="74"/>
      <c r="N386" s="74"/>
      <c r="O386" s="74"/>
    </row>
    <row r="387" spans="9:15" ht="18">
      <c r="I387" s="74"/>
      <c r="J387" s="74"/>
      <c r="K387" s="74"/>
      <c r="L387" s="74"/>
      <c r="M387" s="74"/>
      <c r="N387" s="74"/>
      <c r="O387" s="74"/>
    </row>
    <row r="388" spans="9:15" ht="18">
      <c r="I388" s="74"/>
      <c r="J388" s="74"/>
      <c r="K388" s="74"/>
      <c r="L388" s="74"/>
      <c r="M388" s="74"/>
      <c r="N388" s="74"/>
      <c r="O388" s="74"/>
    </row>
    <row r="389" spans="9:15" ht="18">
      <c r="I389" s="74"/>
      <c r="J389" s="74"/>
      <c r="K389" s="74"/>
      <c r="L389" s="74"/>
      <c r="M389" s="74"/>
      <c r="N389" s="74"/>
      <c r="O389" s="74"/>
    </row>
    <row r="390" spans="9:15" ht="18">
      <c r="I390" s="74"/>
      <c r="J390" s="74"/>
      <c r="K390" s="74"/>
      <c r="L390" s="74"/>
      <c r="M390" s="74"/>
      <c r="N390" s="74"/>
      <c r="O390" s="74"/>
    </row>
    <row r="391" spans="9:15" ht="18">
      <c r="I391" s="74"/>
      <c r="J391" s="74"/>
      <c r="K391" s="74"/>
      <c r="L391" s="74"/>
      <c r="M391" s="74"/>
      <c r="N391" s="74"/>
      <c r="O391" s="74"/>
    </row>
    <row r="392" spans="9:15" ht="18">
      <c r="I392" s="74"/>
      <c r="J392" s="74"/>
      <c r="K392" s="74"/>
      <c r="L392" s="74"/>
      <c r="M392" s="74"/>
      <c r="N392" s="74"/>
      <c r="O392" s="74"/>
    </row>
    <row r="393" spans="9:15" ht="18">
      <c r="I393" s="74"/>
      <c r="J393" s="74"/>
      <c r="K393" s="74"/>
      <c r="L393" s="74"/>
      <c r="M393" s="74"/>
      <c r="N393" s="74"/>
      <c r="O393" s="74"/>
    </row>
    <row r="394" spans="9:15" ht="18">
      <c r="I394" s="74"/>
      <c r="J394" s="74"/>
      <c r="K394" s="74"/>
      <c r="L394" s="74"/>
      <c r="M394" s="74"/>
      <c r="N394" s="74"/>
      <c r="O394" s="74"/>
    </row>
    <row r="395" spans="9:15" ht="18">
      <c r="I395" s="74"/>
      <c r="J395" s="74"/>
      <c r="K395" s="74"/>
      <c r="L395" s="74"/>
      <c r="M395" s="74"/>
      <c r="N395" s="74"/>
      <c r="O395" s="74"/>
    </row>
    <row r="396" spans="9:15" ht="18">
      <c r="I396" s="74"/>
      <c r="J396" s="74"/>
      <c r="K396" s="74"/>
      <c r="L396" s="74"/>
      <c r="M396" s="74"/>
      <c r="N396" s="74"/>
      <c r="O396" s="74"/>
    </row>
    <row r="397" spans="9:15" ht="18">
      <c r="I397" s="74"/>
      <c r="J397" s="74"/>
      <c r="K397" s="74"/>
      <c r="L397" s="74"/>
      <c r="M397" s="74"/>
      <c r="N397" s="74"/>
      <c r="O397" s="74"/>
    </row>
    <row r="398" spans="9:15" ht="18">
      <c r="I398" s="74"/>
      <c r="J398" s="74"/>
      <c r="K398" s="74"/>
      <c r="L398" s="74"/>
      <c r="M398" s="74"/>
      <c r="N398" s="74"/>
      <c r="O398" s="74"/>
    </row>
    <row r="399" spans="9:15" ht="18">
      <c r="I399" s="74"/>
      <c r="J399" s="74"/>
      <c r="K399" s="74"/>
      <c r="L399" s="74"/>
      <c r="M399" s="74"/>
      <c r="N399" s="74"/>
      <c r="O399" s="74"/>
    </row>
    <row r="400" spans="9:15" ht="18">
      <c r="I400" s="74"/>
      <c r="J400" s="74"/>
      <c r="K400" s="74"/>
      <c r="L400" s="74"/>
      <c r="M400" s="74"/>
      <c r="N400" s="74"/>
      <c r="O400" s="74"/>
    </row>
    <row r="401" spans="9:15" ht="18">
      <c r="I401" s="74"/>
      <c r="J401" s="74"/>
      <c r="K401" s="74"/>
      <c r="L401" s="74"/>
      <c r="M401" s="74"/>
      <c r="N401" s="74"/>
      <c r="O401" s="74"/>
    </row>
    <row r="402" spans="9:15" ht="18">
      <c r="I402" s="74"/>
      <c r="J402" s="74"/>
      <c r="K402" s="74"/>
      <c r="L402" s="74"/>
      <c r="M402" s="74"/>
      <c r="N402" s="74"/>
      <c r="O402" s="74"/>
    </row>
    <row r="403" spans="9:15" ht="18">
      <c r="I403" s="74"/>
      <c r="J403" s="74"/>
      <c r="K403" s="74"/>
      <c r="L403" s="74"/>
      <c r="M403" s="74"/>
      <c r="N403" s="74"/>
      <c r="O403" s="74"/>
    </row>
    <row r="404" spans="9:15" ht="18">
      <c r="I404" s="74"/>
      <c r="J404" s="74"/>
      <c r="K404" s="74"/>
      <c r="L404" s="74"/>
      <c r="M404" s="74"/>
      <c r="N404" s="74"/>
      <c r="O404" s="74"/>
    </row>
    <row r="405" spans="9:15" ht="18">
      <c r="I405" s="74"/>
      <c r="J405" s="74"/>
      <c r="K405" s="74"/>
      <c r="L405" s="74"/>
      <c r="M405" s="74"/>
      <c r="N405" s="74"/>
      <c r="O405" s="74"/>
    </row>
    <row r="406" spans="9:15" ht="18">
      <c r="I406" s="74"/>
      <c r="J406" s="74"/>
      <c r="K406" s="74"/>
      <c r="L406" s="74"/>
      <c r="M406" s="74"/>
      <c r="N406" s="74"/>
      <c r="O406" s="74"/>
    </row>
    <row r="407" spans="9:15" ht="18">
      <c r="I407" s="74"/>
      <c r="J407" s="74"/>
      <c r="K407" s="74"/>
      <c r="L407" s="74"/>
      <c r="M407" s="74"/>
      <c r="N407" s="74"/>
      <c r="O407" s="74"/>
    </row>
    <row r="408" spans="9:15" ht="18">
      <c r="I408" s="74"/>
      <c r="J408" s="74"/>
      <c r="K408" s="74"/>
      <c r="L408" s="74"/>
      <c r="M408" s="74"/>
      <c r="N408" s="74"/>
      <c r="O408" s="74"/>
    </row>
    <row r="409" spans="9:15" ht="18">
      <c r="I409" s="74"/>
      <c r="J409" s="74"/>
      <c r="K409" s="74"/>
      <c r="L409" s="74"/>
      <c r="M409" s="74"/>
      <c r="N409" s="74"/>
      <c r="O409" s="74"/>
    </row>
    <row r="410" spans="9:15" ht="18">
      <c r="I410" s="74"/>
      <c r="J410" s="74"/>
      <c r="K410" s="74"/>
      <c r="L410" s="74"/>
      <c r="M410" s="74"/>
      <c r="N410" s="74"/>
      <c r="O410" s="74"/>
    </row>
    <row r="411" spans="9:15" ht="18">
      <c r="I411" s="74"/>
      <c r="J411" s="74"/>
      <c r="K411" s="74"/>
      <c r="L411" s="74"/>
      <c r="M411" s="74"/>
      <c r="N411" s="74"/>
      <c r="O411" s="74"/>
    </row>
    <row r="412" spans="9:15" ht="18">
      <c r="I412" s="74"/>
      <c r="J412" s="74"/>
      <c r="K412" s="74"/>
      <c r="L412" s="74"/>
      <c r="M412" s="74"/>
      <c r="N412" s="74"/>
      <c r="O412" s="74"/>
    </row>
    <row r="413" spans="9:15" ht="18">
      <c r="I413" s="74"/>
      <c r="J413" s="74"/>
      <c r="K413" s="74"/>
      <c r="L413" s="74"/>
      <c r="M413" s="74"/>
      <c r="N413" s="74"/>
      <c r="O413" s="74"/>
    </row>
    <row r="414" spans="9:15" ht="18">
      <c r="I414" s="74"/>
      <c r="J414" s="74"/>
      <c r="K414" s="74"/>
      <c r="L414" s="74"/>
      <c r="M414" s="74"/>
      <c r="N414" s="74"/>
      <c r="O414" s="74"/>
    </row>
    <row r="415" spans="9:15" ht="18">
      <c r="I415" s="74"/>
      <c r="J415" s="74"/>
      <c r="K415" s="74"/>
      <c r="L415" s="74"/>
      <c r="M415" s="74"/>
      <c r="N415" s="74"/>
      <c r="O415" s="74"/>
    </row>
    <row r="416" spans="9:15" ht="18">
      <c r="I416" s="74"/>
      <c r="J416" s="74"/>
      <c r="K416" s="74"/>
      <c r="L416" s="74"/>
      <c r="M416" s="74"/>
      <c r="N416" s="74"/>
      <c r="O416" s="74"/>
    </row>
    <row r="417" spans="9:15" ht="18">
      <c r="I417" s="74"/>
      <c r="J417" s="74"/>
      <c r="K417" s="74"/>
      <c r="L417" s="74"/>
      <c r="M417" s="74"/>
      <c r="N417" s="74"/>
      <c r="O417" s="74"/>
    </row>
    <row r="418" spans="9:15" ht="18">
      <c r="I418" s="74"/>
      <c r="J418" s="74"/>
      <c r="K418" s="74"/>
      <c r="L418" s="74"/>
      <c r="M418" s="74"/>
      <c r="N418" s="74"/>
      <c r="O418" s="74"/>
    </row>
    <row r="419" spans="9:15" ht="18">
      <c r="I419" s="74"/>
      <c r="J419" s="74"/>
      <c r="K419" s="74"/>
      <c r="L419" s="74"/>
      <c r="M419" s="74"/>
      <c r="N419" s="74"/>
      <c r="O419" s="74"/>
    </row>
    <row r="420" spans="9:15" ht="18">
      <c r="I420" s="74"/>
      <c r="J420" s="74"/>
      <c r="K420" s="74"/>
      <c r="L420" s="74"/>
      <c r="M420" s="74"/>
      <c r="N420" s="74"/>
      <c r="O420" s="74"/>
    </row>
    <row r="421" spans="9:15" ht="18">
      <c r="I421" s="74"/>
      <c r="J421" s="74"/>
      <c r="K421" s="74"/>
      <c r="L421" s="74"/>
      <c r="M421" s="74"/>
      <c r="N421" s="74"/>
      <c r="O421" s="74"/>
    </row>
    <row r="422" spans="9:15" ht="18">
      <c r="I422" s="74"/>
      <c r="J422" s="74"/>
      <c r="K422" s="74"/>
      <c r="L422" s="74"/>
      <c r="M422" s="74"/>
      <c r="N422" s="74"/>
      <c r="O422" s="74"/>
    </row>
    <row r="423" spans="9:15" ht="18">
      <c r="I423" s="74"/>
      <c r="J423" s="74"/>
      <c r="K423" s="74"/>
      <c r="L423" s="74"/>
      <c r="M423" s="74"/>
      <c r="N423" s="74"/>
      <c r="O423" s="74"/>
    </row>
    <row r="424" spans="9:15" ht="18">
      <c r="I424" s="74"/>
      <c r="J424" s="74"/>
      <c r="K424" s="74"/>
      <c r="L424" s="74"/>
      <c r="M424" s="74"/>
      <c r="N424" s="74"/>
      <c r="O424" s="74"/>
    </row>
    <row r="425" spans="9:15" ht="18">
      <c r="I425" s="74"/>
      <c r="J425" s="74"/>
      <c r="K425" s="74"/>
      <c r="L425" s="74"/>
      <c r="M425" s="74"/>
      <c r="N425" s="74"/>
      <c r="O425" s="74"/>
    </row>
    <row r="426" spans="9:15" ht="18">
      <c r="I426" s="74"/>
      <c r="J426" s="74"/>
      <c r="K426" s="74"/>
      <c r="L426" s="74"/>
      <c r="M426" s="74"/>
      <c r="N426" s="74"/>
      <c r="O426" s="74"/>
    </row>
    <row r="427" spans="9:15" ht="18">
      <c r="I427" s="74"/>
      <c r="J427" s="74"/>
      <c r="K427" s="74"/>
      <c r="L427" s="74"/>
      <c r="M427" s="74"/>
      <c r="N427" s="74"/>
      <c r="O427" s="74"/>
    </row>
    <row r="428" spans="9:15" ht="18">
      <c r="I428" s="74"/>
      <c r="J428" s="74"/>
      <c r="K428" s="74"/>
      <c r="L428" s="74"/>
      <c r="M428" s="74"/>
      <c r="N428" s="74"/>
      <c r="O428" s="74"/>
    </row>
    <row r="429" spans="9:15" ht="18">
      <c r="I429" s="74"/>
      <c r="J429" s="74"/>
      <c r="K429" s="74"/>
      <c r="L429" s="74"/>
      <c r="M429" s="74"/>
      <c r="N429" s="74"/>
      <c r="O429" s="74"/>
    </row>
    <row r="430" spans="9:15" ht="18">
      <c r="I430" s="74"/>
      <c r="J430" s="74"/>
      <c r="K430" s="74"/>
      <c r="L430" s="74"/>
      <c r="M430" s="74"/>
      <c r="N430" s="74"/>
      <c r="O430" s="74"/>
    </row>
    <row r="431" spans="9:15" ht="18">
      <c r="I431" s="74"/>
      <c r="J431" s="74"/>
      <c r="K431" s="74"/>
      <c r="L431" s="74"/>
      <c r="M431" s="74"/>
      <c r="N431" s="74"/>
      <c r="O431" s="74"/>
    </row>
    <row r="432" spans="9:15" ht="18">
      <c r="I432" s="74"/>
      <c r="J432" s="74"/>
      <c r="K432" s="74"/>
      <c r="L432" s="74"/>
      <c r="M432" s="74"/>
      <c r="N432" s="74"/>
      <c r="O432" s="74"/>
    </row>
    <row r="433" spans="9:15" ht="18">
      <c r="I433" s="74"/>
      <c r="J433" s="74"/>
      <c r="K433" s="74"/>
      <c r="L433" s="74"/>
      <c r="M433" s="74"/>
      <c r="N433" s="74"/>
      <c r="O433" s="74"/>
    </row>
    <row r="434" spans="9:15" ht="18">
      <c r="I434" s="74"/>
      <c r="J434" s="74"/>
      <c r="K434" s="74"/>
      <c r="L434" s="74"/>
      <c r="M434" s="74"/>
      <c r="N434" s="74"/>
      <c r="O434" s="74"/>
    </row>
    <row r="435" spans="9:15" ht="18">
      <c r="I435" s="74"/>
      <c r="J435" s="74"/>
      <c r="K435" s="74"/>
      <c r="L435" s="74"/>
      <c r="M435" s="74"/>
      <c r="N435" s="74"/>
      <c r="O435" s="74"/>
    </row>
    <row r="436" spans="9:15" ht="18">
      <c r="I436" s="74"/>
      <c r="J436" s="74"/>
      <c r="K436" s="74"/>
      <c r="L436" s="74"/>
      <c r="M436" s="74"/>
      <c r="N436" s="74"/>
      <c r="O436" s="74"/>
    </row>
    <row r="437" spans="9:15" ht="18">
      <c r="I437" s="74"/>
      <c r="J437" s="74"/>
      <c r="K437" s="74"/>
      <c r="L437" s="74"/>
      <c r="M437" s="74"/>
      <c r="N437" s="74"/>
      <c r="O437" s="74"/>
    </row>
    <row r="438" spans="9:15" ht="18">
      <c r="I438" s="74"/>
      <c r="J438" s="74"/>
      <c r="K438" s="74"/>
      <c r="L438" s="74"/>
      <c r="M438" s="74"/>
      <c r="N438" s="74"/>
      <c r="O438" s="74"/>
    </row>
    <row r="439" spans="9:15" ht="18">
      <c r="I439" s="74"/>
      <c r="J439" s="74"/>
      <c r="K439" s="74"/>
      <c r="L439" s="74"/>
      <c r="M439" s="74"/>
      <c r="N439" s="74"/>
      <c r="O439" s="74"/>
    </row>
    <row r="440" spans="9:15" ht="18">
      <c r="I440" s="74"/>
      <c r="J440" s="74"/>
      <c r="K440" s="74"/>
      <c r="L440" s="74"/>
      <c r="M440" s="74"/>
      <c r="N440" s="74"/>
      <c r="O440" s="74"/>
    </row>
    <row r="441" spans="9:15" ht="18">
      <c r="I441" s="74"/>
      <c r="J441" s="74"/>
      <c r="K441" s="74"/>
      <c r="L441" s="74"/>
      <c r="M441" s="74"/>
      <c r="N441" s="74"/>
      <c r="O441" s="74"/>
    </row>
    <row r="442" spans="9:15" ht="18">
      <c r="I442" s="74"/>
      <c r="J442" s="74"/>
      <c r="K442" s="74"/>
      <c r="L442" s="74"/>
      <c r="M442" s="74"/>
      <c r="N442" s="74"/>
      <c r="O442" s="74"/>
    </row>
    <row r="443" spans="9:15" ht="18">
      <c r="I443" s="74"/>
      <c r="J443" s="74"/>
      <c r="K443" s="74"/>
      <c r="L443" s="74"/>
      <c r="M443" s="74"/>
      <c r="N443" s="74"/>
      <c r="O443" s="74"/>
    </row>
    <row r="444" spans="9:15" ht="18">
      <c r="I444" s="74"/>
      <c r="J444" s="74"/>
      <c r="K444" s="74"/>
      <c r="L444" s="74"/>
      <c r="M444" s="74"/>
      <c r="N444" s="74"/>
      <c r="O444" s="74"/>
    </row>
    <row r="445" spans="9:15" ht="18">
      <c r="I445" s="74"/>
      <c r="J445" s="74"/>
      <c r="K445" s="74"/>
      <c r="L445" s="74"/>
      <c r="M445" s="74"/>
      <c r="N445" s="74"/>
      <c r="O445" s="74"/>
    </row>
    <row r="446" spans="9:15" ht="18">
      <c r="I446" s="74"/>
      <c r="J446" s="74"/>
      <c r="K446" s="74"/>
      <c r="L446" s="74"/>
      <c r="M446" s="74"/>
      <c r="N446" s="74"/>
      <c r="O446" s="74"/>
    </row>
    <row r="447" spans="9:15" ht="18">
      <c r="I447" s="74"/>
      <c r="J447" s="74"/>
      <c r="K447" s="74"/>
      <c r="L447" s="74"/>
      <c r="M447" s="74"/>
      <c r="N447" s="74"/>
      <c r="O447" s="74"/>
    </row>
    <row r="448" spans="9:15" ht="18">
      <c r="I448" s="74"/>
      <c r="J448" s="74"/>
      <c r="K448" s="74"/>
      <c r="L448" s="74"/>
      <c r="M448" s="74"/>
      <c r="N448" s="74"/>
      <c r="O448" s="74"/>
    </row>
    <row r="449" spans="9:15" ht="18">
      <c r="I449" s="74"/>
      <c r="J449" s="74"/>
      <c r="K449" s="74"/>
      <c r="L449" s="74"/>
      <c r="M449" s="74"/>
      <c r="N449" s="74"/>
      <c r="O449" s="74"/>
    </row>
    <row r="450" spans="9:15" ht="18">
      <c r="I450" s="74"/>
      <c r="J450" s="74"/>
      <c r="K450" s="74"/>
      <c r="L450" s="74"/>
      <c r="M450" s="74"/>
      <c r="N450" s="74"/>
      <c r="O450" s="74"/>
    </row>
    <row r="451" spans="9:15" ht="18">
      <c r="I451" s="74"/>
      <c r="J451" s="74"/>
      <c r="K451" s="74"/>
      <c r="L451" s="74"/>
      <c r="M451" s="74"/>
      <c r="N451" s="74"/>
      <c r="O451" s="74"/>
    </row>
    <row r="452" spans="9:15" ht="18">
      <c r="I452" s="74"/>
      <c r="J452" s="74"/>
      <c r="K452" s="74"/>
      <c r="L452" s="74"/>
      <c r="M452" s="74"/>
      <c r="N452" s="74"/>
      <c r="O452" s="74"/>
    </row>
    <row r="453" spans="9:15" ht="18">
      <c r="I453" s="74"/>
      <c r="J453" s="74"/>
      <c r="K453" s="74"/>
      <c r="L453" s="74"/>
      <c r="M453" s="74"/>
      <c r="N453" s="74"/>
      <c r="O453" s="74"/>
    </row>
    <row r="454" spans="9:15" ht="18">
      <c r="I454" s="74"/>
      <c r="J454" s="74"/>
      <c r="K454" s="74"/>
      <c r="L454" s="74"/>
      <c r="M454" s="74"/>
      <c r="N454" s="74"/>
      <c r="O454" s="74"/>
    </row>
    <row r="455" spans="9:15" ht="18">
      <c r="I455" s="74"/>
      <c r="J455" s="74"/>
      <c r="K455" s="74"/>
      <c r="L455" s="74"/>
      <c r="M455" s="74"/>
      <c r="N455" s="74"/>
      <c r="O455" s="74"/>
    </row>
    <row r="456" spans="9:15" ht="18">
      <c r="I456" s="74"/>
      <c r="J456" s="74"/>
      <c r="K456" s="74"/>
      <c r="L456" s="74"/>
      <c r="M456" s="74"/>
      <c r="N456" s="74"/>
      <c r="O456" s="74"/>
    </row>
    <row r="457" spans="9:15" ht="18">
      <c r="I457" s="74"/>
      <c r="J457" s="74"/>
      <c r="K457" s="74"/>
      <c r="L457" s="74"/>
      <c r="M457" s="74"/>
      <c r="N457" s="74"/>
      <c r="O457" s="74"/>
    </row>
    <row r="458" spans="9:15" ht="18">
      <c r="I458" s="74"/>
      <c r="J458" s="74"/>
      <c r="K458" s="74"/>
      <c r="L458" s="74"/>
      <c r="M458" s="74"/>
      <c r="N458" s="74"/>
      <c r="O458" s="74"/>
    </row>
    <row r="459" spans="9:15" ht="18">
      <c r="I459" s="74"/>
      <c r="J459" s="74"/>
      <c r="K459" s="74"/>
      <c r="L459" s="74"/>
      <c r="M459" s="74"/>
      <c r="N459" s="74"/>
      <c r="O459" s="74"/>
    </row>
    <row r="460" spans="9:15" ht="18">
      <c r="I460" s="74"/>
      <c r="J460" s="74"/>
      <c r="K460" s="74"/>
      <c r="L460" s="74"/>
      <c r="M460" s="74"/>
      <c r="N460" s="74"/>
      <c r="O460" s="74"/>
    </row>
    <row r="461" spans="9:15" ht="18">
      <c r="I461" s="74"/>
      <c r="J461" s="74"/>
      <c r="K461" s="74"/>
      <c r="L461" s="74"/>
      <c r="M461" s="74"/>
      <c r="N461" s="74"/>
      <c r="O461" s="74"/>
    </row>
    <row r="462" spans="9:15" ht="18">
      <c r="I462" s="74"/>
      <c r="J462" s="74"/>
      <c r="K462" s="74"/>
      <c r="L462" s="74"/>
      <c r="M462" s="74"/>
      <c r="N462" s="74"/>
      <c r="O462" s="74"/>
    </row>
    <row r="463" spans="9:15" ht="18">
      <c r="I463" s="74"/>
      <c r="J463" s="74"/>
      <c r="K463" s="74"/>
      <c r="L463" s="74"/>
      <c r="M463" s="74"/>
      <c r="N463" s="74"/>
      <c r="O463" s="74"/>
    </row>
    <row r="464" spans="9:15" ht="18">
      <c r="I464" s="74"/>
      <c r="J464" s="74"/>
      <c r="K464" s="74"/>
      <c r="L464" s="74"/>
      <c r="M464" s="74"/>
      <c r="N464" s="74"/>
      <c r="O464" s="74"/>
    </row>
    <row r="465" spans="9:15" ht="18">
      <c r="I465" s="74"/>
      <c r="J465" s="74"/>
      <c r="K465" s="74"/>
      <c r="L465" s="74"/>
      <c r="M465" s="74"/>
      <c r="N465" s="74"/>
      <c r="O465" s="74"/>
    </row>
    <row r="466" spans="9:15" ht="18">
      <c r="I466" s="74"/>
      <c r="J466" s="74"/>
      <c r="K466" s="74"/>
      <c r="L466" s="74"/>
      <c r="M466" s="74"/>
      <c r="N466" s="74"/>
      <c r="O466" s="74"/>
    </row>
    <row r="467" spans="9:15" ht="18">
      <c r="I467" s="74"/>
      <c r="J467" s="74"/>
      <c r="K467" s="74"/>
      <c r="L467" s="74"/>
      <c r="M467" s="74"/>
      <c r="N467" s="74"/>
      <c r="O467" s="74"/>
    </row>
    <row r="468" spans="9:15" ht="18">
      <c r="I468" s="74"/>
      <c r="J468" s="74"/>
      <c r="K468" s="74"/>
      <c r="L468" s="74"/>
      <c r="M468" s="74"/>
      <c r="N468" s="74"/>
      <c r="O468" s="74"/>
    </row>
    <row r="469" spans="9:15" ht="18">
      <c r="I469" s="74"/>
      <c r="J469" s="74"/>
      <c r="K469" s="74"/>
      <c r="L469" s="74"/>
      <c r="M469" s="74"/>
      <c r="N469" s="74"/>
      <c r="O469" s="74"/>
    </row>
    <row r="470" spans="9:15" ht="18">
      <c r="I470" s="74"/>
      <c r="J470" s="74"/>
      <c r="K470" s="74"/>
      <c r="L470" s="74"/>
      <c r="M470" s="74"/>
      <c r="N470" s="74"/>
      <c r="O470" s="74"/>
    </row>
    <row r="471" spans="9:15" ht="18">
      <c r="I471" s="74"/>
      <c r="J471" s="74"/>
      <c r="K471" s="74"/>
      <c r="L471" s="74"/>
      <c r="M471" s="74"/>
      <c r="N471" s="74"/>
      <c r="O471" s="74"/>
    </row>
    <row r="472" spans="9:15" ht="18">
      <c r="I472" s="74"/>
      <c r="J472" s="74"/>
      <c r="K472" s="74"/>
      <c r="L472" s="74"/>
      <c r="M472" s="74"/>
      <c r="N472" s="74"/>
      <c r="O472" s="74"/>
    </row>
    <row r="473" spans="9:15" ht="18">
      <c r="I473" s="74"/>
      <c r="J473" s="74"/>
      <c r="K473" s="74"/>
      <c r="L473" s="74"/>
      <c r="M473" s="74"/>
      <c r="N473" s="74"/>
      <c r="O473" s="74"/>
    </row>
    <row r="474" spans="9:15" ht="18">
      <c r="I474" s="74"/>
      <c r="J474" s="74"/>
      <c r="K474" s="74"/>
      <c r="L474" s="74"/>
      <c r="M474" s="74"/>
      <c r="N474" s="74"/>
      <c r="O474" s="74"/>
    </row>
    <row r="475" spans="9:15" ht="18">
      <c r="I475" s="74"/>
      <c r="J475" s="74"/>
      <c r="K475" s="74"/>
      <c r="L475" s="74"/>
      <c r="M475" s="74"/>
      <c r="N475" s="74"/>
      <c r="O475" s="74"/>
    </row>
    <row r="476" spans="9:15" ht="18">
      <c r="I476" s="74"/>
      <c r="J476" s="74"/>
      <c r="K476" s="74"/>
      <c r="L476" s="74"/>
      <c r="M476" s="74"/>
      <c r="N476" s="74"/>
      <c r="O476" s="74"/>
    </row>
    <row r="477" spans="9:15" ht="18">
      <c r="I477" s="74"/>
      <c r="J477" s="74"/>
      <c r="K477" s="74"/>
      <c r="L477" s="74"/>
      <c r="M477" s="74"/>
      <c r="N477" s="74"/>
      <c r="O477" s="74"/>
    </row>
    <row r="478" spans="9:15" ht="18">
      <c r="I478" s="74"/>
      <c r="J478" s="74"/>
      <c r="K478" s="74"/>
      <c r="L478" s="74"/>
      <c r="M478" s="74"/>
      <c r="N478" s="74"/>
      <c r="O478" s="74"/>
    </row>
    <row r="479" spans="9:15" ht="18">
      <c r="I479" s="74"/>
      <c r="J479" s="74"/>
      <c r="K479" s="74"/>
      <c r="L479" s="74"/>
      <c r="M479" s="74"/>
      <c r="N479" s="74"/>
      <c r="O479" s="74"/>
    </row>
    <row r="480" spans="9:15" ht="18">
      <c r="I480" s="74"/>
      <c r="J480" s="74"/>
      <c r="K480" s="74"/>
      <c r="L480" s="74"/>
      <c r="M480" s="74"/>
      <c r="N480" s="74"/>
      <c r="O480" s="74"/>
    </row>
    <row r="481" spans="9:15" ht="18">
      <c r="I481" s="74"/>
      <c r="J481" s="74"/>
      <c r="K481" s="74"/>
      <c r="L481" s="74"/>
      <c r="M481" s="74"/>
      <c r="N481" s="74"/>
      <c r="O481" s="74"/>
    </row>
    <row r="482" spans="9:15" ht="18">
      <c r="I482" s="74"/>
      <c r="J482" s="74"/>
      <c r="K482" s="74"/>
      <c r="L482" s="74"/>
      <c r="M482" s="74"/>
      <c r="N482" s="74"/>
      <c r="O482" s="74"/>
    </row>
    <row r="483" spans="9:15" ht="18">
      <c r="I483" s="74"/>
      <c r="J483" s="74"/>
      <c r="K483" s="74"/>
      <c r="L483" s="74"/>
      <c r="M483" s="74"/>
      <c r="N483" s="74"/>
      <c r="O483" s="74"/>
    </row>
    <row r="484" spans="9:15" ht="18">
      <c r="I484" s="74"/>
      <c r="J484" s="74"/>
      <c r="K484" s="74"/>
      <c r="L484" s="74"/>
      <c r="M484" s="74"/>
      <c r="N484" s="74"/>
      <c r="O484" s="74"/>
    </row>
    <row r="485" spans="9:15" ht="18">
      <c r="I485" s="74"/>
      <c r="J485" s="74"/>
      <c r="K485" s="74"/>
      <c r="L485" s="74"/>
      <c r="M485" s="74"/>
      <c r="N485" s="74"/>
      <c r="O485" s="74"/>
    </row>
    <row r="486" spans="9:15" ht="18">
      <c r="I486" s="74"/>
      <c r="J486" s="74"/>
      <c r="K486" s="74"/>
      <c r="L486" s="74"/>
      <c r="M486" s="74"/>
      <c r="N486" s="74"/>
      <c r="O486" s="74"/>
    </row>
    <row r="487" spans="9:15" ht="18">
      <c r="I487" s="74"/>
      <c r="J487" s="74"/>
      <c r="K487" s="74"/>
      <c r="L487" s="74"/>
      <c r="M487" s="74"/>
      <c r="N487" s="74"/>
      <c r="O487" s="74"/>
    </row>
    <row r="488" spans="9:15" ht="18">
      <c r="I488" s="74"/>
      <c r="J488" s="74"/>
      <c r="K488" s="74"/>
      <c r="L488" s="74"/>
      <c r="M488" s="74"/>
      <c r="N488" s="74"/>
      <c r="O488" s="74"/>
    </row>
    <row r="489" spans="9:15" ht="18">
      <c r="I489" s="74"/>
      <c r="J489" s="74"/>
      <c r="K489" s="74"/>
      <c r="L489" s="74"/>
      <c r="M489" s="74"/>
      <c r="N489" s="74"/>
      <c r="O489" s="74"/>
    </row>
    <row r="490" spans="9:15" ht="18">
      <c r="I490" s="74"/>
      <c r="J490" s="74"/>
      <c r="K490" s="74"/>
      <c r="L490" s="74"/>
      <c r="M490" s="74"/>
      <c r="N490" s="74"/>
      <c r="O490" s="74"/>
    </row>
    <row r="491" spans="9:15" ht="18">
      <c r="I491" s="74"/>
      <c r="J491" s="74"/>
      <c r="K491" s="74"/>
      <c r="L491" s="74"/>
      <c r="M491" s="74"/>
      <c r="N491" s="74"/>
      <c r="O491" s="74"/>
    </row>
    <row r="492" spans="9:15" ht="18">
      <c r="I492" s="74"/>
      <c r="J492" s="74"/>
      <c r="K492" s="74"/>
      <c r="L492" s="74"/>
      <c r="M492" s="74"/>
      <c r="N492" s="74"/>
      <c r="O492" s="74"/>
    </row>
    <row r="493" spans="9:15" ht="18">
      <c r="I493" s="74"/>
      <c r="J493" s="74"/>
      <c r="K493" s="74"/>
      <c r="L493" s="74"/>
      <c r="M493" s="74"/>
      <c r="N493" s="74"/>
      <c r="O493" s="74"/>
    </row>
    <row r="494" spans="9:15" ht="18">
      <c r="I494" s="74"/>
      <c r="J494" s="74"/>
      <c r="K494" s="74"/>
      <c r="L494" s="74"/>
      <c r="M494" s="74"/>
      <c r="N494" s="74"/>
      <c r="O494" s="74"/>
    </row>
    <row r="495" spans="9:15" ht="18">
      <c r="I495" s="74"/>
      <c r="J495" s="74"/>
      <c r="K495" s="74"/>
      <c r="L495" s="74"/>
      <c r="M495" s="74"/>
      <c r="N495" s="74"/>
      <c r="O495" s="74"/>
    </row>
    <row r="496" spans="9:15" ht="18">
      <c r="I496" s="74"/>
      <c r="J496" s="74"/>
      <c r="K496" s="74"/>
      <c r="L496" s="74"/>
      <c r="M496" s="74"/>
      <c r="N496" s="74"/>
      <c r="O496" s="74"/>
    </row>
    <row r="497" spans="9:15" ht="18">
      <c r="I497" s="74"/>
      <c r="J497" s="74"/>
      <c r="K497" s="74"/>
      <c r="L497" s="74"/>
      <c r="M497" s="74"/>
      <c r="N497" s="74"/>
      <c r="O497" s="74"/>
    </row>
    <row r="498" spans="9:15" ht="18">
      <c r="I498" s="74"/>
      <c r="J498" s="74"/>
      <c r="K498" s="74"/>
      <c r="L498" s="74"/>
      <c r="M498" s="74"/>
      <c r="N498" s="74"/>
      <c r="O498" s="74"/>
    </row>
    <row r="499" spans="9:15" ht="18">
      <c r="I499" s="74"/>
      <c r="J499" s="74"/>
      <c r="K499" s="74"/>
      <c r="L499" s="74"/>
      <c r="M499" s="74"/>
      <c r="N499" s="74"/>
      <c r="O499" s="74"/>
    </row>
    <row r="500" spans="9:15" ht="18">
      <c r="I500" s="74"/>
      <c r="J500" s="74"/>
      <c r="K500" s="74"/>
      <c r="L500" s="74"/>
      <c r="M500" s="74"/>
      <c r="N500" s="74"/>
      <c r="O500" s="74"/>
    </row>
    <row r="501" spans="9:15" ht="18">
      <c r="I501" s="74"/>
      <c r="J501" s="74"/>
      <c r="K501" s="74"/>
      <c r="L501" s="74"/>
      <c r="M501" s="74"/>
      <c r="N501" s="74"/>
      <c r="O501" s="74"/>
    </row>
    <row r="502" spans="9:15" ht="18">
      <c r="I502" s="74"/>
      <c r="J502" s="74"/>
      <c r="K502" s="74"/>
      <c r="L502" s="74"/>
      <c r="M502" s="74"/>
      <c r="N502" s="74"/>
      <c r="O502" s="74"/>
    </row>
    <row r="503" spans="9:15" ht="18">
      <c r="I503" s="74"/>
      <c r="J503" s="74"/>
      <c r="K503" s="74"/>
      <c r="L503" s="74"/>
      <c r="M503" s="74"/>
      <c r="N503" s="74"/>
      <c r="O503" s="74"/>
    </row>
    <row r="504" spans="9:15" ht="18">
      <c r="I504" s="74"/>
      <c r="J504" s="74"/>
      <c r="K504" s="74"/>
      <c r="L504" s="74"/>
      <c r="M504" s="74"/>
      <c r="N504" s="74"/>
      <c r="O504" s="74"/>
    </row>
    <row r="505" spans="9:15" ht="18">
      <c r="I505" s="74"/>
      <c r="J505" s="74"/>
      <c r="K505" s="74"/>
      <c r="L505" s="74"/>
      <c r="M505" s="74"/>
      <c r="N505" s="74"/>
      <c r="O505" s="74"/>
    </row>
    <row r="506" spans="9:15" ht="18">
      <c r="I506" s="74"/>
      <c r="J506" s="74"/>
      <c r="K506" s="74"/>
      <c r="L506" s="74"/>
      <c r="M506" s="74"/>
      <c r="N506" s="74"/>
      <c r="O506" s="74"/>
    </row>
    <row r="507" spans="9:15" ht="18">
      <c r="I507" s="74"/>
      <c r="J507" s="74"/>
      <c r="K507" s="74"/>
      <c r="L507" s="74"/>
      <c r="M507" s="74"/>
      <c r="N507" s="74"/>
      <c r="O507" s="74"/>
    </row>
    <row r="508" spans="9:15" ht="18">
      <c r="I508" s="74"/>
      <c r="J508" s="74"/>
      <c r="K508" s="74"/>
      <c r="L508" s="74"/>
      <c r="M508" s="74"/>
      <c r="N508" s="74"/>
      <c r="O508" s="74"/>
    </row>
    <row r="509" spans="9:15" ht="18">
      <c r="I509" s="74"/>
      <c r="J509" s="74"/>
      <c r="K509" s="74"/>
      <c r="L509" s="74"/>
      <c r="M509" s="74"/>
      <c r="N509" s="74"/>
      <c r="O509" s="74"/>
    </row>
    <row r="510" spans="9:15" ht="18">
      <c r="I510" s="74"/>
      <c r="J510" s="74"/>
      <c r="K510" s="74"/>
      <c r="L510" s="74"/>
      <c r="M510" s="74"/>
      <c r="N510" s="74"/>
      <c r="O510" s="74"/>
    </row>
    <row r="511" spans="9:15" ht="18">
      <c r="I511" s="74"/>
      <c r="J511" s="74"/>
      <c r="K511" s="74"/>
      <c r="L511" s="74"/>
      <c r="M511" s="74"/>
      <c r="N511" s="74"/>
      <c r="O511" s="74"/>
    </row>
    <row r="512" spans="9:15" ht="18">
      <c r="I512" s="74"/>
      <c r="J512" s="74"/>
      <c r="K512" s="74"/>
      <c r="L512" s="74"/>
      <c r="M512" s="74"/>
      <c r="N512" s="74"/>
      <c r="O512" s="74"/>
    </row>
    <row r="513" spans="9:15" ht="18">
      <c r="I513" s="74"/>
      <c r="J513" s="74"/>
      <c r="K513" s="74"/>
      <c r="L513" s="74"/>
      <c r="M513" s="74"/>
      <c r="N513" s="74"/>
      <c r="O513" s="74"/>
    </row>
    <row r="514" spans="9:15" ht="18">
      <c r="I514" s="74"/>
      <c r="J514" s="74"/>
      <c r="K514" s="74"/>
      <c r="L514" s="74"/>
      <c r="M514" s="74"/>
      <c r="N514" s="74"/>
      <c r="O514" s="74"/>
    </row>
    <row r="515" spans="9:15" ht="18">
      <c r="I515" s="74"/>
      <c r="J515" s="74"/>
      <c r="K515" s="74"/>
      <c r="L515" s="74"/>
      <c r="M515" s="74"/>
      <c r="N515" s="74"/>
      <c r="O515" s="74"/>
    </row>
    <row r="516" spans="9:15" ht="18">
      <c r="I516" s="74"/>
      <c r="J516" s="74"/>
      <c r="K516" s="74"/>
      <c r="L516" s="74"/>
      <c r="M516" s="74"/>
      <c r="N516" s="74"/>
      <c r="O516" s="74"/>
    </row>
    <row r="517" spans="9:15" ht="18">
      <c r="I517" s="74"/>
      <c r="J517" s="74"/>
      <c r="K517" s="74"/>
      <c r="L517" s="74"/>
      <c r="M517" s="74"/>
      <c r="N517" s="74"/>
      <c r="O517" s="74"/>
    </row>
    <row r="518" spans="9:15" ht="18">
      <c r="I518" s="74"/>
      <c r="J518" s="74"/>
      <c r="K518" s="74"/>
      <c r="L518" s="74"/>
      <c r="M518" s="74"/>
      <c r="N518" s="74"/>
      <c r="O518" s="74"/>
    </row>
    <row r="519" spans="9:15" ht="18">
      <c r="I519" s="74"/>
      <c r="J519" s="74"/>
      <c r="K519" s="74"/>
      <c r="L519" s="74"/>
      <c r="M519" s="74"/>
      <c r="N519" s="74"/>
      <c r="O519" s="74"/>
    </row>
    <row r="520" spans="9:15" ht="18">
      <c r="I520" s="74"/>
      <c r="J520" s="74"/>
      <c r="K520" s="74"/>
      <c r="L520" s="74"/>
      <c r="M520" s="74"/>
      <c r="N520" s="74"/>
      <c r="O520" s="74"/>
    </row>
    <row r="521" spans="9:15" ht="18">
      <c r="I521" s="74"/>
      <c r="J521" s="74"/>
      <c r="K521" s="74"/>
      <c r="L521" s="74"/>
      <c r="M521" s="74"/>
      <c r="N521" s="74"/>
      <c r="O521" s="74"/>
    </row>
    <row r="522" spans="9:15" ht="18">
      <c r="I522" s="74"/>
      <c r="J522" s="74"/>
      <c r="K522" s="74"/>
      <c r="L522" s="74"/>
      <c r="M522" s="74"/>
      <c r="N522" s="74"/>
      <c r="O522" s="74"/>
    </row>
    <row r="523" spans="9:15" ht="18">
      <c r="I523" s="74"/>
      <c r="J523" s="74"/>
      <c r="K523" s="74"/>
      <c r="L523" s="74"/>
      <c r="M523" s="74"/>
      <c r="N523" s="74"/>
      <c r="O523" s="74"/>
    </row>
    <row r="524" spans="9:15" ht="18">
      <c r="I524" s="74"/>
      <c r="J524" s="74"/>
      <c r="K524" s="74"/>
      <c r="L524" s="74"/>
      <c r="M524" s="74"/>
      <c r="N524" s="74"/>
      <c r="O524" s="74"/>
    </row>
    <row r="525" spans="9:15" ht="18">
      <c r="I525" s="74"/>
      <c r="J525" s="74"/>
      <c r="K525" s="74"/>
      <c r="L525" s="74"/>
      <c r="M525" s="74"/>
      <c r="N525" s="74"/>
      <c r="O525" s="74"/>
    </row>
    <row r="526" spans="9:15" ht="18">
      <c r="I526" s="74"/>
      <c r="J526" s="74"/>
      <c r="K526" s="74"/>
      <c r="L526" s="74"/>
      <c r="M526" s="74"/>
      <c r="N526" s="74"/>
      <c r="O526" s="74"/>
    </row>
    <row r="527" spans="9:15" ht="18">
      <c r="I527" s="74"/>
      <c r="J527" s="74"/>
      <c r="K527" s="74"/>
      <c r="L527" s="74"/>
      <c r="M527" s="74"/>
      <c r="N527" s="74"/>
      <c r="O527" s="74"/>
    </row>
    <row r="528" spans="9:15" ht="18">
      <c r="I528" s="74"/>
      <c r="J528" s="74"/>
      <c r="K528" s="74"/>
      <c r="L528" s="74"/>
      <c r="M528" s="74"/>
      <c r="N528" s="74"/>
      <c r="O528" s="74"/>
    </row>
    <row r="529" spans="9:15" ht="18">
      <c r="I529" s="74"/>
      <c r="J529" s="74"/>
      <c r="K529" s="74"/>
      <c r="L529" s="74"/>
      <c r="M529" s="74"/>
      <c r="N529" s="74"/>
      <c r="O529" s="74"/>
    </row>
    <row r="530" spans="9:15" ht="18">
      <c r="I530" s="74"/>
      <c r="J530" s="74"/>
      <c r="K530" s="74"/>
      <c r="L530" s="74"/>
      <c r="M530" s="74"/>
      <c r="N530" s="74"/>
      <c r="O530" s="74"/>
    </row>
    <row r="531" spans="9:15" ht="18">
      <c r="I531" s="74"/>
      <c r="J531" s="74"/>
      <c r="K531" s="74"/>
      <c r="L531" s="74"/>
      <c r="M531" s="74"/>
      <c r="N531" s="74"/>
      <c r="O531" s="74"/>
    </row>
    <row r="532" spans="9:15" ht="18">
      <c r="I532" s="74"/>
      <c r="J532" s="74"/>
      <c r="K532" s="74"/>
      <c r="L532" s="74"/>
      <c r="M532" s="74"/>
      <c r="N532" s="74"/>
      <c r="O532" s="74"/>
    </row>
    <row r="533" spans="9:15" ht="18">
      <c r="I533" s="74"/>
      <c r="J533" s="74"/>
      <c r="K533" s="74"/>
      <c r="L533" s="74"/>
      <c r="M533" s="74"/>
      <c r="N533" s="74"/>
      <c r="O533" s="74"/>
    </row>
    <row r="534" spans="9:15" ht="18">
      <c r="I534" s="74"/>
      <c r="J534" s="74"/>
      <c r="K534" s="74"/>
      <c r="L534" s="74"/>
      <c r="M534" s="74"/>
      <c r="N534" s="74"/>
      <c r="O534" s="74"/>
    </row>
    <row r="535" spans="9:15" ht="18">
      <c r="I535" s="74"/>
      <c r="J535" s="74"/>
      <c r="K535" s="74"/>
      <c r="L535" s="74"/>
      <c r="M535" s="74"/>
      <c r="N535" s="74"/>
      <c r="O535" s="74"/>
    </row>
    <row r="536" spans="9:15" ht="18">
      <c r="I536" s="74"/>
      <c r="J536" s="74"/>
      <c r="K536" s="74"/>
      <c r="L536" s="74"/>
      <c r="M536" s="74"/>
      <c r="N536" s="74"/>
      <c r="O536" s="74"/>
    </row>
    <row r="537" spans="9:15" ht="18">
      <c r="I537" s="74"/>
      <c r="J537" s="74"/>
      <c r="K537" s="74"/>
      <c r="L537" s="74"/>
      <c r="M537" s="74"/>
      <c r="N537" s="74"/>
      <c r="O537" s="74"/>
    </row>
    <row r="538" spans="9:15" ht="18">
      <c r="I538" s="74"/>
      <c r="J538" s="74"/>
      <c r="K538" s="74"/>
      <c r="L538" s="74"/>
      <c r="M538" s="74"/>
      <c r="N538" s="74"/>
      <c r="O538" s="74"/>
    </row>
    <row r="539" spans="9:15" ht="18">
      <c r="I539" s="74"/>
      <c r="J539" s="74"/>
      <c r="K539" s="74"/>
      <c r="L539" s="74"/>
      <c r="M539" s="74"/>
      <c r="N539" s="74"/>
      <c r="O539" s="74"/>
    </row>
    <row r="540" spans="9:15" ht="18">
      <c r="I540" s="74"/>
      <c r="J540" s="74"/>
      <c r="K540" s="74"/>
      <c r="L540" s="74"/>
      <c r="M540" s="74"/>
      <c r="N540" s="74"/>
      <c r="O540" s="74"/>
    </row>
    <row r="541" spans="9:15" ht="18">
      <c r="I541" s="74"/>
      <c r="J541" s="74"/>
      <c r="K541" s="74"/>
      <c r="L541" s="74"/>
      <c r="M541" s="74"/>
      <c r="N541" s="74"/>
      <c r="O541" s="74"/>
    </row>
    <row r="542" spans="9:15" ht="18">
      <c r="I542" s="74"/>
      <c r="J542" s="74"/>
      <c r="K542" s="74"/>
      <c r="L542" s="74"/>
      <c r="M542" s="74"/>
      <c r="N542" s="74"/>
      <c r="O542" s="74"/>
    </row>
    <row r="543" spans="9:15" ht="18">
      <c r="I543" s="74"/>
      <c r="J543" s="74"/>
      <c r="K543" s="74"/>
      <c r="L543" s="74"/>
      <c r="M543" s="74"/>
      <c r="N543" s="74"/>
      <c r="O543" s="74"/>
    </row>
    <row r="544" spans="9:15" ht="18">
      <c r="I544" s="74"/>
      <c r="J544" s="74"/>
      <c r="K544" s="74"/>
      <c r="L544" s="74"/>
      <c r="M544" s="74"/>
      <c r="N544" s="74"/>
      <c r="O544" s="74"/>
    </row>
    <row r="545" spans="9:15" ht="18">
      <c r="I545" s="74"/>
      <c r="J545" s="74"/>
      <c r="K545" s="74"/>
      <c r="L545" s="74"/>
      <c r="M545" s="74"/>
      <c r="N545" s="74"/>
      <c r="O545" s="74"/>
    </row>
    <row r="546" spans="9:15" ht="18">
      <c r="I546" s="74"/>
      <c r="J546" s="74"/>
      <c r="K546" s="74"/>
      <c r="L546" s="74"/>
      <c r="M546" s="74"/>
      <c r="N546" s="74"/>
      <c r="O546" s="74"/>
    </row>
    <row r="547" spans="9:15" ht="18">
      <c r="I547" s="74"/>
      <c r="J547" s="74"/>
      <c r="K547" s="74"/>
      <c r="L547" s="74"/>
      <c r="M547" s="74"/>
      <c r="N547" s="74"/>
      <c r="O547" s="74"/>
    </row>
    <row r="548" spans="9:15" ht="18">
      <c r="I548" s="74"/>
      <c r="J548" s="74"/>
      <c r="K548" s="74"/>
      <c r="L548" s="74"/>
      <c r="M548" s="74"/>
      <c r="N548" s="74"/>
      <c r="O548" s="74"/>
    </row>
    <row r="549" spans="9:15" ht="18">
      <c r="I549" s="74"/>
      <c r="J549" s="74"/>
      <c r="K549" s="74"/>
      <c r="L549" s="74"/>
      <c r="M549" s="74"/>
      <c r="N549" s="74"/>
      <c r="O549" s="74"/>
    </row>
    <row r="550" spans="9:15" ht="18">
      <c r="I550" s="74"/>
      <c r="J550" s="74"/>
      <c r="K550" s="74"/>
      <c r="L550" s="74"/>
      <c r="M550" s="74"/>
      <c r="N550" s="74"/>
      <c r="O550" s="74"/>
    </row>
    <row r="551" spans="9:15" ht="18">
      <c r="I551" s="74"/>
      <c r="J551" s="74"/>
      <c r="K551" s="74"/>
      <c r="L551" s="74"/>
      <c r="M551" s="74"/>
      <c r="N551" s="74"/>
      <c r="O551" s="74"/>
    </row>
    <row r="552" spans="9:15" ht="18">
      <c r="I552" s="74"/>
      <c r="J552" s="74"/>
      <c r="K552" s="74"/>
      <c r="L552" s="74"/>
      <c r="M552" s="74"/>
      <c r="N552" s="74"/>
      <c r="O552" s="74"/>
    </row>
    <row r="553" spans="9:15" ht="18">
      <c r="I553" s="74"/>
      <c r="J553" s="74"/>
      <c r="K553" s="74"/>
      <c r="L553" s="74"/>
      <c r="M553" s="74"/>
      <c r="N553" s="74"/>
      <c r="O553" s="74"/>
    </row>
    <row r="554" spans="9:15" ht="18">
      <c r="I554" s="74"/>
      <c r="J554" s="74"/>
      <c r="K554" s="74"/>
      <c r="L554" s="74"/>
      <c r="M554" s="74"/>
      <c r="N554" s="74"/>
      <c r="O554" s="74"/>
    </row>
    <row r="555" spans="9:15" ht="18">
      <c r="I555" s="74"/>
      <c r="J555" s="74"/>
      <c r="K555" s="74"/>
      <c r="L555" s="74"/>
      <c r="M555" s="74"/>
      <c r="N555" s="74"/>
      <c r="O555" s="74"/>
    </row>
    <row r="556" spans="9:15" ht="18">
      <c r="I556" s="74"/>
      <c r="J556" s="74"/>
      <c r="K556" s="74"/>
      <c r="L556" s="74"/>
      <c r="M556" s="74"/>
      <c r="N556" s="74"/>
      <c r="O556" s="74"/>
    </row>
    <row r="557" spans="9:15" ht="18">
      <c r="I557" s="74"/>
      <c r="J557" s="74"/>
      <c r="K557" s="74"/>
      <c r="L557" s="74"/>
      <c r="M557" s="74"/>
      <c r="N557" s="74"/>
      <c r="O557" s="74"/>
    </row>
    <row r="558" spans="9:15" ht="18">
      <c r="I558" s="74"/>
      <c r="J558" s="74"/>
      <c r="K558" s="74"/>
      <c r="L558" s="74"/>
      <c r="M558" s="74"/>
      <c r="N558" s="74"/>
      <c r="O558" s="74"/>
    </row>
    <row r="559" spans="9:15" ht="18">
      <c r="I559" s="74"/>
      <c r="J559" s="74"/>
      <c r="K559" s="74"/>
      <c r="L559" s="74"/>
      <c r="M559" s="74"/>
      <c r="N559" s="74"/>
      <c r="O559" s="74"/>
    </row>
    <row r="560" spans="9:15" ht="18">
      <c r="I560" s="74"/>
      <c r="J560" s="74"/>
      <c r="K560" s="74"/>
      <c r="L560" s="74"/>
      <c r="M560" s="74"/>
      <c r="N560" s="74"/>
      <c r="O560" s="74"/>
    </row>
    <row r="561" spans="9:15" ht="18">
      <c r="I561" s="74"/>
      <c r="J561" s="74"/>
      <c r="K561" s="74"/>
      <c r="L561" s="74"/>
      <c r="M561" s="74"/>
      <c r="N561" s="74"/>
      <c r="O561" s="74"/>
    </row>
    <row r="562" spans="9:15" ht="18">
      <c r="I562" s="74"/>
      <c r="J562" s="74"/>
      <c r="K562" s="74"/>
      <c r="L562" s="74"/>
      <c r="M562" s="74"/>
      <c r="N562" s="74"/>
      <c r="O562" s="74"/>
    </row>
    <row r="563" spans="9:15" ht="18">
      <c r="I563" s="74"/>
      <c r="J563" s="74"/>
      <c r="K563" s="74"/>
      <c r="L563" s="74"/>
      <c r="M563" s="74"/>
      <c r="N563" s="74"/>
      <c r="O563" s="74"/>
    </row>
    <row r="564" spans="9:15" ht="18">
      <c r="I564" s="74"/>
      <c r="J564" s="74"/>
      <c r="K564" s="74"/>
      <c r="L564" s="74"/>
      <c r="M564" s="74"/>
      <c r="N564" s="74"/>
      <c r="O564" s="74"/>
    </row>
    <row r="565" spans="9:15" ht="18">
      <c r="I565" s="74"/>
      <c r="J565" s="74"/>
      <c r="K565" s="74"/>
      <c r="L565" s="74"/>
      <c r="M565" s="74"/>
      <c r="N565" s="74"/>
      <c r="O565" s="74"/>
    </row>
    <row r="566" spans="9:15" ht="18">
      <c r="I566" s="74"/>
      <c r="J566" s="74"/>
      <c r="K566" s="74"/>
      <c r="L566" s="74"/>
      <c r="M566" s="74"/>
      <c r="N566" s="74"/>
      <c r="O566" s="74"/>
    </row>
    <row r="567" spans="9:15" ht="18">
      <c r="I567" s="74"/>
      <c r="J567" s="74"/>
      <c r="K567" s="74"/>
      <c r="L567" s="74"/>
      <c r="M567" s="74"/>
      <c r="N567" s="74"/>
      <c r="O567" s="74"/>
    </row>
    <row r="568" spans="9:15" ht="18">
      <c r="I568" s="74"/>
      <c r="J568" s="74"/>
      <c r="K568" s="74"/>
      <c r="L568" s="74"/>
      <c r="M568" s="74"/>
      <c r="N568" s="74"/>
      <c r="O568" s="74"/>
    </row>
    <row r="569" spans="9:15" ht="18">
      <c r="I569" s="74"/>
      <c r="J569" s="74"/>
      <c r="K569" s="74"/>
      <c r="L569" s="74"/>
      <c r="M569" s="74"/>
      <c r="N569" s="74"/>
      <c r="O569" s="74"/>
    </row>
    <row r="570" spans="9:15" ht="18">
      <c r="I570" s="74"/>
      <c r="J570" s="74"/>
      <c r="K570" s="74"/>
      <c r="L570" s="74"/>
      <c r="M570" s="74"/>
      <c r="N570" s="74"/>
      <c r="O570" s="74"/>
    </row>
    <row r="571" spans="9:15" ht="18">
      <c r="I571" s="74"/>
      <c r="J571" s="74"/>
      <c r="K571" s="74"/>
      <c r="L571" s="74"/>
      <c r="M571" s="74"/>
      <c r="N571" s="74"/>
      <c r="O571" s="74"/>
    </row>
    <row r="572" spans="9:15" ht="18">
      <c r="I572" s="74"/>
      <c r="J572" s="74"/>
      <c r="K572" s="74"/>
      <c r="L572" s="74"/>
      <c r="M572" s="74"/>
      <c r="N572" s="74"/>
      <c r="O572" s="74"/>
    </row>
    <row r="573" spans="9:15" ht="18">
      <c r="I573" s="74"/>
      <c r="J573" s="74"/>
      <c r="K573" s="74"/>
      <c r="L573" s="74"/>
      <c r="M573" s="74"/>
      <c r="N573" s="74"/>
      <c r="O573" s="74"/>
    </row>
    <row r="574" spans="9:15" ht="18">
      <c r="I574" s="74"/>
      <c r="J574" s="74"/>
      <c r="K574" s="74"/>
      <c r="L574" s="74"/>
      <c r="M574" s="74"/>
      <c r="N574" s="74"/>
      <c r="O574" s="74"/>
    </row>
    <row r="575" spans="9:15" ht="18">
      <c r="I575" s="74"/>
      <c r="J575" s="74"/>
      <c r="K575" s="74"/>
      <c r="L575" s="74"/>
      <c r="M575" s="74"/>
      <c r="N575" s="74"/>
      <c r="O575" s="74"/>
    </row>
    <row r="576" spans="9:15" ht="18">
      <c r="I576" s="74"/>
      <c r="J576" s="74"/>
      <c r="K576" s="74"/>
      <c r="L576" s="74"/>
      <c r="M576" s="74"/>
      <c r="N576" s="74"/>
      <c r="O576" s="74"/>
    </row>
    <row r="577" spans="9:15" ht="18">
      <c r="I577" s="74"/>
      <c r="J577" s="74"/>
      <c r="K577" s="74"/>
      <c r="L577" s="74"/>
      <c r="M577" s="74"/>
      <c r="N577" s="74"/>
      <c r="O577" s="74"/>
    </row>
    <row r="578" spans="9:15" ht="18">
      <c r="I578" s="74"/>
      <c r="J578" s="74"/>
      <c r="K578" s="74"/>
      <c r="L578" s="74"/>
      <c r="M578" s="74"/>
      <c r="N578" s="74"/>
      <c r="O578" s="74"/>
    </row>
    <row r="579" spans="9:15" ht="18">
      <c r="I579" s="74"/>
      <c r="J579" s="74"/>
      <c r="K579" s="74"/>
      <c r="L579" s="74"/>
      <c r="M579" s="74"/>
      <c r="N579" s="74"/>
      <c r="O579" s="74"/>
    </row>
    <row r="580" spans="9:15" ht="18">
      <c r="I580" s="74"/>
      <c r="J580" s="74"/>
      <c r="K580" s="74"/>
      <c r="L580" s="74"/>
      <c r="M580" s="74"/>
      <c r="N580" s="74"/>
      <c r="O580" s="74"/>
    </row>
    <row r="581" spans="9:15" ht="18">
      <c r="I581" s="74"/>
      <c r="J581" s="74"/>
      <c r="K581" s="74"/>
      <c r="L581" s="74"/>
      <c r="M581" s="74"/>
      <c r="N581" s="74"/>
      <c r="O581" s="74"/>
    </row>
    <row r="582" spans="9:15" ht="18">
      <c r="I582" s="74"/>
      <c r="J582" s="74"/>
      <c r="K582" s="74"/>
      <c r="L582" s="74"/>
      <c r="M582" s="74"/>
      <c r="N582" s="74"/>
      <c r="O582" s="74"/>
    </row>
    <row r="583" spans="9:15" ht="18">
      <c r="I583" s="74"/>
      <c r="J583" s="74"/>
      <c r="K583" s="74"/>
      <c r="L583" s="74"/>
      <c r="M583" s="74"/>
      <c r="N583" s="74"/>
      <c r="O583" s="74"/>
    </row>
    <row r="584" spans="9:15" ht="18">
      <c r="I584" s="74"/>
      <c r="J584" s="74"/>
      <c r="K584" s="74"/>
      <c r="L584" s="74"/>
      <c r="M584" s="74"/>
      <c r="N584" s="74"/>
      <c r="O584" s="74"/>
    </row>
  </sheetData>
  <printOptions/>
  <pageMargins left="0.7" right="0.66" top="0.5" bottom="0.65" header="0.5" footer="0.5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K65"/>
  <sheetViews>
    <sheetView defaultGridColor="0" colorId="22" workbookViewId="0" topLeftCell="A1">
      <selection activeCell="B2" sqref="B2:I64"/>
    </sheetView>
  </sheetViews>
  <sheetFormatPr defaultColWidth="9.77734375" defaultRowHeight="15"/>
  <cols>
    <col min="1" max="1" width="6.77734375" style="13" customWidth="1"/>
    <col min="2" max="2" width="3.6640625" style="13" customWidth="1"/>
    <col min="3" max="3" width="3.10546875" style="13" customWidth="1"/>
    <col min="4" max="4" width="9.77734375" style="13" customWidth="1"/>
    <col min="5" max="5" width="27.77734375" style="13" customWidth="1"/>
    <col min="6" max="6" width="2.10546875" style="13" customWidth="1"/>
    <col min="7" max="7" width="16.88671875" style="13" customWidth="1"/>
    <col min="8" max="8" width="5.4453125" style="13" customWidth="1"/>
    <col min="9" max="9" width="16.77734375" style="13" customWidth="1"/>
    <col min="10" max="16384" width="9.77734375" style="13" customWidth="1"/>
  </cols>
  <sheetData>
    <row r="2" ht="18">
      <c r="B2" s="109" t="s">
        <v>281</v>
      </c>
    </row>
    <row r="3" ht="18">
      <c r="B3" s="77" t="s">
        <v>282</v>
      </c>
    </row>
    <row r="5" ht="18">
      <c r="B5" s="65" t="s">
        <v>256</v>
      </c>
    </row>
    <row r="6" ht="18">
      <c r="B6" s="14"/>
    </row>
    <row r="7" ht="18">
      <c r="B7" s="65"/>
    </row>
    <row r="8" spans="7:11" ht="18">
      <c r="G8" s="66" t="s">
        <v>42</v>
      </c>
      <c r="H8" s="15"/>
      <c r="I8" s="66" t="s">
        <v>42</v>
      </c>
      <c r="J8" s="15"/>
      <c r="K8" s="15"/>
    </row>
    <row r="9" spans="7:9" ht="18">
      <c r="G9" s="66" t="s">
        <v>247</v>
      </c>
      <c r="I9" s="66" t="s">
        <v>43</v>
      </c>
    </row>
    <row r="10" spans="7:9" ht="18">
      <c r="G10" s="66" t="s">
        <v>249</v>
      </c>
      <c r="I10" s="66" t="s">
        <v>258</v>
      </c>
    </row>
    <row r="11" ht="18">
      <c r="I11" s="15"/>
    </row>
    <row r="12" spans="2:9" ht="18">
      <c r="B12" s="14"/>
      <c r="G12" s="15" t="s">
        <v>169</v>
      </c>
      <c r="I12" s="15" t="s">
        <v>169</v>
      </c>
    </row>
    <row r="13" ht="18">
      <c r="B13" s="14"/>
    </row>
    <row r="14" spans="2:9" ht="18">
      <c r="B14" s="13" t="s">
        <v>174</v>
      </c>
      <c r="G14" s="16">
        <v>49195</v>
      </c>
      <c r="H14" s="16"/>
      <c r="I14" s="16">
        <v>47198</v>
      </c>
    </row>
    <row r="15" spans="7:9" ht="18">
      <c r="G15" s="18"/>
      <c r="H15" s="18"/>
      <c r="I15" s="18"/>
    </row>
    <row r="16" spans="2:9" ht="18">
      <c r="B16" s="65" t="s">
        <v>257</v>
      </c>
      <c r="G16" s="16">
        <v>3057</v>
      </c>
      <c r="H16" s="16"/>
      <c r="I16" s="16">
        <f>3043-1623</f>
        <v>1420</v>
      </c>
    </row>
    <row r="17" spans="7:9" ht="18">
      <c r="G17" s="18"/>
      <c r="H17" s="18"/>
      <c r="I17" s="18"/>
    </row>
    <row r="18" spans="2:9" ht="18">
      <c r="B18" s="13" t="s">
        <v>175</v>
      </c>
      <c r="G18" s="18"/>
      <c r="H18" s="18"/>
      <c r="I18" s="18"/>
    </row>
    <row r="19" spans="3:9" ht="18.75">
      <c r="C19" s="23" t="s">
        <v>176</v>
      </c>
      <c r="D19" s="23"/>
      <c r="G19" s="16">
        <v>91619</v>
      </c>
      <c r="H19" s="16"/>
      <c r="I19" s="16">
        <v>100499</v>
      </c>
    </row>
    <row r="20" spans="3:9" ht="18.75">
      <c r="C20" s="23" t="s">
        <v>177</v>
      </c>
      <c r="D20" s="23"/>
      <c r="G20" s="16">
        <v>64556</v>
      </c>
      <c r="H20" s="16"/>
      <c r="I20" s="16">
        <v>62768</v>
      </c>
    </row>
    <row r="21" spans="3:9" ht="18.75">
      <c r="C21" s="72" t="s">
        <v>121</v>
      </c>
      <c r="D21" s="23"/>
      <c r="G21" s="16">
        <v>10536</v>
      </c>
      <c r="H21" s="16"/>
      <c r="I21" s="16">
        <v>11647</v>
      </c>
    </row>
    <row r="22" spans="2:9" ht="18.75">
      <c r="B22" s="107" t="s">
        <v>64</v>
      </c>
      <c r="C22" s="72" t="s">
        <v>65</v>
      </c>
      <c r="G22" s="16">
        <f>13000+3451</f>
        <v>16451</v>
      </c>
      <c r="H22" s="16"/>
      <c r="I22" s="16">
        <f>2922+3842+1623</f>
        <v>8387</v>
      </c>
    </row>
    <row r="23" spans="3:9" ht="18.75">
      <c r="C23" s="23"/>
      <c r="G23" s="17" t="s">
        <v>76</v>
      </c>
      <c r="I23" s="17" t="s">
        <v>76</v>
      </c>
    </row>
    <row r="24" spans="3:9" ht="18.75">
      <c r="C24" s="24"/>
      <c r="G24" s="16">
        <f>SUM(G19:G22)</f>
        <v>183162</v>
      </c>
      <c r="H24" s="16"/>
      <c r="I24" s="16">
        <f>SUM(I19:I22)</f>
        <v>183301</v>
      </c>
    </row>
    <row r="25" spans="3:9" ht="18.75">
      <c r="C25" s="23"/>
      <c r="G25" s="17" t="s">
        <v>76</v>
      </c>
      <c r="I25" s="17" t="s">
        <v>76</v>
      </c>
    </row>
    <row r="26" ht="18">
      <c r="B26" s="13" t="s">
        <v>178</v>
      </c>
    </row>
    <row r="27" spans="3:9" ht="18.75">
      <c r="C27" s="23" t="s">
        <v>179</v>
      </c>
      <c r="D27" s="23"/>
      <c r="G27" s="16">
        <v>5659</v>
      </c>
      <c r="H27" s="16"/>
      <c r="I27" s="16">
        <v>5419</v>
      </c>
    </row>
    <row r="28" spans="3:9" ht="18.75">
      <c r="C28" s="72" t="s">
        <v>122</v>
      </c>
      <c r="D28" s="23"/>
      <c r="G28" s="16">
        <f>6156+3836+602</f>
        <v>10594</v>
      </c>
      <c r="H28" s="16"/>
      <c r="I28" s="16">
        <f>8026+5124+15</f>
        <v>13165</v>
      </c>
    </row>
    <row r="29" spans="3:9" ht="18.75">
      <c r="C29" s="23" t="s">
        <v>181</v>
      </c>
      <c r="D29" s="23"/>
      <c r="G29" s="16">
        <v>3169</v>
      </c>
      <c r="H29" s="16"/>
      <c r="I29" s="16">
        <v>81</v>
      </c>
    </row>
    <row r="30" spans="3:9" ht="18.75">
      <c r="C30" s="23" t="s">
        <v>123</v>
      </c>
      <c r="D30" s="23"/>
      <c r="G30" s="16">
        <v>2117</v>
      </c>
      <c r="H30" s="16"/>
      <c r="I30" s="16">
        <v>8660</v>
      </c>
    </row>
    <row r="31" spans="3:9" ht="18.75">
      <c r="C31" s="72" t="s">
        <v>94</v>
      </c>
      <c r="D31" s="23"/>
      <c r="G31" s="16">
        <v>0</v>
      </c>
      <c r="H31" s="16"/>
      <c r="I31" s="16">
        <v>3589</v>
      </c>
    </row>
    <row r="32" spans="3:9" ht="18.75">
      <c r="C32" s="23"/>
      <c r="G32" s="17" t="s">
        <v>76</v>
      </c>
      <c r="I32" s="17" t="s">
        <v>76</v>
      </c>
    </row>
    <row r="33" spans="3:9" ht="18.75">
      <c r="C33" s="23"/>
      <c r="G33" s="16">
        <f>SUM(G27:G31)</f>
        <v>21539</v>
      </c>
      <c r="H33" s="16"/>
      <c r="I33" s="16">
        <f>SUM(I27:I31)</f>
        <v>30914</v>
      </c>
    </row>
    <row r="34" spans="3:9" ht="18.75">
      <c r="C34" s="23"/>
      <c r="G34" s="17" t="s">
        <v>76</v>
      </c>
      <c r="I34" s="17" t="s">
        <v>76</v>
      </c>
    </row>
    <row r="35" spans="2:9" ht="18">
      <c r="B35" s="13" t="s">
        <v>78</v>
      </c>
      <c r="G35" s="16">
        <f>G24-G33</f>
        <v>161623</v>
      </c>
      <c r="H35" s="16"/>
      <c r="I35" s="16">
        <f>I24-I33</f>
        <v>152387</v>
      </c>
    </row>
    <row r="36" spans="7:9" ht="18">
      <c r="G36" s="16"/>
      <c r="H36" s="16"/>
      <c r="I36" s="16"/>
    </row>
    <row r="37" spans="2:9" ht="18">
      <c r="B37" s="65" t="s">
        <v>124</v>
      </c>
      <c r="G37" s="22"/>
      <c r="H37" s="16"/>
      <c r="I37" s="22"/>
    </row>
    <row r="38" spans="3:9" ht="18.75">
      <c r="C38" s="72" t="s">
        <v>125</v>
      </c>
      <c r="G38" s="18">
        <f>-5352</f>
        <v>-5352</v>
      </c>
      <c r="H38" s="18"/>
      <c r="I38" s="18">
        <f>-4777</f>
        <v>-4777</v>
      </c>
    </row>
    <row r="39" spans="3:9" ht="18.75">
      <c r="C39" s="72"/>
      <c r="G39" s="18"/>
      <c r="H39" s="18"/>
      <c r="I39" s="18"/>
    </row>
    <row r="40" spans="2:9" ht="18">
      <c r="B40" s="13" t="s">
        <v>183</v>
      </c>
      <c r="G40" s="16">
        <f>-5580</f>
        <v>-5580</v>
      </c>
      <c r="H40" s="16"/>
      <c r="I40" s="16">
        <f>-5114</f>
        <v>-5114</v>
      </c>
    </row>
    <row r="41" spans="7:9" ht="18">
      <c r="G41" s="16"/>
      <c r="H41" s="16"/>
      <c r="I41" s="16"/>
    </row>
    <row r="42" spans="7:9" ht="18">
      <c r="G42" s="17" t="s">
        <v>76</v>
      </c>
      <c r="I42" s="17" t="s">
        <v>76</v>
      </c>
    </row>
    <row r="43" spans="7:9" ht="18">
      <c r="G43" s="16">
        <f>G35+SUM(G14:G17)+G38+G40</f>
        <v>202943</v>
      </c>
      <c r="H43" s="16"/>
      <c r="I43" s="16">
        <f>I35+SUM(I14:I17)+I38+I40</f>
        <v>191114</v>
      </c>
    </row>
    <row r="44" spans="7:9" ht="18">
      <c r="G44" s="17" t="s">
        <v>69</v>
      </c>
      <c r="I44" s="17" t="s">
        <v>69</v>
      </c>
    </row>
    <row r="46" ht="18">
      <c r="B46" s="13" t="s">
        <v>144</v>
      </c>
    </row>
    <row r="48" spans="2:9" ht="18">
      <c r="B48" s="65" t="s">
        <v>126</v>
      </c>
      <c r="G48" s="16">
        <v>102139</v>
      </c>
      <c r="H48" s="16"/>
      <c r="I48" s="16">
        <v>101877</v>
      </c>
    </row>
    <row r="49" spans="7:9" ht="18">
      <c r="G49" s="18"/>
      <c r="H49" s="18"/>
      <c r="I49" s="18"/>
    </row>
    <row r="50" spans="2:9" ht="18">
      <c r="B50" s="13" t="s">
        <v>182</v>
      </c>
      <c r="G50" s="18">
        <v>100804</v>
      </c>
      <c r="H50" s="18"/>
      <c r="I50" s="18">
        <v>89237</v>
      </c>
    </row>
    <row r="51" spans="7:9" ht="18">
      <c r="G51" s="17" t="s">
        <v>76</v>
      </c>
      <c r="I51" s="17" t="s">
        <v>76</v>
      </c>
    </row>
    <row r="52" spans="2:9" ht="18">
      <c r="B52" s="65" t="s">
        <v>70</v>
      </c>
      <c r="G52" s="16">
        <f>ROUND(SUM(G48:G50),0)</f>
        <v>202943</v>
      </c>
      <c r="H52" s="16"/>
      <c r="I52" s="16">
        <f>SUM(I48:I50)</f>
        <v>191114</v>
      </c>
    </row>
    <row r="53" spans="7:9" ht="18">
      <c r="G53" s="17" t="s">
        <v>69</v>
      </c>
      <c r="I53" s="17" t="s">
        <v>69</v>
      </c>
    </row>
    <row r="54" ht="18">
      <c r="B54" s="14"/>
    </row>
    <row r="55" spans="1:10" ht="18">
      <c r="A55"/>
      <c r="B55" s="70" t="s">
        <v>3</v>
      </c>
      <c r="C55"/>
      <c r="D55"/>
      <c r="E55"/>
      <c r="F55"/>
      <c r="G55"/>
      <c r="H55"/>
      <c r="I55"/>
      <c r="J55"/>
    </row>
    <row r="56" spans="1:10" ht="18">
      <c r="A56"/>
      <c r="B56" s="70" t="s">
        <v>5</v>
      </c>
      <c r="C56"/>
      <c r="D56"/>
      <c r="E56"/>
      <c r="F56"/>
      <c r="G56"/>
      <c r="H56"/>
      <c r="I56"/>
      <c r="J56"/>
    </row>
    <row r="57" spans="1:10" ht="18">
      <c r="A57"/>
      <c r="B57" s="68" t="s">
        <v>4</v>
      </c>
      <c r="C57"/>
      <c r="D57"/>
      <c r="E57"/>
      <c r="F57"/>
      <c r="G57"/>
      <c r="H57"/>
      <c r="I57"/>
      <c r="J57"/>
    </row>
    <row r="58" spans="1:10" ht="18">
      <c r="A58"/>
      <c r="B58"/>
      <c r="C58"/>
      <c r="D58"/>
      <c r="E58"/>
      <c r="F58"/>
      <c r="G58"/>
      <c r="H58"/>
      <c r="I58"/>
      <c r="J58"/>
    </row>
    <row r="59" spans="1:10" ht="18">
      <c r="A59" s="107" t="s">
        <v>64</v>
      </c>
      <c r="B59" s="70" t="s">
        <v>6</v>
      </c>
      <c r="C59"/>
      <c r="D59"/>
      <c r="E59"/>
      <c r="F59"/>
      <c r="G59"/>
      <c r="H59"/>
      <c r="I59"/>
      <c r="J59"/>
    </row>
    <row r="60" spans="1:10" ht="18">
      <c r="A60"/>
      <c r="B60" s="81" t="s">
        <v>7</v>
      </c>
      <c r="C60"/>
      <c r="D60"/>
      <c r="E60"/>
      <c r="F60"/>
      <c r="G60"/>
      <c r="H60"/>
      <c r="I60"/>
      <c r="J60"/>
    </row>
    <row r="61" spans="1:10" ht="18">
      <c r="A61"/>
      <c r="B61"/>
      <c r="C61"/>
      <c r="D61"/>
      <c r="E61"/>
      <c r="F61"/>
      <c r="G61"/>
      <c r="H61"/>
      <c r="I61"/>
      <c r="J61"/>
    </row>
    <row r="62" spans="1:10" ht="18">
      <c r="A62"/>
      <c r="B62" s="65" t="s">
        <v>260</v>
      </c>
      <c r="G62" s="19"/>
      <c r="I62" s="19"/>
      <c r="J62"/>
    </row>
    <row r="63" spans="1:10" ht="18">
      <c r="A63"/>
      <c r="B63" s="14" t="s">
        <v>259</v>
      </c>
      <c r="J63"/>
    </row>
    <row r="64" ht="18">
      <c r="B64" s="14"/>
    </row>
    <row r="65" ht="18">
      <c r="B65" s="14"/>
    </row>
  </sheetData>
  <printOptions/>
  <pageMargins left="0.7" right="0.66" top="0.5" bottom="0.65" header="0.5" footer="0.5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61"/>
  <sheetViews>
    <sheetView tabSelected="1" workbookViewId="0" topLeftCell="A208">
      <selection activeCell="C215" sqref="C215"/>
    </sheetView>
  </sheetViews>
  <sheetFormatPr defaultColWidth="8.88671875" defaultRowHeight="15"/>
  <cols>
    <col min="1" max="1" width="3.10546875" style="0" customWidth="1"/>
    <col min="2" max="2" width="2.99609375" style="0" customWidth="1"/>
    <col min="3" max="3" width="25.99609375" style="0" customWidth="1"/>
    <col min="4" max="4" width="8.77734375" style="0" customWidth="1"/>
    <col min="5" max="5" width="9.21484375" style="0" customWidth="1"/>
    <col min="6" max="6" width="8.21484375" style="0" customWidth="1"/>
    <col min="7" max="7" width="8.5546875" style="0" customWidth="1"/>
    <col min="8" max="8" width="8.3359375" style="0" customWidth="1"/>
    <col min="9" max="9" width="8.10546875" style="0" customWidth="1"/>
    <col min="10" max="10" width="7.77734375" style="0" customWidth="1"/>
    <col min="11" max="12" width="7.88671875" style="0" customWidth="1"/>
    <col min="13" max="13" width="8.88671875" style="0" customWidth="1"/>
  </cols>
  <sheetData>
    <row r="1" spans="2:3" ht="18">
      <c r="B1" s="109" t="s">
        <v>281</v>
      </c>
      <c r="C1" s="1"/>
    </row>
    <row r="2" ht="15.75">
      <c r="B2" s="77" t="s">
        <v>282</v>
      </c>
    </row>
    <row r="4" ht="15.75">
      <c r="B4" s="26" t="s">
        <v>190</v>
      </c>
    </row>
    <row r="6" spans="2:3" ht="15.75">
      <c r="B6" s="77" t="s">
        <v>14</v>
      </c>
      <c r="C6" s="1"/>
    </row>
    <row r="7" spans="2:3" ht="15.75">
      <c r="B7" s="64" t="s">
        <v>95</v>
      </c>
      <c r="C7" s="1"/>
    </row>
    <row r="8" spans="2:3" ht="15.75">
      <c r="B8" s="82" t="s">
        <v>96</v>
      </c>
      <c r="C8" s="1"/>
    </row>
    <row r="9" ht="15">
      <c r="B9" s="63" t="s">
        <v>8</v>
      </c>
    </row>
    <row r="10" ht="15">
      <c r="B10" s="12" t="s">
        <v>9</v>
      </c>
    </row>
    <row r="11" ht="15">
      <c r="B11" s="63" t="s">
        <v>12</v>
      </c>
    </row>
    <row r="12" ht="15">
      <c r="B12" s="63" t="s">
        <v>10</v>
      </c>
    </row>
    <row r="13" ht="15">
      <c r="B13" s="63" t="s">
        <v>11</v>
      </c>
    </row>
    <row r="14" ht="15">
      <c r="B14" s="12"/>
    </row>
    <row r="15" spans="2:3" ht="15.75">
      <c r="B15" s="77" t="s">
        <v>15</v>
      </c>
      <c r="C15" s="1"/>
    </row>
    <row r="16" ht="15">
      <c r="B16" s="12" t="s">
        <v>160</v>
      </c>
    </row>
    <row r="18" spans="2:7" ht="15.75">
      <c r="B18" s="77" t="s">
        <v>86</v>
      </c>
      <c r="C18" s="1"/>
      <c r="D18" s="1"/>
      <c r="E18" s="25"/>
      <c r="F18" s="25"/>
      <c r="G18" s="25"/>
    </row>
    <row r="19" ht="15">
      <c r="B19" t="s">
        <v>242</v>
      </c>
    </row>
    <row r="20" ht="15">
      <c r="B20" t="s">
        <v>243</v>
      </c>
    </row>
    <row r="21" spans="2:7" ht="15">
      <c r="B21" t="s">
        <v>244</v>
      </c>
      <c r="F21" s="25"/>
      <c r="G21" s="25"/>
    </row>
    <row r="23" spans="2:3" ht="15.75">
      <c r="B23" s="77" t="s">
        <v>16</v>
      </c>
      <c r="C23" s="1"/>
    </row>
    <row r="24" spans="2:3" ht="15.75">
      <c r="B24" s="77" t="s">
        <v>17</v>
      </c>
      <c r="C24" s="77"/>
    </row>
    <row r="25" ht="15">
      <c r="B25" s="63" t="s">
        <v>153</v>
      </c>
    </row>
    <row r="27" spans="2:6" ht="15.75">
      <c r="B27" s="77" t="s">
        <v>18</v>
      </c>
      <c r="C27" s="1"/>
      <c r="D27" s="1"/>
      <c r="E27" s="1"/>
      <c r="F27" s="4"/>
    </row>
    <row r="28" spans="2:6" ht="15.75">
      <c r="B28" s="64" t="s">
        <v>61</v>
      </c>
      <c r="C28" s="1"/>
      <c r="D28" s="1"/>
      <c r="E28" s="1"/>
      <c r="F28" s="4"/>
    </row>
    <row r="29" spans="2:6" ht="15">
      <c r="B29" s="63" t="s">
        <v>62</v>
      </c>
      <c r="F29" s="2"/>
    </row>
    <row r="30" spans="2:6" ht="15">
      <c r="B30" s="63" t="s">
        <v>110</v>
      </c>
      <c r="F30" s="2"/>
    </row>
    <row r="32" spans="2:7" ht="15.75">
      <c r="B32" s="77" t="s">
        <v>20</v>
      </c>
      <c r="C32" s="1"/>
      <c r="D32" s="1"/>
      <c r="E32" s="1"/>
      <c r="F32" s="1"/>
      <c r="G32" s="1"/>
    </row>
    <row r="33" spans="2:3" ht="15.75">
      <c r="B33" s="77" t="s">
        <v>33</v>
      </c>
      <c r="C33" s="1"/>
    </row>
    <row r="34" spans="2:13" ht="15">
      <c r="B34" s="25" t="s">
        <v>222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2:14" ht="15">
      <c r="B35" s="25"/>
      <c r="C35" s="25"/>
      <c r="D35" s="25"/>
      <c r="E35" s="25"/>
      <c r="F35" s="25"/>
      <c r="H35" s="25"/>
      <c r="I35" s="25"/>
      <c r="J35" s="25"/>
      <c r="K35" s="25"/>
      <c r="L35" s="25"/>
      <c r="M35" s="110" t="s">
        <v>163</v>
      </c>
      <c r="N35" s="111"/>
    </row>
    <row r="36" spans="2:13" ht="15">
      <c r="B36" s="25"/>
      <c r="C36" s="46"/>
      <c r="D36" s="48" t="s">
        <v>79</v>
      </c>
      <c r="E36" s="47" t="s">
        <v>80</v>
      </c>
      <c r="F36" s="47" t="s">
        <v>81</v>
      </c>
      <c r="G36" s="47" t="s">
        <v>82</v>
      </c>
      <c r="H36" s="47" t="s">
        <v>83</v>
      </c>
      <c r="I36" s="47" t="s">
        <v>84</v>
      </c>
      <c r="J36" s="47" t="s">
        <v>184</v>
      </c>
      <c r="K36" s="47" t="s">
        <v>185</v>
      </c>
      <c r="L36" s="78" t="s">
        <v>186</v>
      </c>
      <c r="M36" s="112" t="s">
        <v>68</v>
      </c>
    </row>
    <row r="37" spans="2:13" ht="15.75">
      <c r="B37" s="49" t="s">
        <v>223</v>
      </c>
      <c r="C37" s="50"/>
      <c r="D37" s="25"/>
      <c r="E37" s="25"/>
      <c r="F37" s="25"/>
      <c r="G37" s="25"/>
      <c r="H37" s="25"/>
      <c r="I37" s="25"/>
      <c r="J37" s="25"/>
      <c r="K37" s="25"/>
      <c r="L37" s="25"/>
      <c r="M37" s="113"/>
    </row>
    <row r="38" spans="2:13" ht="15.75">
      <c r="B38" s="51"/>
      <c r="C38" s="52"/>
      <c r="D38" s="25"/>
      <c r="E38" s="25"/>
      <c r="F38" s="25"/>
      <c r="G38" s="25"/>
      <c r="H38" s="25"/>
      <c r="I38" s="25"/>
      <c r="J38" s="25"/>
      <c r="K38" s="25"/>
      <c r="L38" s="25"/>
      <c r="M38" s="113"/>
    </row>
    <row r="39" spans="2:13" ht="15">
      <c r="B39" s="53" t="s">
        <v>224</v>
      </c>
      <c r="C39" s="52"/>
      <c r="D39" s="54">
        <v>140000</v>
      </c>
      <c r="E39" s="54">
        <v>23000</v>
      </c>
      <c r="F39" s="54">
        <v>31000</v>
      </c>
      <c r="G39" s="54">
        <v>142000</v>
      </c>
      <c r="H39" s="54">
        <v>44000</v>
      </c>
      <c r="I39" s="54">
        <v>15000</v>
      </c>
      <c r="J39" s="54">
        <v>31000</v>
      </c>
      <c r="K39" s="54">
        <v>37000</v>
      </c>
      <c r="L39" s="54">
        <v>27000</v>
      </c>
      <c r="M39" s="113">
        <f>SUM(B39:L39)</f>
        <v>490000</v>
      </c>
    </row>
    <row r="40" spans="2:13" ht="15">
      <c r="B40" s="53"/>
      <c r="C40" s="52"/>
      <c r="D40" s="25"/>
      <c r="E40" s="25"/>
      <c r="F40" s="25"/>
      <c r="G40" s="25"/>
      <c r="H40" s="25"/>
      <c r="I40" s="25"/>
      <c r="J40" s="25"/>
      <c r="K40" s="25"/>
      <c r="L40" s="25"/>
      <c r="M40" s="113"/>
    </row>
    <row r="41" spans="2:13" ht="15">
      <c r="B41" s="53" t="s">
        <v>225</v>
      </c>
      <c r="C41" s="52"/>
      <c r="D41" s="55" t="s">
        <v>76</v>
      </c>
      <c r="E41" s="55" t="s">
        <v>76</v>
      </c>
      <c r="F41" s="55" t="s">
        <v>76</v>
      </c>
      <c r="G41" s="55" t="s">
        <v>76</v>
      </c>
      <c r="H41" s="55" t="s">
        <v>76</v>
      </c>
      <c r="I41" s="55" t="s">
        <v>76</v>
      </c>
      <c r="J41" s="79">
        <v>0</v>
      </c>
      <c r="K41" s="79">
        <v>0</v>
      </c>
      <c r="L41" s="79">
        <v>0</v>
      </c>
      <c r="M41" s="114" t="s">
        <v>76</v>
      </c>
    </row>
    <row r="42" spans="2:13" ht="15">
      <c r="B42" s="53"/>
      <c r="C42" s="52"/>
      <c r="D42" s="25"/>
      <c r="E42" s="25"/>
      <c r="F42" s="25"/>
      <c r="G42" s="25"/>
      <c r="H42" s="25"/>
      <c r="I42" s="25"/>
      <c r="J42" s="25"/>
      <c r="K42" s="25"/>
      <c r="L42" s="25"/>
      <c r="M42" s="113"/>
    </row>
    <row r="43" spans="2:13" ht="15">
      <c r="B43" s="53" t="s">
        <v>226</v>
      </c>
      <c r="C43" s="52"/>
      <c r="D43" s="56">
        <v>1.38</v>
      </c>
      <c r="E43" s="56">
        <v>1.34</v>
      </c>
      <c r="F43" s="56">
        <v>1.33</v>
      </c>
      <c r="G43" s="56">
        <v>1.66</v>
      </c>
      <c r="H43" s="56">
        <v>1.56</v>
      </c>
      <c r="I43" s="56">
        <v>1.41</v>
      </c>
      <c r="J43" s="56">
        <v>1.4246</v>
      </c>
      <c r="K43" s="56">
        <v>1.4027</v>
      </c>
      <c r="L43" s="56">
        <v>1.3615</v>
      </c>
      <c r="M43" s="115">
        <v>1.66</v>
      </c>
    </row>
    <row r="44" spans="2:13" ht="15">
      <c r="B44" s="53" t="s">
        <v>227</v>
      </c>
      <c r="C44" s="52"/>
      <c r="D44" s="56">
        <v>1.22</v>
      </c>
      <c r="E44" s="56">
        <v>1.29</v>
      </c>
      <c r="F44" s="56">
        <v>1.31</v>
      </c>
      <c r="G44" s="56">
        <v>1.5</v>
      </c>
      <c r="H44" s="56">
        <v>1.43</v>
      </c>
      <c r="I44" s="56">
        <v>1.35</v>
      </c>
      <c r="J44" s="56">
        <v>1.3818</v>
      </c>
      <c r="K44" s="56">
        <v>1.3815</v>
      </c>
      <c r="L44" s="56">
        <v>1.311</v>
      </c>
      <c r="M44" s="115">
        <v>1.22</v>
      </c>
    </row>
    <row r="45" spans="2:13" ht="15">
      <c r="B45" s="53" t="s">
        <v>228</v>
      </c>
      <c r="C45" s="52"/>
      <c r="D45" s="56">
        <v>1.34</v>
      </c>
      <c r="E45" s="56">
        <v>1.31</v>
      </c>
      <c r="F45" s="56">
        <v>1.33</v>
      </c>
      <c r="G45" s="56">
        <v>1.58</v>
      </c>
      <c r="H45" s="56">
        <v>1.5</v>
      </c>
      <c r="I45" s="56">
        <v>1.38</v>
      </c>
      <c r="J45" s="56">
        <v>1.4048</v>
      </c>
      <c r="K45" s="56">
        <v>1.392</v>
      </c>
      <c r="L45" s="56">
        <v>1.3279</v>
      </c>
      <c r="M45" s="115">
        <f>M47/M39</f>
        <v>1.4311142857142858</v>
      </c>
    </row>
    <row r="46" spans="2:13" ht="15">
      <c r="B46" s="53"/>
      <c r="C46" s="52"/>
      <c r="D46" s="57"/>
      <c r="E46" s="56"/>
      <c r="F46" s="56"/>
      <c r="G46" s="56"/>
      <c r="H46" s="56"/>
      <c r="I46" s="56"/>
      <c r="J46" s="56"/>
      <c r="K46" s="56"/>
      <c r="L46" s="56"/>
      <c r="M46" s="115"/>
    </row>
    <row r="47" spans="2:13" ht="15">
      <c r="B47" s="53" t="s">
        <v>229</v>
      </c>
      <c r="C47" s="52"/>
      <c r="D47" s="58">
        <v>187144</v>
      </c>
      <c r="E47" s="54">
        <v>30248</v>
      </c>
      <c r="F47" s="54">
        <v>41217</v>
      </c>
      <c r="G47" s="54">
        <v>224799</v>
      </c>
      <c r="H47" s="54">
        <v>66187</v>
      </c>
      <c r="I47" s="54">
        <v>20744</v>
      </c>
      <c r="J47" s="54">
        <v>43549</v>
      </c>
      <c r="K47" s="54">
        <v>51504</v>
      </c>
      <c r="L47" s="54">
        <v>35854</v>
      </c>
      <c r="M47" s="113">
        <f>SUM(B47:L47)</f>
        <v>701246</v>
      </c>
    </row>
    <row r="48" spans="2:13" ht="15">
      <c r="B48" s="59"/>
      <c r="C48" s="60"/>
      <c r="D48" s="59"/>
      <c r="E48" s="60"/>
      <c r="F48" s="60"/>
      <c r="G48" s="60"/>
      <c r="H48" s="60"/>
      <c r="I48" s="60"/>
      <c r="J48" s="60"/>
      <c r="K48" s="60"/>
      <c r="L48" s="60"/>
      <c r="M48" s="116"/>
    </row>
    <row r="49" spans="2:13" ht="15.75">
      <c r="B49" s="51" t="s">
        <v>230</v>
      </c>
      <c r="C49" s="1"/>
      <c r="D49" s="53"/>
      <c r="E49" s="25"/>
      <c r="F49" s="25"/>
      <c r="G49" s="25"/>
      <c r="H49" s="25"/>
      <c r="I49" s="25"/>
      <c r="J49" s="25"/>
      <c r="K49" s="25"/>
      <c r="L49" s="25"/>
      <c r="M49" s="113"/>
    </row>
    <row r="50" spans="2:13" ht="15.75">
      <c r="B50" s="51"/>
      <c r="C50" s="25"/>
      <c r="D50" s="53"/>
      <c r="E50" s="25"/>
      <c r="F50" s="25"/>
      <c r="G50" s="25"/>
      <c r="H50" s="25"/>
      <c r="I50" s="25"/>
      <c r="J50" s="25"/>
      <c r="K50" s="25"/>
      <c r="L50" s="25"/>
      <c r="M50" s="113"/>
    </row>
    <row r="51" spans="2:13" ht="15">
      <c r="B51" s="53" t="s">
        <v>231</v>
      </c>
      <c r="C51" s="25"/>
      <c r="D51" s="58">
        <f aca="true" t="shared" si="0" ref="D51:L51">D39</f>
        <v>140000</v>
      </c>
      <c r="E51" s="54">
        <f t="shared" si="0"/>
        <v>23000</v>
      </c>
      <c r="F51" s="54">
        <f t="shared" si="0"/>
        <v>31000</v>
      </c>
      <c r="G51" s="54">
        <f t="shared" si="0"/>
        <v>142000</v>
      </c>
      <c r="H51" s="54">
        <f t="shared" si="0"/>
        <v>44000</v>
      </c>
      <c r="I51" s="54">
        <f t="shared" si="0"/>
        <v>15000</v>
      </c>
      <c r="J51" s="54">
        <f t="shared" si="0"/>
        <v>31000</v>
      </c>
      <c r="K51" s="54">
        <f t="shared" si="0"/>
        <v>37000</v>
      </c>
      <c r="L51" s="54">
        <f t="shared" si="0"/>
        <v>27000</v>
      </c>
      <c r="M51" s="113">
        <f>SUM(B51:L51)</f>
        <v>490000</v>
      </c>
    </row>
    <row r="52" spans="2:13" ht="15">
      <c r="B52" s="53" t="s">
        <v>232</v>
      </c>
      <c r="C52" s="25"/>
      <c r="D52" s="61" t="s">
        <v>76</v>
      </c>
      <c r="E52" s="55" t="s">
        <v>76</v>
      </c>
      <c r="F52" s="55" t="s">
        <v>76</v>
      </c>
      <c r="G52" s="55" t="s">
        <v>76</v>
      </c>
      <c r="H52" s="55" t="s">
        <v>76</v>
      </c>
      <c r="I52" s="55" t="s">
        <v>76</v>
      </c>
      <c r="J52" s="55" t="s">
        <v>76</v>
      </c>
      <c r="K52" s="55" t="s">
        <v>76</v>
      </c>
      <c r="L52" s="55" t="s">
        <v>76</v>
      </c>
      <c r="M52" s="114" t="s">
        <v>76</v>
      </c>
    </row>
    <row r="53" spans="2:13" ht="15">
      <c r="B53" s="59"/>
      <c r="C53" s="60"/>
      <c r="D53" s="59"/>
      <c r="E53" s="60"/>
      <c r="F53" s="60"/>
      <c r="G53" s="60"/>
      <c r="H53" s="60"/>
      <c r="I53" s="60"/>
      <c r="J53" s="60"/>
      <c r="K53" s="60"/>
      <c r="L53" s="60"/>
      <c r="M53" s="117"/>
    </row>
    <row r="54" spans="2:12" ht="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2:12" ht="15">
      <c r="B55" s="64" t="s">
        <v>37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2:12" ht="15">
      <c r="B56" s="64" t="s">
        <v>38</v>
      </c>
      <c r="C56" s="25"/>
      <c r="D56" s="25"/>
      <c r="G56" s="25"/>
      <c r="H56" s="25"/>
      <c r="I56" s="25"/>
      <c r="J56" s="25"/>
      <c r="K56" s="25"/>
      <c r="L56" s="25"/>
    </row>
    <row r="57" spans="2:12" ht="15">
      <c r="B57" s="25"/>
      <c r="C57" s="25"/>
      <c r="D57" s="25"/>
      <c r="G57" s="25"/>
      <c r="H57" s="25"/>
      <c r="I57" s="25"/>
      <c r="J57" s="25"/>
      <c r="K57" s="25"/>
      <c r="L57" s="25"/>
    </row>
    <row r="58" spans="2:13" ht="15">
      <c r="B58" s="64" t="s">
        <v>39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2:13" ht="15">
      <c r="B59" s="64" t="s">
        <v>97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2:13" ht="1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2:8" ht="15.75">
      <c r="B61" s="77" t="s">
        <v>32</v>
      </c>
      <c r="C61" s="1"/>
      <c r="D61" s="25"/>
      <c r="E61" s="25"/>
      <c r="F61" s="25"/>
      <c r="G61" s="25"/>
      <c r="H61" s="25"/>
    </row>
    <row r="62" spans="2:8" ht="15.75">
      <c r="B62" s="64" t="s">
        <v>101</v>
      </c>
      <c r="C62" s="1"/>
      <c r="D62" s="25"/>
      <c r="E62" s="25"/>
      <c r="F62" s="25"/>
      <c r="G62" s="25"/>
      <c r="H62" s="25"/>
    </row>
    <row r="63" spans="2:8" ht="15.75">
      <c r="B63" s="64" t="s">
        <v>111</v>
      </c>
      <c r="C63" s="1"/>
      <c r="D63" s="25"/>
      <c r="E63" s="25"/>
      <c r="F63" s="25"/>
      <c r="G63" s="25"/>
      <c r="H63" s="25"/>
    </row>
    <row r="65" spans="2:7" ht="15.75">
      <c r="B65" s="77" t="s">
        <v>30</v>
      </c>
      <c r="C65" s="1"/>
      <c r="D65" s="25"/>
      <c r="E65" s="5"/>
      <c r="F65" s="5"/>
      <c r="G65" s="25"/>
    </row>
    <row r="66" spans="2:7" ht="15">
      <c r="B66" s="64" t="s">
        <v>154</v>
      </c>
      <c r="C66" s="25"/>
      <c r="D66" s="25"/>
      <c r="E66" s="25"/>
      <c r="F66" s="25"/>
      <c r="G66" s="25"/>
    </row>
    <row r="67" spans="2:7" ht="15">
      <c r="B67" s="64"/>
      <c r="C67" s="25"/>
      <c r="D67" s="25"/>
      <c r="E67" s="25"/>
      <c r="F67" s="25"/>
      <c r="G67" s="25"/>
    </row>
    <row r="68" spans="2:7" ht="15">
      <c r="B68" s="82" t="s">
        <v>155</v>
      </c>
      <c r="C68" s="25"/>
      <c r="D68" s="25"/>
      <c r="E68" s="55" t="s">
        <v>170</v>
      </c>
      <c r="F68" s="55"/>
      <c r="G68" s="55" t="s">
        <v>156</v>
      </c>
    </row>
    <row r="69" spans="2:7" ht="15">
      <c r="B69" s="64"/>
      <c r="C69" s="25"/>
      <c r="D69" s="25"/>
      <c r="E69" s="55" t="s">
        <v>273</v>
      </c>
      <c r="F69" s="25"/>
      <c r="G69" s="55" t="s">
        <v>273</v>
      </c>
    </row>
    <row r="70" spans="2:7" ht="15">
      <c r="B70" s="64"/>
      <c r="C70" s="25" t="s">
        <v>157</v>
      </c>
      <c r="D70" s="25"/>
      <c r="E70" s="104">
        <v>108201</v>
      </c>
      <c r="F70" s="104"/>
      <c r="G70" s="104">
        <f>14132+100</f>
        <v>14232</v>
      </c>
    </row>
    <row r="71" spans="2:7" ht="15">
      <c r="B71" s="64"/>
      <c r="C71" s="25" t="s">
        <v>158</v>
      </c>
      <c r="D71" s="25"/>
      <c r="E71" s="104">
        <v>51929</v>
      </c>
      <c r="F71" s="104"/>
      <c r="G71" s="104">
        <f>3494-385</f>
        <v>3109</v>
      </c>
    </row>
    <row r="72" spans="2:7" ht="15">
      <c r="B72" s="64"/>
      <c r="C72" s="25"/>
      <c r="D72" s="25"/>
      <c r="E72" s="105" t="s">
        <v>54</v>
      </c>
      <c r="F72" s="104"/>
      <c r="G72" s="105" t="s">
        <v>54</v>
      </c>
    </row>
    <row r="73" spans="2:7" ht="15">
      <c r="B73" s="64"/>
      <c r="C73" s="25"/>
      <c r="D73" s="25"/>
      <c r="E73" s="104">
        <f>SUM(E70:E71)</f>
        <v>160130</v>
      </c>
      <c r="F73" s="104"/>
      <c r="G73" s="104">
        <f>SUM(G70:G71)</f>
        <v>17341</v>
      </c>
    </row>
    <row r="74" spans="2:7" ht="15">
      <c r="B74" s="64"/>
      <c r="C74" s="25"/>
      <c r="D74" s="25"/>
      <c r="E74" s="105" t="s">
        <v>55</v>
      </c>
      <c r="F74" s="104"/>
      <c r="G74" s="105" t="s">
        <v>55</v>
      </c>
    </row>
    <row r="75" spans="2:7" ht="15">
      <c r="B75" s="64"/>
      <c r="C75" s="25"/>
      <c r="D75" s="25"/>
      <c r="E75" s="104"/>
      <c r="F75" s="104"/>
      <c r="G75" s="104"/>
    </row>
    <row r="77" spans="2:3" ht="18">
      <c r="B77" s="109" t="s">
        <v>281</v>
      </c>
      <c r="C77" s="1"/>
    </row>
    <row r="78" ht="15.75">
      <c r="B78" s="77" t="s">
        <v>282</v>
      </c>
    </row>
    <row r="81" spans="2:6" ht="15.75">
      <c r="B81" s="77" t="s">
        <v>89</v>
      </c>
      <c r="F81" s="2"/>
    </row>
    <row r="82" spans="2:6" ht="15">
      <c r="B82" s="64" t="s">
        <v>112</v>
      </c>
      <c r="F82" s="2"/>
    </row>
    <row r="83" spans="2:6" ht="15">
      <c r="B83" s="63" t="s">
        <v>88</v>
      </c>
      <c r="F83" s="2"/>
    </row>
    <row r="84" spans="2:6" ht="15">
      <c r="B84" s="63" t="s">
        <v>87</v>
      </c>
      <c r="F84" s="2"/>
    </row>
    <row r="86" spans="2:8" ht="15.75">
      <c r="B86" s="77" t="s">
        <v>31</v>
      </c>
      <c r="C86" s="1"/>
      <c r="D86" s="25"/>
      <c r="E86" s="25"/>
      <c r="F86" s="25"/>
      <c r="G86" s="25"/>
      <c r="H86" s="25"/>
    </row>
    <row r="87" spans="2:8" ht="15">
      <c r="B87" s="64" t="s">
        <v>218</v>
      </c>
      <c r="C87" s="25"/>
      <c r="D87" s="25"/>
      <c r="E87" s="25"/>
      <c r="F87" s="25"/>
      <c r="G87" s="25"/>
      <c r="H87" s="25"/>
    </row>
    <row r="88" spans="2:8" ht="15">
      <c r="B88" s="64" t="s">
        <v>152</v>
      </c>
      <c r="C88" s="25"/>
      <c r="D88" s="25"/>
      <c r="E88" s="25"/>
      <c r="F88" s="25"/>
      <c r="G88" s="25"/>
      <c r="H88" s="25"/>
    </row>
    <row r="90" spans="2:3" ht="15.75">
      <c r="B90" s="77" t="s">
        <v>19</v>
      </c>
      <c r="C90" s="1"/>
    </row>
    <row r="91" ht="15">
      <c r="B91" s="63" t="s">
        <v>49</v>
      </c>
    </row>
    <row r="93" spans="2:9" ht="15.75">
      <c r="B93" s="77" t="s">
        <v>21</v>
      </c>
      <c r="C93" s="1"/>
      <c r="D93" s="54"/>
      <c r="E93" s="54"/>
      <c r="F93" s="54"/>
      <c r="G93" s="54"/>
      <c r="H93" s="54"/>
      <c r="I93" s="54"/>
    </row>
    <row r="94" spans="2:9" ht="15">
      <c r="B94" s="64" t="s">
        <v>113</v>
      </c>
      <c r="C94" s="25"/>
      <c r="D94" s="25"/>
      <c r="E94" s="25"/>
      <c r="F94" s="25"/>
      <c r="G94" s="25"/>
      <c r="H94" s="54"/>
      <c r="I94" s="54"/>
    </row>
    <row r="95" spans="2:9" ht="15">
      <c r="B95" s="82" t="s">
        <v>114</v>
      </c>
      <c r="C95" s="25"/>
      <c r="D95" s="25"/>
      <c r="E95" s="25"/>
      <c r="F95" s="25"/>
      <c r="G95" s="25"/>
      <c r="H95" s="54"/>
      <c r="I95" s="54"/>
    </row>
    <row r="97" spans="2:7" ht="15.75">
      <c r="B97" s="77" t="s">
        <v>34</v>
      </c>
      <c r="C97" s="1"/>
      <c r="G97" s="2"/>
    </row>
    <row r="98" spans="2:7" ht="15.75">
      <c r="B98" s="77" t="s">
        <v>63</v>
      </c>
      <c r="C98" s="1"/>
      <c r="G98" s="2"/>
    </row>
    <row r="99" spans="5:7" ht="15">
      <c r="E99" s="2" t="s">
        <v>77</v>
      </c>
      <c r="G99" s="2" t="s">
        <v>85</v>
      </c>
    </row>
    <row r="100" spans="5:7" ht="15">
      <c r="E100" s="2" t="s">
        <v>191</v>
      </c>
      <c r="G100" s="2" t="s">
        <v>192</v>
      </c>
    </row>
    <row r="101" spans="5:7" ht="15">
      <c r="E101" s="3" t="s">
        <v>0</v>
      </c>
      <c r="G101" s="3" t="s">
        <v>0</v>
      </c>
    </row>
    <row r="102" spans="5:7" ht="15">
      <c r="E102" s="2" t="s">
        <v>169</v>
      </c>
      <c r="G102" s="2" t="s">
        <v>169</v>
      </c>
    </row>
    <row r="103" spans="5:7" ht="15">
      <c r="E103" s="2"/>
      <c r="G103" s="2"/>
    </row>
    <row r="104" spans="2:7" ht="15">
      <c r="B104" t="s">
        <v>193</v>
      </c>
      <c r="E104" s="5">
        <f>1397+254-496</f>
        <v>1155</v>
      </c>
      <c r="G104" s="5">
        <f>4387+254-658</f>
        <v>3983</v>
      </c>
    </row>
    <row r="105" spans="2:7" ht="15">
      <c r="B105" t="s">
        <v>194</v>
      </c>
      <c r="E105" s="5">
        <f>658-162</f>
        <v>496</v>
      </c>
      <c r="G105" s="5">
        <v>658</v>
      </c>
    </row>
    <row r="106" spans="5:7" ht="15">
      <c r="E106" s="7" t="s">
        <v>76</v>
      </c>
      <c r="G106" s="7" t="s">
        <v>76</v>
      </c>
    </row>
    <row r="107" spans="5:7" ht="15">
      <c r="E107" s="5">
        <f>E104+E105</f>
        <v>1651</v>
      </c>
      <c r="G107" s="27">
        <f>G104+G105</f>
        <v>4641</v>
      </c>
    </row>
    <row r="108" spans="2:7" ht="15">
      <c r="B108" t="s">
        <v>195</v>
      </c>
      <c r="E108" s="27">
        <v>-254</v>
      </c>
      <c r="G108" s="27">
        <v>-254</v>
      </c>
    </row>
    <row r="109" spans="5:7" ht="15">
      <c r="E109" s="7" t="s">
        <v>76</v>
      </c>
      <c r="G109" s="7" t="s">
        <v>76</v>
      </c>
    </row>
    <row r="110" spans="2:7" ht="15">
      <c r="B110" t="s">
        <v>159</v>
      </c>
      <c r="E110" s="5">
        <f>SUM(E107:E108)</f>
        <v>1397</v>
      </c>
      <c r="G110" s="27">
        <f>SUM(G107:G109)</f>
        <v>4387</v>
      </c>
    </row>
    <row r="111" spans="5:7" ht="15">
      <c r="E111" s="7" t="s">
        <v>69</v>
      </c>
      <c r="G111" s="7" t="s">
        <v>69</v>
      </c>
    </row>
    <row r="112" spans="5:7" ht="15">
      <c r="E112" s="5"/>
      <c r="F112" s="5"/>
      <c r="G112" s="27"/>
    </row>
    <row r="113" ht="15">
      <c r="B113" s="63" t="s">
        <v>161</v>
      </c>
    </row>
    <row r="114" spans="2:7" ht="15">
      <c r="B114" s="63" t="s">
        <v>162</v>
      </c>
      <c r="F114" s="5"/>
      <c r="G114" s="27"/>
    </row>
    <row r="115" spans="5:7" ht="15">
      <c r="E115" s="5"/>
      <c r="F115" s="5"/>
      <c r="G115" s="27"/>
    </row>
    <row r="116" spans="2:7" ht="15.75">
      <c r="B116" s="77" t="s">
        <v>35</v>
      </c>
      <c r="C116" s="1"/>
      <c r="D116" s="1"/>
      <c r="E116" s="1"/>
      <c r="F116" s="1"/>
      <c r="G116" s="27"/>
    </row>
    <row r="117" ht="15">
      <c r="B117" t="s">
        <v>196</v>
      </c>
    </row>
    <row r="118" ht="15">
      <c r="B118" t="s">
        <v>197</v>
      </c>
    </row>
    <row r="120" spans="2:5" ht="15.75">
      <c r="B120" s="77" t="s">
        <v>36</v>
      </c>
      <c r="C120" s="1"/>
      <c r="D120" s="1"/>
      <c r="E120" s="1"/>
    </row>
    <row r="121" ht="15">
      <c r="B121" t="s">
        <v>198</v>
      </c>
    </row>
    <row r="122" spans="8:9" ht="15">
      <c r="H122" s="2" t="s">
        <v>167</v>
      </c>
      <c r="I122" s="2" t="s">
        <v>199</v>
      </c>
    </row>
    <row r="123" spans="8:9" ht="15">
      <c r="H123" s="2" t="s">
        <v>200</v>
      </c>
      <c r="I123" s="2" t="s">
        <v>192</v>
      </c>
    </row>
    <row r="124" spans="2:9" ht="15">
      <c r="B124" s="63" t="s">
        <v>171</v>
      </c>
      <c r="C124" s="90" t="s">
        <v>109</v>
      </c>
      <c r="D124" s="28"/>
      <c r="E124" s="28"/>
      <c r="F124" s="28"/>
      <c r="G124" s="28"/>
      <c r="H124" s="29" t="s">
        <v>169</v>
      </c>
      <c r="I124" s="30" t="s">
        <v>169</v>
      </c>
    </row>
    <row r="125" spans="3:9" ht="15">
      <c r="C125" s="31" t="s">
        <v>201</v>
      </c>
      <c r="D125" s="32"/>
      <c r="E125" s="32"/>
      <c r="F125" s="32"/>
      <c r="G125" s="28"/>
      <c r="H125" s="33">
        <f>342+488+10</f>
        <v>840</v>
      </c>
      <c r="I125" s="34">
        <f>194+1348+342+488+10</f>
        <v>2382</v>
      </c>
    </row>
    <row r="126" spans="3:9" ht="15">
      <c r="C126" s="9" t="s">
        <v>202</v>
      </c>
      <c r="G126" s="28"/>
      <c r="H126" s="35">
        <f>5+11</f>
        <v>16</v>
      </c>
      <c r="I126" s="8">
        <f>516+42+5+11</f>
        <v>574</v>
      </c>
    </row>
    <row r="127" spans="3:9" ht="15">
      <c r="C127" s="80" t="s">
        <v>13</v>
      </c>
      <c r="D127" s="32"/>
      <c r="E127" s="32"/>
      <c r="F127" s="32"/>
      <c r="G127" s="28"/>
      <c r="H127" s="35">
        <v>-2</v>
      </c>
      <c r="I127" s="8">
        <v>0</v>
      </c>
    </row>
    <row r="128" ht="15">
      <c r="G128" s="28"/>
    </row>
    <row r="129" spans="2:9" ht="15">
      <c r="B129" s="63" t="s">
        <v>204</v>
      </c>
      <c r="C129" s="31" t="s">
        <v>203</v>
      </c>
      <c r="D129" s="32"/>
      <c r="E129" s="32"/>
      <c r="F129" s="32"/>
      <c r="G129" s="28"/>
      <c r="H129" s="36" t="s">
        <v>169</v>
      </c>
      <c r="I129" s="37" t="s">
        <v>169</v>
      </c>
    </row>
    <row r="130" spans="3:9" ht="15">
      <c r="C130" s="38" t="s">
        <v>219</v>
      </c>
      <c r="D130" s="39"/>
      <c r="E130" s="39"/>
      <c r="F130" s="39"/>
      <c r="G130" s="92"/>
      <c r="H130" s="35">
        <v>3825</v>
      </c>
      <c r="I130" s="8">
        <v>3825</v>
      </c>
    </row>
    <row r="131" spans="3:9" ht="15">
      <c r="C131" s="40" t="s">
        <v>220</v>
      </c>
      <c r="D131" s="41"/>
      <c r="E131" s="41"/>
      <c r="F131" s="11"/>
      <c r="G131" s="93"/>
      <c r="H131" s="6"/>
      <c r="I131" s="6"/>
    </row>
    <row r="132" spans="3:9" ht="15">
      <c r="C132" s="91" t="s">
        <v>40</v>
      </c>
      <c r="D132" s="42"/>
      <c r="E132" s="42"/>
      <c r="F132" s="42"/>
      <c r="G132" s="95"/>
      <c r="H132" s="43">
        <v>3057</v>
      </c>
      <c r="I132" s="44">
        <v>3057</v>
      </c>
    </row>
    <row r="133" spans="3:9" ht="15">
      <c r="C133" s="80" t="s">
        <v>41</v>
      </c>
      <c r="D133" s="45"/>
      <c r="E133" s="45"/>
      <c r="F133" s="94"/>
      <c r="G133" s="96"/>
      <c r="H133" s="8">
        <v>3057</v>
      </c>
      <c r="I133" s="8">
        <v>3057</v>
      </c>
    </row>
    <row r="135" spans="2:3" ht="15.75">
      <c r="B135" s="77" t="s">
        <v>206</v>
      </c>
      <c r="C135" s="1"/>
    </row>
    <row r="136" ht="15">
      <c r="B136" t="s">
        <v>221</v>
      </c>
    </row>
    <row r="138" ht="15.75">
      <c r="B138" s="77" t="s">
        <v>205</v>
      </c>
    </row>
    <row r="139" ht="15">
      <c r="B139" t="s">
        <v>50</v>
      </c>
    </row>
    <row r="151" spans="2:3" ht="18">
      <c r="B151" s="109" t="s">
        <v>281</v>
      </c>
      <c r="C151" s="1"/>
    </row>
    <row r="152" ht="15.75">
      <c r="B152" s="77" t="s">
        <v>282</v>
      </c>
    </row>
    <row r="154" spans="2:8" ht="15.75">
      <c r="B154" s="77" t="s">
        <v>207</v>
      </c>
      <c r="C154" s="1"/>
      <c r="D154" s="1"/>
      <c r="E154" s="1"/>
      <c r="F154" s="1"/>
      <c r="G154" s="25"/>
      <c r="H154" s="25"/>
    </row>
    <row r="155" spans="2:8" ht="15">
      <c r="B155" s="82" t="s">
        <v>51</v>
      </c>
      <c r="C155" s="25"/>
      <c r="D155" s="25"/>
      <c r="E155" s="25"/>
      <c r="F155" s="25"/>
      <c r="G155" s="25"/>
      <c r="H155" s="25"/>
    </row>
    <row r="156" spans="2:8" ht="15">
      <c r="B156" s="82"/>
      <c r="C156" s="25"/>
      <c r="D156" s="25"/>
      <c r="E156" s="25"/>
      <c r="F156" s="25"/>
      <c r="G156" s="25"/>
      <c r="H156" s="25"/>
    </row>
    <row r="157" spans="2:8" ht="15">
      <c r="B157" s="64"/>
      <c r="C157" s="25"/>
      <c r="D157" s="25"/>
      <c r="E157" s="25"/>
      <c r="F157" s="55" t="s">
        <v>273</v>
      </c>
      <c r="G157" s="25"/>
      <c r="H157" s="25"/>
    </row>
    <row r="158" spans="2:8" ht="15.75" thickBot="1">
      <c r="B158" s="64"/>
      <c r="C158" s="25" t="s">
        <v>98</v>
      </c>
      <c r="D158" s="25"/>
      <c r="E158" s="25"/>
      <c r="F158" s="83">
        <v>3169</v>
      </c>
      <c r="G158" s="25" t="s">
        <v>52</v>
      </c>
      <c r="H158" s="25"/>
    </row>
    <row r="159" spans="2:7" ht="15.75" thickTop="1">
      <c r="B159" s="25"/>
      <c r="C159" s="25"/>
      <c r="D159" s="25"/>
      <c r="E159" s="25"/>
      <c r="F159" s="25"/>
      <c r="G159" s="25"/>
    </row>
    <row r="160" spans="2:9" ht="15.75">
      <c r="B160" s="77" t="s">
        <v>208</v>
      </c>
      <c r="C160" s="1"/>
      <c r="D160" s="25"/>
      <c r="E160" s="54"/>
      <c r="F160" s="54"/>
      <c r="G160" s="54"/>
      <c r="H160" s="54"/>
      <c r="I160" s="54"/>
    </row>
    <row r="161" spans="2:9" ht="15.75">
      <c r="B161" s="77" t="s">
        <v>209</v>
      </c>
      <c r="C161" s="1"/>
      <c r="D161" s="25"/>
      <c r="E161" s="54"/>
      <c r="F161" s="54"/>
      <c r="G161" s="54"/>
      <c r="H161" s="54"/>
      <c r="I161" s="54"/>
    </row>
    <row r="162" spans="2:9" ht="15">
      <c r="B162" s="25" t="s">
        <v>233</v>
      </c>
      <c r="C162" s="25"/>
      <c r="D162" s="25"/>
      <c r="E162" s="25"/>
      <c r="F162" s="25"/>
      <c r="G162" s="25"/>
      <c r="H162" s="25"/>
      <c r="I162" s="25"/>
    </row>
    <row r="163" spans="2:9" ht="15">
      <c r="B163" s="25" t="s">
        <v>234</v>
      </c>
      <c r="C163" s="25"/>
      <c r="D163" s="25"/>
      <c r="E163" s="25"/>
      <c r="F163" s="5"/>
      <c r="G163" s="5"/>
      <c r="H163" s="25"/>
      <c r="I163" s="25"/>
    </row>
    <row r="164" spans="2:9" ht="15">
      <c r="B164" s="25"/>
      <c r="C164" s="25"/>
      <c r="D164" s="25"/>
      <c r="E164" s="25"/>
      <c r="F164" s="5"/>
      <c r="G164" s="5"/>
      <c r="H164" s="25"/>
      <c r="I164" s="25"/>
    </row>
    <row r="165" spans="2:10" ht="15.75">
      <c r="B165" s="77" t="s">
        <v>210</v>
      </c>
      <c r="C165" s="1"/>
      <c r="D165" s="25"/>
      <c r="E165" s="25"/>
      <c r="F165" s="5"/>
      <c r="G165" s="5"/>
      <c r="H165" s="25"/>
      <c r="I165" s="25"/>
      <c r="J165" s="25"/>
    </row>
    <row r="166" spans="2:10" ht="15">
      <c r="B166" s="25" t="s">
        <v>235</v>
      </c>
      <c r="C166" s="25"/>
      <c r="D166" s="25"/>
      <c r="E166" s="25"/>
      <c r="F166" s="25"/>
      <c r="G166" s="25"/>
      <c r="H166" s="25"/>
      <c r="I166" s="25"/>
      <c r="J166" s="25"/>
    </row>
    <row r="167" spans="2:10" ht="15">
      <c r="B167" s="25" t="s">
        <v>236</v>
      </c>
      <c r="C167" s="25"/>
      <c r="D167" s="25"/>
      <c r="E167" s="25"/>
      <c r="F167" s="25"/>
      <c r="G167" s="25"/>
      <c r="H167" s="25"/>
      <c r="I167" s="25"/>
      <c r="J167" s="25"/>
    </row>
    <row r="168" spans="2:10" ht="15">
      <c r="B168" s="25" t="s">
        <v>237</v>
      </c>
      <c r="C168" s="25"/>
      <c r="D168" s="25"/>
      <c r="E168" s="25"/>
      <c r="F168" s="25"/>
      <c r="G168" s="25"/>
      <c r="H168" s="25"/>
      <c r="I168" s="25"/>
      <c r="J168" s="25"/>
    </row>
    <row r="169" spans="2:10" ht="15">
      <c r="B169" s="25" t="s">
        <v>238</v>
      </c>
      <c r="C169" s="25"/>
      <c r="D169" s="25"/>
      <c r="E169" s="25"/>
      <c r="F169" s="25"/>
      <c r="G169" s="25"/>
      <c r="H169" s="25"/>
      <c r="I169" s="25"/>
      <c r="J169" s="25"/>
    </row>
    <row r="170" spans="2:10" ht="15">
      <c r="B170" s="25" t="s">
        <v>239</v>
      </c>
      <c r="C170" s="25"/>
      <c r="D170" s="25"/>
      <c r="E170" s="25"/>
      <c r="F170" s="25"/>
      <c r="G170" s="25"/>
      <c r="H170" s="25"/>
      <c r="I170" s="25"/>
      <c r="J170" s="25"/>
    </row>
    <row r="171" spans="2:10" ht="15">
      <c r="B171" s="25" t="s">
        <v>240</v>
      </c>
      <c r="C171" s="25"/>
      <c r="D171" s="25"/>
      <c r="E171" s="25"/>
      <c r="F171" s="25"/>
      <c r="G171" s="25"/>
      <c r="H171" s="25"/>
      <c r="I171" s="25"/>
      <c r="J171" s="25"/>
    </row>
    <row r="172" spans="2:10" ht="15">
      <c r="B172" s="25" t="s">
        <v>241</v>
      </c>
      <c r="C172" s="25"/>
      <c r="D172" s="25"/>
      <c r="E172" s="25"/>
      <c r="F172" s="5"/>
      <c r="G172" s="5"/>
      <c r="H172" s="25"/>
      <c r="I172" s="25"/>
      <c r="J172" s="25"/>
    </row>
    <row r="173" spans="2:10" ht="15">
      <c r="B173" s="25"/>
      <c r="C173" s="25"/>
      <c r="D173" s="25"/>
      <c r="E173" s="25"/>
      <c r="F173" s="5"/>
      <c r="G173" s="5"/>
      <c r="H173" s="25"/>
      <c r="I173" s="25"/>
      <c r="J173" s="25"/>
    </row>
    <row r="174" spans="2:10" ht="15">
      <c r="B174" s="25" t="s">
        <v>99</v>
      </c>
      <c r="C174" s="25"/>
      <c r="D174" s="25"/>
      <c r="E174" s="25"/>
      <c r="F174" s="25"/>
      <c r="G174" s="25"/>
      <c r="H174" s="25"/>
      <c r="I174" s="25"/>
      <c r="J174" s="25"/>
    </row>
    <row r="175" spans="2:10" ht="15">
      <c r="B175" s="25" t="s">
        <v>100</v>
      </c>
      <c r="C175" s="25"/>
      <c r="D175" s="25"/>
      <c r="E175" s="25"/>
      <c r="F175" s="25"/>
      <c r="G175" s="25"/>
      <c r="H175" s="25"/>
      <c r="I175" s="25"/>
      <c r="J175" s="25"/>
    </row>
    <row r="176" spans="2:10" ht="15">
      <c r="B176" s="25"/>
      <c r="C176" s="25"/>
      <c r="D176" s="25"/>
      <c r="E176" s="25"/>
      <c r="F176" s="5"/>
      <c r="G176" s="5"/>
      <c r="H176" s="25"/>
      <c r="I176" s="25"/>
      <c r="J176" s="25"/>
    </row>
    <row r="177" spans="2:10" ht="15.75">
      <c r="B177" s="84" t="s">
        <v>211</v>
      </c>
      <c r="C177" s="62"/>
      <c r="D177" s="62"/>
      <c r="E177" s="62"/>
      <c r="F177" s="62"/>
      <c r="G177" s="25"/>
      <c r="H177" s="25"/>
      <c r="I177" s="25"/>
      <c r="J177" s="25"/>
    </row>
    <row r="178" spans="2:10" ht="15.75">
      <c r="B178" s="84" t="s">
        <v>212</v>
      </c>
      <c r="C178" s="62"/>
      <c r="D178" s="62"/>
      <c r="E178" s="62"/>
      <c r="F178" s="62"/>
      <c r="G178" s="25"/>
      <c r="H178" s="25"/>
      <c r="I178" s="25"/>
      <c r="J178" s="25"/>
    </row>
    <row r="179" spans="2:10" ht="15">
      <c r="B179" s="63" t="s">
        <v>22</v>
      </c>
      <c r="H179" s="25"/>
      <c r="I179" s="25"/>
      <c r="J179" s="25"/>
    </row>
    <row r="180" spans="2:10" ht="15">
      <c r="B180" s="64" t="s">
        <v>90</v>
      </c>
      <c r="I180" s="25"/>
      <c r="J180" s="25"/>
    </row>
    <row r="181" spans="2:10" ht="15">
      <c r="B181" s="25" t="s">
        <v>23</v>
      </c>
      <c r="I181" s="25"/>
      <c r="J181" s="25"/>
    </row>
    <row r="182" spans="2:10" ht="15">
      <c r="B182" s="64" t="s">
        <v>66</v>
      </c>
      <c r="H182" s="25"/>
      <c r="I182" s="25"/>
      <c r="J182" s="25"/>
    </row>
    <row r="183" spans="2:10" ht="15">
      <c r="B183" s="64" t="s">
        <v>164</v>
      </c>
      <c r="H183" s="25"/>
      <c r="I183" s="25"/>
      <c r="J183" s="25"/>
    </row>
    <row r="184" spans="2:10" ht="15"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2:10" ht="15.75">
      <c r="B185" s="77" t="s">
        <v>213</v>
      </c>
      <c r="C185" s="1"/>
      <c r="D185" s="1"/>
      <c r="E185" s="1"/>
      <c r="F185" s="1"/>
      <c r="G185" s="1"/>
      <c r="H185" s="1"/>
      <c r="I185" s="25"/>
      <c r="J185" s="25"/>
    </row>
    <row r="186" spans="2:10" ht="15">
      <c r="B186" s="64" t="s">
        <v>165</v>
      </c>
      <c r="J186" s="25"/>
    </row>
    <row r="187" spans="2:10" ht="15">
      <c r="B187" s="64" t="s">
        <v>93</v>
      </c>
      <c r="J187" s="25"/>
    </row>
    <row r="188" spans="2:10" ht="15">
      <c r="B188" s="64" t="s">
        <v>67</v>
      </c>
      <c r="J188" s="25"/>
    </row>
    <row r="189" spans="2:10" ht="15">
      <c r="B189" s="25" t="s">
        <v>24</v>
      </c>
      <c r="J189" s="25"/>
    </row>
    <row r="190" spans="2:10" ht="15">
      <c r="B190" s="25" t="s">
        <v>25</v>
      </c>
      <c r="J190" s="25"/>
    </row>
    <row r="191" spans="2:10" ht="15">
      <c r="B191" s="25" t="s">
        <v>26</v>
      </c>
      <c r="J191" s="25"/>
    </row>
    <row r="192" spans="2:10" ht="15">
      <c r="B192" s="64" t="s">
        <v>27</v>
      </c>
      <c r="J192" s="25"/>
    </row>
    <row r="193" spans="2:10" ht="15">
      <c r="B193" s="25"/>
      <c r="H193" s="25"/>
      <c r="I193" s="25"/>
      <c r="J193" s="25"/>
    </row>
    <row r="194" spans="2:10" ht="15.75">
      <c r="B194" s="77" t="s">
        <v>214</v>
      </c>
      <c r="C194" s="1"/>
      <c r="D194" s="1"/>
      <c r="E194" s="1"/>
      <c r="F194" s="1"/>
      <c r="G194" s="25"/>
      <c r="H194" s="25"/>
      <c r="I194" s="25"/>
      <c r="J194" s="25"/>
    </row>
    <row r="195" spans="2:10" ht="15.75">
      <c r="B195" s="77" t="s">
        <v>215</v>
      </c>
      <c r="C195" s="1"/>
      <c r="D195" s="1"/>
      <c r="E195" s="1"/>
      <c r="F195" s="1"/>
      <c r="G195" s="25"/>
      <c r="H195" s="25"/>
      <c r="I195" s="25"/>
      <c r="J195" s="25"/>
    </row>
    <row r="196" spans="2:10" ht="15">
      <c r="B196" s="25" t="s">
        <v>188</v>
      </c>
      <c r="C196" s="25"/>
      <c r="D196" s="25"/>
      <c r="E196" s="25"/>
      <c r="F196" s="25"/>
      <c r="G196" s="25"/>
      <c r="H196" s="25"/>
      <c r="I196" s="25"/>
      <c r="J196" s="25"/>
    </row>
    <row r="197" spans="2:10" ht="15">
      <c r="B197" s="25" t="s">
        <v>189</v>
      </c>
      <c r="C197" s="25"/>
      <c r="D197" s="25"/>
      <c r="E197" s="25"/>
      <c r="F197" s="25"/>
      <c r="G197" s="25"/>
      <c r="H197" s="25"/>
      <c r="I197" s="25"/>
      <c r="J197" s="25"/>
    </row>
    <row r="198" spans="2:10" ht="15">
      <c r="B198" s="64" t="s">
        <v>28</v>
      </c>
      <c r="C198" s="25"/>
      <c r="D198" s="25"/>
      <c r="E198" s="25"/>
      <c r="F198" s="25"/>
      <c r="G198" s="25"/>
      <c r="H198" s="25"/>
      <c r="I198" s="25"/>
      <c r="J198" s="25"/>
    </row>
    <row r="199" spans="2:10" ht="15">
      <c r="B199" s="64" t="s">
        <v>29</v>
      </c>
      <c r="C199" s="25"/>
      <c r="D199" s="25"/>
      <c r="E199" s="25"/>
      <c r="F199" s="25"/>
      <c r="G199" s="25"/>
      <c r="H199" s="25"/>
      <c r="I199" s="25"/>
      <c r="J199" s="25"/>
    </row>
    <row r="200" spans="2:10" ht="15"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2:10" ht="15.75">
      <c r="B201" s="77" t="s">
        <v>216</v>
      </c>
      <c r="C201" s="1"/>
      <c r="D201" s="1"/>
      <c r="E201" s="1"/>
      <c r="F201" s="1"/>
      <c r="G201" s="1"/>
      <c r="H201" s="25"/>
      <c r="I201" s="25"/>
      <c r="J201" s="25"/>
    </row>
    <row r="202" spans="2:10" ht="15">
      <c r="B202" t="s">
        <v>50</v>
      </c>
      <c r="C202" s="25"/>
      <c r="D202" s="25"/>
      <c r="E202" s="25"/>
      <c r="F202" s="25"/>
      <c r="G202" s="25"/>
      <c r="H202" s="25"/>
      <c r="I202" s="25"/>
      <c r="J202" s="25"/>
    </row>
    <row r="203" spans="2:10" ht="15"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2:10" ht="15.75">
      <c r="B204" s="77" t="s">
        <v>217</v>
      </c>
      <c r="C204" s="25"/>
      <c r="D204" s="25"/>
      <c r="E204" s="25"/>
      <c r="F204" s="25"/>
      <c r="G204" s="25"/>
      <c r="H204" s="25"/>
      <c r="I204" s="25"/>
      <c r="J204" s="25"/>
    </row>
    <row r="205" spans="2:10" ht="15">
      <c r="B205" t="s">
        <v>50</v>
      </c>
      <c r="C205" s="25"/>
      <c r="D205" s="25"/>
      <c r="E205" s="25"/>
      <c r="F205" s="25"/>
      <c r="G205" s="25"/>
      <c r="H205" s="25"/>
      <c r="I205" s="25"/>
      <c r="J205" s="25"/>
    </row>
    <row r="206" spans="2:10" ht="15">
      <c r="B206" s="25"/>
      <c r="C206" s="25"/>
      <c r="D206" s="25"/>
      <c r="E206" s="25"/>
      <c r="F206" s="25"/>
      <c r="G206" s="25"/>
      <c r="H206" s="25"/>
      <c r="I206" s="25"/>
      <c r="J206" s="25"/>
    </row>
    <row r="207" spans="2:10" ht="15.75">
      <c r="B207" s="1" t="s">
        <v>115</v>
      </c>
      <c r="C207" s="25"/>
      <c r="D207" s="25"/>
      <c r="E207" s="25"/>
      <c r="F207" s="25"/>
      <c r="G207" s="25"/>
      <c r="H207" s="25"/>
      <c r="I207" s="25"/>
      <c r="J207" s="25"/>
    </row>
    <row r="208" spans="2:10" ht="15">
      <c r="B208" s="64" t="s">
        <v>117</v>
      </c>
      <c r="C208" s="25"/>
      <c r="D208" s="25"/>
      <c r="E208" s="25"/>
      <c r="F208" s="25"/>
      <c r="G208" s="25"/>
      <c r="H208" s="25"/>
      <c r="I208" s="25"/>
      <c r="J208" s="25"/>
    </row>
    <row r="209" spans="2:10" ht="15">
      <c r="B209" s="25"/>
      <c r="C209" s="25"/>
      <c r="D209" s="25"/>
      <c r="E209" s="25"/>
      <c r="F209" s="25"/>
      <c r="G209" s="25"/>
      <c r="H209" s="25"/>
      <c r="I209" s="25"/>
      <c r="J209" s="25"/>
    </row>
    <row r="210" spans="2:10" ht="15"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2:10" ht="15">
      <c r="B211" s="25"/>
      <c r="C211" s="25"/>
      <c r="D211" s="25"/>
      <c r="E211" s="25"/>
      <c r="F211" s="25"/>
      <c r="G211" s="25"/>
      <c r="H211" s="25"/>
      <c r="I211" s="25"/>
      <c r="J211" s="25"/>
    </row>
    <row r="212" spans="2:10" ht="15"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2:10" ht="15"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2:10" ht="15"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2:10" ht="15"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2:10" ht="15"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2:10" ht="15"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2:10" ht="15"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2:10" ht="15"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2:10" ht="15"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2:10" ht="15">
      <c r="B221" s="25"/>
      <c r="C221" s="25"/>
      <c r="D221" s="25"/>
      <c r="E221" s="25"/>
      <c r="F221" s="25"/>
      <c r="G221" s="25"/>
      <c r="H221" s="25"/>
      <c r="I221" s="25"/>
      <c r="J221" s="25"/>
    </row>
    <row r="222" spans="2:10" ht="15"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2:10" ht="15"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2:10" ht="15"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2:10" ht="15"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2:10" ht="18">
      <c r="B226" s="109" t="s">
        <v>281</v>
      </c>
      <c r="C226" s="1"/>
      <c r="F226" s="25"/>
      <c r="G226" s="25"/>
      <c r="H226" s="25"/>
      <c r="I226" s="25"/>
      <c r="J226" s="25"/>
    </row>
    <row r="227" spans="2:10" ht="15.75">
      <c r="B227" s="77" t="s">
        <v>282</v>
      </c>
      <c r="F227" s="25"/>
      <c r="G227" s="25"/>
      <c r="H227" s="25"/>
      <c r="I227" s="25"/>
      <c r="J227" s="25"/>
    </row>
    <row r="228" spans="2:10" ht="15">
      <c r="B228" s="25"/>
      <c r="C228" s="25"/>
      <c r="D228" s="25"/>
      <c r="E228" s="25"/>
      <c r="F228" s="25"/>
      <c r="G228" s="25"/>
      <c r="H228" s="25"/>
      <c r="I228" s="25"/>
      <c r="J228" s="25"/>
    </row>
    <row r="229" ht="15.75">
      <c r="B229" s="77" t="s">
        <v>116</v>
      </c>
    </row>
    <row r="230" spans="2:8" ht="15.75">
      <c r="B230" s="77"/>
      <c r="H230" s="1" t="s">
        <v>53</v>
      </c>
    </row>
    <row r="231" spans="2:8" ht="15.75">
      <c r="B231" s="77"/>
      <c r="H231" s="77" t="s">
        <v>274</v>
      </c>
    </row>
    <row r="232" spans="2:8" ht="15.75">
      <c r="B232" s="77"/>
      <c r="H232" s="4" t="s">
        <v>273</v>
      </c>
    </row>
    <row r="233" ht="15.75">
      <c r="B233" s="77" t="s">
        <v>284</v>
      </c>
    </row>
    <row r="234" spans="2:8" ht="15">
      <c r="B234" s="63" t="s">
        <v>103</v>
      </c>
      <c r="H234" s="10">
        <v>101877</v>
      </c>
    </row>
    <row r="235" spans="2:8" ht="15">
      <c r="B235" s="64" t="s">
        <v>104</v>
      </c>
      <c r="H235" s="10">
        <v>-2196</v>
      </c>
    </row>
    <row r="236" ht="15">
      <c r="H236" s="86" t="s">
        <v>54</v>
      </c>
    </row>
    <row r="237" ht="15">
      <c r="H237" s="10">
        <f>+H235+H234</f>
        <v>99681</v>
      </c>
    </row>
    <row r="238" spans="2:8" ht="15">
      <c r="B238" s="63" t="s">
        <v>105</v>
      </c>
      <c r="H238" s="85"/>
    </row>
    <row r="239" spans="2:8" ht="15">
      <c r="B239" s="63" t="s">
        <v>106</v>
      </c>
      <c r="H239" s="10">
        <v>-218</v>
      </c>
    </row>
    <row r="240" ht="15">
      <c r="H240" s="86" t="s">
        <v>54</v>
      </c>
    </row>
    <row r="241" spans="2:8" ht="15">
      <c r="B241" s="25" t="s">
        <v>56</v>
      </c>
      <c r="H241" s="10">
        <f>+H239+H237</f>
        <v>99463</v>
      </c>
    </row>
    <row r="242" spans="2:8" ht="15">
      <c r="B242" s="25"/>
      <c r="H242" s="86" t="s">
        <v>55</v>
      </c>
    </row>
    <row r="243" spans="2:8" ht="15">
      <c r="B243" s="25"/>
      <c r="H243" s="85"/>
    </row>
    <row r="244" spans="2:8" ht="15">
      <c r="B244" s="64" t="s">
        <v>57</v>
      </c>
      <c r="H244" s="10">
        <v>12210</v>
      </c>
    </row>
    <row r="245" ht="15">
      <c r="H245" s="85"/>
    </row>
    <row r="246" spans="2:8" ht="15">
      <c r="B246" s="63" t="s">
        <v>107</v>
      </c>
      <c r="H246" s="85">
        <f>+H244/H241*100</f>
        <v>12.275921699526457</v>
      </c>
    </row>
    <row r="247" ht="15">
      <c r="H247" s="86" t="s">
        <v>55</v>
      </c>
    </row>
    <row r="248" ht="15">
      <c r="H248" s="85"/>
    </row>
    <row r="249" spans="2:8" ht="15.75">
      <c r="B249" s="77" t="s">
        <v>285</v>
      </c>
      <c r="H249" s="85"/>
    </row>
    <row r="250" spans="2:8" ht="15">
      <c r="B250" s="25" t="s">
        <v>56</v>
      </c>
      <c r="H250" s="10">
        <v>99463</v>
      </c>
    </row>
    <row r="251" spans="2:8" ht="15">
      <c r="B251" s="64" t="s">
        <v>58</v>
      </c>
      <c r="H251" s="85"/>
    </row>
    <row r="252" spans="2:8" ht="15">
      <c r="B252" s="64" t="s">
        <v>1</v>
      </c>
      <c r="H252" s="10">
        <v>7612</v>
      </c>
    </row>
    <row r="253" spans="2:8" ht="15">
      <c r="B253" s="64" t="s">
        <v>2</v>
      </c>
      <c r="H253" s="10">
        <v>-6973</v>
      </c>
    </row>
    <row r="254" ht="15">
      <c r="H254" s="86" t="s">
        <v>54</v>
      </c>
    </row>
    <row r="255" spans="2:8" ht="15">
      <c r="B255" s="64" t="s">
        <v>59</v>
      </c>
      <c r="H255" s="10">
        <f>SUM(H250:H253)</f>
        <v>100102</v>
      </c>
    </row>
    <row r="256" spans="2:8" ht="15">
      <c r="B256" s="82" t="s">
        <v>60</v>
      </c>
      <c r="H256" s="86" t="s">
        <v>55</v>
      </c>
    </row>
    <row r="257" ht="15">
      <c r="H257" s="85"/>
    </row>
    <row r="258" spans="2:8" ht="15">
      <c r="B258" s="64" t="s">
        <v>57</v>
      </c>
      <c r="H258" s="10">
        <f>+H244</f>
        <v>12210</v>
      </c>
    </row>
    <row r="259" ht="15">
      <c r="H259" s="85"/>
    </row>
    <row r="260" spans="2:8" ht="15">
      <c r="B260" s="63" t="s">
        <v>108</v>
      </c>
      <c r="H260" s="85">
        <f>+H258/H255*100</f>
        <v>12.197558490339853</v>
      </c>
    </row>
    <row r="261" ht="15">
      <c r="H261" s="86" t="s">
        <v>55</v>
      </c>
    </row>
  </sheetData>
  <printOptions/>
  <pageMargins left="0.5" right="0" top="0.5" bottom="0.25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Signet &amp; Co</cp:lastModifiedBy>
  <cp:lastPrinted>2002-11-14T10:06:19Z</cp:lastPrinted>
  <dcterms:created xsi:type="dcterms:W3CDTF">2002-07-19T09:09:37Z</dcterms:created>
  <dcterms:modified xsi:type="dcterms:W3CDTF">2002-11-14T10:07:03Z</dcterms:modified>
  <cp:category/>
  <cp:version/>
  <cp:contentType/>
  <cp:contentStatus/>
</cp:coreProperties>
</file>