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7260" windowHeight="5325" tabRatio="692" activeTab="0"/>
  </bookViews>
  <sheets>
    <sheet name="Qua_Con_PL" sheetId="1" r:id="rId1"/>
    <sheet name="Qua_Con_BS" sheetId="2" r:id="rId2"/>
    <sheet name="APPENDIX1" sheetId="3" r:id="rId3"/>
    <sheet name="NOTES_1" sheetId="4" r:id="rId4"/>
    <sheet name="NOTES_2" sheetId="5" r:id="rId5"/>
  </sheets>
  <definedNames/>
  <calcPr fullCalcOnLoad="1"/>
</workbook>
</file>

<file path=xl/sharedStrings.xml><?xml version="1.0" encoding="utf-8"?>
<sst xmlns="http://schemas.openxmlformats.org/spreadsheetml/2006/main" count="418" uniqueCount="274">
  <si>
    <t>Quarterly report on consolidated results for the first financial quarter ended 31.03.2002</t>
  </si>
  <si>
    <t>The figures have not been audited.</t>
  </si>
  <si>
    <t>CONSOLIDATED INCOME STATEMENT</t>
  </si>
  <si>
    <t>Current</t>
  </si>
  <si>
    <t>Preceding year</t>
  </si>
  <si>
    <t>year</t>
  </si>
  <si>
    <t>corresponding</t>
  </si>
  <si>
    <t>quarter</t>
  </si>
  <si>
    <t>31.03.2002</t>
  </si>
  <si>
    <t>31.03.2001</t>
  </si>
  <si>
    <t>RM'000</t>
  </si>
  <si>
    <t>(a)</t>
  </si>
  <si>
    <t>Revenue</t>
  </si>
  <si>
    <t>=</t>
  </si>
  <si>
    <t>(b)</t>
  </si>
  <si>
    <t>Investment income</t>
  </si>
  <si>
    <t>(c)</t>
  </si>
  <si>
    <t xml:space="preserve">Other income </t>
  </si>
  <si>
    <t>Profit/(loss) before finance cost,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</si>
  <si>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</si>
  <si>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</si>
  <si>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</si>
  <si>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</si>
  <si>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</si>
  <si>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</si>
  <si>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</si>
  <si>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</si>
  <si>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 xml:space="preserve">                 -</t>
  </si>
  <si>
    <t>-</t>
  </si>
  <si>
    <t>(e)</t>
  </si>
  <si>
    <t>Profit/(loss) before income tax,</t>
  </si>
  <si>
    <t>minority interests and extraordinary</t>
  </si>
  <si>
    <t>(f)</t>
  </si>
  <si>
    <t>Share of profits and losses of associated</t>
  </si>
  <si>
    <t>companies</t>
  </si>
  <si>
    <t>(g)</t>
  </si>
  <si>
    <t xml:space="preserve">Profit/(loss) before income tax, minority </t>
  </si>
  <si>
    <t>interests and extraordinary items</t>
  </si>
  <si>
    <t>(h)</t>
  </si>
  <si>
    <t>Income tax</t>
  </si>
  <si>
    <t>(i)</t>
  </si>
  <si>
    <t>(i) Profit/(loss) after income tax before</t>
  </si>
  <si>
    <t xml:space="preserve">     deducting minority interests</t>
  </si>
  <si>
    <t>(ii) Less minority interests</t>
  </si>
  <si>
    <t>(j)</t>
  </si>
  <si>
    <t>Pre-acquisition profit/(loss), if applicable</t>
  </si>
  <si>
    <t>(k)</t>
  </si>
  <si>
    <t>Net profit/(loss) from ordinary activities</t>
  </si>
  <si>
    <t>attributable to members of the company</t>
  </si>
  <si>
    <t>(l)</t>
  </si>
  <si>
    <t>(i) Extraordinary items</t>
  </si>
  <si>
    <t>(iii) Extraordinary items attributable</t>
  </si>
  <si>
    <t xml:space="preserve">      to members of the company</t>
  </si>
  <si>
    <t>(m)</t>
  </si>
  <si>
    <t>Net profit/(loss) attributable to members</t>
  </si>
  <si>
    <t>of the company</t>
  </si>
  <si>
    <t xml:space="preserve">Earnings per share based on 2(m) </t>
  </si>
  <si>
    <t>above after deducting any provision</t>
  </si>
  <si>
    <t>for preference dividends, if any :-</t>
  </si>
  <si>
    <t xml:space="preserve">(a) Basic (based on weighted average number of  </t>
  </si>
  <si>
    <t xml:space="preserve">     99,515,333 ordinary shares in 2002)(sen)</t>
  </si>
  <si>
    <t xml:space="preserve">     (98,786,667 ordinary shares in 2001)</t>
  </si>
  <si>
    <t>(b) Fully diluted (based on 102,006,892</t>
  </si>
  <si>
    <t xml:space="preserve">     ordinary shares) (sen) (98,907,729  in 2001)</t>
  </si>
  <si>
    <t xml:space="preserve">(a) Dividend per share (sen) </t>
  </si>
  <si>
    <t>(b) Dividend description</t>
  </si>
  <si>
    <t>As at end of</t>
  </si>
  <si>
    <t xml:space="preserve">  As at preceding</t>
  </si>
  <si>
    <t xml:space="preserve">current </t>
  </si>
  <si>
    <t>financial year end</t>
  </si>
  <si>
    <t xml:space="preserve">    31.03.2002</t>
  </si>
  <si>
    <t xml:space="preserve">  31.12.2001</t>
  </si>
  <si>
    <t>Net tangible assets per share (RM)</t>
  </si>
  <si>
    <t>CONSOLIDATED BALANCE SHEET</t>
  </si>
  <si>
    <t>As at preceding</t>
  </si>
  <si>
    <t>financial</t>
  </si>
  <si>
    <t>year end</t>
  </si>
  <si>
    <t>31.12.2001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</si>
  <si>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</si>
  <si>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</si>
  <si>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</si>
  <si>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</si>
  <si>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</si>
  <si>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</si>
  <si>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</si>
  <si>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</si>
  <si>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</si>
  <si>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</si>
  <si>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Cash</t>
  </si>
  <si>
    <t>*</t>
  </si>
  <si>
    <t>Others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</si>
  <si>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</si>
  <si>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</si>
  <si>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</si>
  <si>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</si>
  <si>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</si>
  <si>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</si>
  <si>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Net current assets</t>
  </si>
  <si>
    <t>Note : Others comprises prepayments, deposits and a security deposit</t>
  </si>
  <si>
    <t xml:space="preserve">           of RM 10,000,000 given to a creditor to secure the supply of raw materials.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</si>
  <si>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</si>
  <si>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</si>
  <si>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</si>
  <si>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</si>
  <si>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</si>
  <si>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</si>
  <si>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</si>
  <si>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</si>
  <si>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 xml:space="preserve"> Less : 2,390,000 treasury</t>
  </si>
  <si>
    <t xml:space="preserve">     shares at cost (2001: 2,196,000)          </t>
  </si>
  <si>
    <t>Reserve arising on consolidation</t>
  </si>
  <si>
    <t>Other reserve</t>
  </si>
  <si>
    <t>Minority interests</t>
  </si>
  <si>
    <t>Long term borrowings</t>
  </si>
  <si>
    <t>Other long term liabilities</t>
  </si>
  <si>
    <t>Deferred taxation</t>
  </si>
  <si>
    <t>Note 14 : Segmental reporting</t>
  </si>
  <si>
    <t>Choo Bee Metal Industries Bhd</t>
  </si>
  <si>
    <t>Appendix 1</t>
  </si>
  <si>
    <t>The Group</t>
  </si>
  <si>
    <t>Trading</t>
  </si>
  <si>
    <t>Manufacturing</t>
  </si>
  <si>
    <t>Eliminations</t>
  </si>
  <si>
    <t>Consolidated</t>
  </si>
  <si>
    <t>RM '000</t>
  </si>
  <si>
    <t>External sales</t>
  </si>
  <si>
    <t>Inter-segment sales</t>
  </si>
  <si>
    <t>Total revenue</t>
  </si>
  <si>
    <t>Results</t>
  </si>
  <si>
    <t>Segment result</t>
  </si>
  <si>
    <t>Unallocated corporate expenses</t>
  </si>
  <si>
    <t>Profit from operations</t>
  </si>
  <si>
    <t>Finance costs</t>
  </si>
  <si>
    <t>Income from other investments</t>
  </si>
  <si>
    <t xml:space="preserve">Profit before tax </t>
  </si>
  <si>
    <t>Income tax expenses</t>
  </si>
  <si>
    <t>Profit after tax</t>
  </si>
  <si>
    <t>Other Information</t>
  </si>
  <si>
    <t>Capital additions</t>
  </si>
  <si>
    <t>Depreciation &amp; amortisation</t>
  </si>
  <si>
    <t>Consolidated Balance Sheet</t>
  </si>
  <si>
    <t>Assets</t>
  </si>
  <si>
    <t>Segment assets</t>
  </si>
  <si>
    <t>Unallocated corporate assets</t>
  </si>
  <si>
    <t>Consolidated total assets</t>
  </si>
  <si>
    <t>Liabilities</t>
  </si>
  <si>
    <t>Segment liabilities</t>
  </si>
  <si>
    <t>Unallocated corporate liabilities</t>
  </si>
  <si>
    <t>Consolidated total liabilities</t>
  </si>
  <si>
    <t>Notes</t>
  </si>
  <si>
    <t>Note 1 : Accounting Policies</t>
  </si>
  <si>
    <t>Except for the additional disclosure of segmental information in accordance with Standard 22</t>
  </si>
  <si>
    <t xml:space="preserve">of the Malaysian Accounting Standards Board (MASB) on Segmental reporting, there </t>
  </si>
  <si>
    <t>have been no changes in the accounting policies and methods used to prepare the quarterly</t>
  </si>
  <si>
    <t>financial statements from those used to prepare the most recent audited accounts.</t>
  </si>
  <si>
    <t>Note 2 : Exceptional Items</t>
  </si>
  <si>
    <t>There were no exceptional items for the current quarter and financial year to date.</t>
  </si>
  <si>
    <t>Note 3 :  Extraordinary Items</t>
  </si>
  <si>
    <t>There were no extraordinary items for the current quarter and financial year to date.</t>
  </si>
  <si>
    <t>Note 4 : Taxation</t>
  </si>
  <si>
    <t>The tax figures comprises :-</t>
  </si>
  <si>
    <t xml:space="preserve">Current </t>
  </si>
  <si>
    <t>Financial</t>
  </si>
  <si>
    <t>year quarter</t>
  </si>
  <si>
    <t>year to date</t>
  </si>
  <si>
    <t>Estimated tax payable</t>
  </si>
  <si>
    <t xml:space="preserve">Deferred taxation </t>
  </si>
  <si>
    <t>Under / (Overprovision ) in prior year</t>
  </si>
  <si>
    <t>NIL</t>
  </si>
  <si>
    <t>Net provision for taxation</t>
  </si>
  <si>
    <t xml:space="preserve">The provision for taxation of the Group for the current quarter and financial year to date is higher than the statutory </t>
  </si>
  <si>
    <t xml:space="preserve">tax rate mainly due to certain expenses which are non-deductible for tax purposes. </t>
  </si>
  <si>
    <t>Note 5 : Profit On Sale of Unquoted investments and/or Properties</t>
  </si>
  <si>
    <t xml:space="preserve">There were no disposal of unquoted investments and properties for the current quarter and financial </t>
  </si>
  <si>
    <t>year to date.</t>
  </si>
  <si>
    <t>Note 6 :  Purchase or Disposal of Quoted Securities</t>
  </si>
  <si>
    <t>Particulars of investments in quoted securities:-</t>
  </si>
  <si>
    <t xml:space="preserve">Financial </t>
  </si>
  <si>
    <t>Quarter</t>
  </si>
  <si>
    <t>Purchases/Disposals for current year todate</t>
  </si>
  <si>
    <t>Total purchases</t>
  </si>
  <si>
    <t xml:space="preserve">Total disposals </t>
  </si>
  <si>
    <t>Total gain on disposals</t>
  </si>
  <si>
    <t>Investments at end of reporting period</t>
  </si>
  <si>
    <t>Total investments at cost</t>
  </si>
  <si>
    <t>Total investments at carrying value/book value</t>
  </si>
  <si>
    <t>(after provision for diminution in value based on market value at 31Mar 2002)</t>
  </si>
  <si>
    <t>Total investments at market value at 31 Mar 2002</t>
  </si>
  <si>
    <t>Note 7 : Changes in Composition of Group</t>
  </si>
  <si>
    <t>There were no changes in the composition of the Group for the current financial year to date.</t>
  </si>
  <si>
    <t>Note 8 : Corporate Proposals</t>
  </si>
  <si>
    <t>There were no corporate proposals at the date of issue of the quarterly report.</t>
  </si>
  <si>
    <t xml:space="preserve">Note 9 : Share Buy-back and Issuances or Repayment of Debt and Equity </t>
  </si>
  <si>
    <t xml:space="preserve">              Securities</t>
  </si>
  <si>
    <t xml:space="preserve">Details of share buy-back  for the current financial year to date. </t>
  </si>
  <si>
    <t>(Year : 2002)</t>
  </si>
  <si>
    <t>Jan</t>
  </si>
  <si>
    <t>January</t>
  </si>
  <si>
    <t>February</t>
  </si>
  <si>
    <t>March</t>
  </si>
  <si>
    <t>Total</t>
  </si>
  <si>
    <t xml:space="preserve">Purchases </t>
  </si>
  <si>
    <t>Number of shares purchased</t>
  </si>
  <si>
    <t>Purchase price per share</t>
  </si>
  <si>
    <t>Highest purchase price</t>
  </si>
  <si>
    <t>Lowest purchase price</t>
  </si>
  <si>
    <t>Average purchase price</t>
  </si>
  <si>
    <t>Total consideration paid (RM)</t>
  </si>
  <si>
    <t>Treasury shares</t>
  </si>
  <si>
    <t>Number of shares retained</t>
  </si>
  <si>
    <t>Number of shares resold/cancelled</t>
  </si>
  <si>
    <t xml:space="preserve">Total shares bought back and held as Treasury Shares as at 31-03-2002 were 2,390,000 </t>
  </si>
  <si>
    <t xml:space="preserve">at a total cost of RM 3,493,113. </t>
  </si>
  <si>
    <t>There were no issues of debt or equity securities in the current financial year to date.</t>
  </si>
  <si>
    <t>Note 10 : Group Borrowings and Debt Securities</t>
  </si>
  <si>
    <t>Group borrowings as at end of the reporting period :-</t>
  </si>
  <si>
    <t xml:space="preserve">                          Type</t>
  </si>
  <si>
    <t>Amount</t>
  </si>
  <si>
    <t>Tenure</t>
  </si>
  <si>
    <t>Overdraft</t>
  </si>
  <si>
    <t xml:space="preserve">    Short term</t>
  </si>
  <si>
    <t>Unsecured</t>
  </si>
  <si>
    <t>Note 11 : Contingent Liabilities</t>
  </si>
  <si>
    <t>Contingent liabilities as at 09 -05 - 2002 :-</t>
  </si>
  <si>
    <t>As at</t>
  </si>
  <si>
    <t>Increase /</t>
  </si>
  <si>
    <t>09-05-02</t>
  </si>
  <si>
    <t>18-02-02</t>
  </si>
  <si>
    <t>( decrease)</t>
  </si>
  <si>
    <t>RM</t>
  </si>
  <si>
    <t>Bank guarantees</t>
  </si>
  <si>
    <t>Note 12 : Financial Instruments</t>
  </si>
  <si>
    <t>There were no financial instruments with off Balance Sheet risk at the date of issue</t>
  </si>
  <si>
    <t>of the quarterly report.</t>
  </si>
  <si>
    <t>Note 13 : Material Litigation</t>
  </si>
  <si>
    <t>Kent Engineering Works Sdn Bhd (KEW), a debtor of Taik Bee Hardware Sdn Bhd ("TBH")</t>
  </si>
  <si>
    <t>which is a subsidiary company of Choo Bee Metal Industries Berhad, filed a suit for</t>
  </si>
  <si>
    <t xml:space="preserve">defamation on March 7, 2000 against TBH for an amount of RM 10 million claiming that the </t>
  </si>
  <si>
    <t>drawdown of a bank guarantee provided by KEW in favour of TBH was defamatory to KEW.</t>
  </si>
  <si>
    <t xml:space="preserve">In response, TBH has filed a writ of summons on defence with the High Court of Malaya on </t>
  </si>
  <si>
    <t xml:space="preserve">April 24, 2000 against the defamation suit and for the recovery of a debt amounting to </t>
  </si>
  <si>
    <t>RM 118,092.41.</t>
  </si>
  <si>
    <t>The matter has been set for trial at a hearing date to be fixed by the Court.</t>
  </si>
  <si>
    <t>Note 14 : Segmental Reporting</t>
  </si>
  <si>
    <t>Segmental analysis for the current financial year to-date are as per Appendix I.</t>
  </si>
  <si>
    <t>Note 15 : Comparison with Preceding Quarter's Results</t>
  </si>
  <si>
    <t>The Group recorded  a turnover of RM 49.5 million for the first quarter as compared to</t>
  </si>
  <si>
    <t>RM 53.8 million in the preceding quarter, a decrease of 7.8%. In line with the reduced</t>
  </si>
  <si>
    <t>turnover, Group's pretax profit fell from RM 3.81million to RM 3.34 million.</t>
  </si>
  <si>
    <t xml:space="preserve">Note 16: Review of the Performance of the Company and its Principal </t>
  </si>
  <si>
    <t xml:space="preserve">               Subsidiaries</t>
  </si>
  <si>
    <t xml:space="preserve">Selling prices in the first quarter were depressed due to the quiet domestic market and </t>
  </si>
  <si>
    <t>the unfavourable market conditions. The Group achieved a turnover of RM 49.5 million</t>
  </si>
  <si>
    <t xml:space="preserve">for the 3 months ended 31March 2002 which was lower by 7.3% when compared to </t>
  </si>
  <si>
    <t xml:space="preserve"> turnover of RM 53.8 million in the corresponding period in 2001. The drop in Group</t>
  </si>
  <si>
    <t>pre-tax profit from RM 4.28 million in the corresponding period in 2001 to RM 3.34 million</t>
  </si>
  <si>
    <t xml:space="preserve"> was mainly due to lower margins.</t>
  </si>
  <si>
    <t>Note 17 : Material Events</t>
  </si>
  <si>
    <t>There were no material events subsequent to 31 March 2002 that have not been</t>
  </si>
  <si>
    <t xml:space="preserve">reflected in the financial statement for the said period, which is made up to </t>
  </si>
  <si>
    <t>09 May  2002.</t>
  </si>
  <si>
    <t>Note 18 : Seasonal or Cyclical Factors</t>
  </si>
  <si>
    <t>Apart from the traditional variation in the level of business activities coinciding</t>
  </si>
  <si>
    <t>with the festivals at the end and beginning of each year, the Group's activities are</t>
  </si>
  <si>
    <t>not subject to any marked seasonal or cyclical fluctuations.</t>
  </si>
  <si>
    <t>Note 19 : Prospects for the Current Financial Year</t>
  </si>
  <si>
    <t>Recent increase in import duty and imposition of import licence on a wide range of steel</t>
  </si>
  <si>
    <t>products have raised selling prices in the domestic market. Should the improvement in</t>
  </si>
  <si>
    <t xml:space="preserve">economic conditions be sustained and is able to support the price increase, the </t>
  </si>
  <si>
    <t>performance of the Group should further improve.</t>
  </si>
  <si>
    <t>Note 20 : Variance from Profit Forecast and Profit Guarantee</t>
  </si>
  <si>
    <t>There was no profit forecast or profit guarantee relevant to the Group.</t>
  </si>
  <si>
    <t>Note 21 : Dividend</t>
  </si>
  <si>
    <t>No interim dividend has been declared.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</si>
</sst>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</numFmts>
  <fonts count="10">
    <font>
      <sz val="12"/>
      <name val="Arial"/>
      <family val="0"/>
    </font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37" fontId="0" fillId="0" borderId="0" xfId="0" applyAlignment="1">
      <alignment/>
    </xf>
    <xf numFmtId="37" fontId="2" fillId="0" borderId="0" xfId="0" applyFont="1" applyAlignment="1">
      <alignment/>
    </xf>
    <xf numFmtId="37" fontId="2" fillId="0" borderId="0" xfId="0" applyFont="1" applyAlignment="1">
      <alignment horizontal="left"/>
    </xf>
    <xf numFmtId="37" fontId="2" fillId="0" borderId="0" xfId="0" applyFont="1" applyAlignment="1">
      <alignment horizontal="center"/>
    </xf>
    <xf numFmtId="37" fontId="3" fillId="0" borderId="0" xfId="0" applyFont="1" applyAlignment="1">
      <alignment/>
    </xf>
    <xf numFmtId="39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 horizontal="center"/>
      <protection/>
    </xf>
    <xf numFmtId="37" fontId="0" fillId="0" borderId="0" xfId="0" applyAlignment="1">
      <alignment horizontal="center"/>
    </xf>
    <xf numFmtId="37" fontId="0" fillId="0" borderId="1" xfId="0" applyNumberForma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 horizontal="right"/>
      <protection/>
    </xf>
    <xf numFmtId="37" fontId="0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1" xfId="0" applyBorder="1" applyAlignment="1">
      <alignment horizontal="center"/>
    </xf>
    <xf numFmtId="37" fontId="4" fillId="0" borderId="0" xfId="0" applyFont="1" applyAlignment="1">
      <alignment/>
    </xf>
    <xf numFmtId="37" fontId="4" fillId="0" borderId="0" xfId="0" applyFont="1" applyAlignment="1">
      <alignment horizontal="left"/>
    </xf>
    <xf numFmtId="37" fontId="4" fillId="0" borderId="0" xfId="0" applyFont="1" applyAlignment="1">
      <alignment horizontal="center"/>
    </xf>
    <xf numFmtId="37" fontId="4" fillId="0" borderId="0" xfId="0" applyFont="1" applyAlignment="1">
      <alignment horizontal="fill"/>
    </xf>
    <xf numFmtId="37" fontId="5" fillId="0" borderId="0" xfId="0" applyFont="1" applyAlignment="1">
      <alignment/>
    </xf>
    <xf numFmtId="39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5" fillId="0" borderId="0" xfId="0" applyFont="1" applyAlignment="1">
      <alignment horizontal="right"/>
    </xf>
    <xf numFmtId="37" fontId="7" fillId="0" borderId="0" xfId="0" applyFont="1" applyAlignment="1">
      <alignment/>
    </xf>
    <xf numFmtId="37" fontId="5" fillId="0" borderId="0" xfId="0" applyFont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5" fillId="0" borderId="0" xfId="0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fill"/>
      <protection/>
    </xf>
    <xf numFmtId="37" fontId="8" fillId="0" borderId="0" xfId="0" applyFont="1" applyAlignment="1">
      <alignment/>
    </xf>
    <xf numFmtId="37" fontId="4" fillId="0" borderId="0" xfId="0" applyNumberFormat="1" applyFont="1" applyAlignment="1" applyProtection="1">
      <alignment horizontal="right"/>
      <protection/>
    </xf>
    <xf numFmtId="37" fontId="4" fillId="0" borderId="4" xfId="0" applyFont="1" applyBorder="1" applyAlignment="1">
      <alignment/>
    </xf>
    <xf numFmtId="37" fontId="4" fillId="0" borderId="5" xfId="0" applyFont="1" applyBorder="1" applyAlignment="1">
      <alignment/>
    </xf>
    <xf numFmtId="37" fontId="4" fillId="0" borderId="2" xfId="0" applyFont="1" applyBorder="1" applyAlignment="1">
      <alignment horizontal="center"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1" xfId="0" applyNumberFormat="1" applyFont="1" applyBorder="1" applyAlignment="1" applyProtection="1">
      <alignment/>
      <protection/>
    </xf>
    <xf numFmtId="37" fontId="4" fillId="0" borderId="8" xfId="0" applyFont="1" applyBorder="1" applyAlignment="1">
      <alignment/>
    </xf>
    <xf numFmtId="37" fontId="4" fillId="0" borderId="1" xfId="0" applyFont="1" applyBorder="1" applyAlignment="1">
      <alignment horizontal="center"/>
    </xf>
    <xf numFmtId="37" fontId="4" fillId="0" borderId="4" xfId="0" applyFont="1" applyBorder="1" applyAlignment="1">
      <alignment horizontal="left"/>
    </xf>
    <xf numFmtId="37" fontId="4" fillId="0" borderId="5" xfId="0" applyFont="1" applyBorder="1" applyAlignment="1">
      <alignment horizontal="right"/>
    </xf>
    <xf numFmtId="37" fontId="4" fillId="0" borderId="2" xfId="0" applyNumberFormat="1" applyFont="1" applyBorder="1" applyAlignment="1" applyProtection="1">
      <alignment/>
      <protection/>
    </xf>
    <xf numFmtId="37" fontId="4" fillId="0" borderId="9" xfId="0" applyFont="1" applyBorder="1" applyAlignment="1">
      <alignment horizontal="left"/>
    </xf>
    <xf numFmtId="37" fontId="4" fillId="0" borderId="10" xfId="0" applyFont="1" applyBorder="1" applyAlignment="1">
      <alignment horizontal="right"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6" xfId="0" applyFont="1" applyBorder="1" applyAlignment="1">
      <alignment horizontal="left"/>
    </xf>
    <xf numFmtId="37" fontId="4" fillId="0" borderId="7" xfId="0" applyFont="1" applyBorder="1" applyAlignment="1">
      <alignment horizontal="right"/>
    </xf>
    <xf numFmtId="37" fontId="4" fillId="0" borderId="11" xfId="0" applyFont="1" applyBorder="1" applyAlignment="1">
      <alignment horizontal="right"/>
    </xf>
    <xf numFmtId="165" fontId="5" fillId="0" borderId="0" xfId="0" applyNumberFormat="1" applyFont="1" applyAlignment="1" applyProtection="1">
      <alignment/>
      <protection/>
    </xf>
    <xf numFmtId="37" fontId="4" fillId="0" borderId="12" xfId="0" applyFont="1" applyBorder="1" applyAlignment="1">
      <alignment/>
    </xf>
    <xf numFmtId="37" fontId="4" fillId="0" borderId="6" xfId="0" applyFont="1" applyBorder="1" applyAlignment="1">
      <alignment horizontal="center"/>
    </xf>
    <xf numFmtId="37" fontId="4" fillId="0" borderId="7" xfId="0" applyFont="1" applyBorder="1" applyAlignment="1">
      <alignment horizontal="center"/>
    </xf>
    <xf numFmtId="37" fontId="4" fillId="0" borderId="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0" borderId="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NumberFormat="1" applyFont="1" applyBorder="1" applyAlignment="1" applyProtection="1">
      <alignment/>
      <protection/>
    </xf>
    <xf numFmtId="37" fontId="5" fillId="0" borderId="8" xfId="0" applyFont="1" applyBorder="1" applyAlignment="1">
      <alignment/>
    </xf>
    <xf numFmtId="37" fontId="4" fillId="0" borderId="15" xfId="0" applyFont="1" applyBorder="1" applyAlignment="1">
      <alignment/>
    </xf>
    <xf numFmtId="164" fontId="4" fillId="0" borderId="8" xfId="0" applyNumberFormat="1" applyFont="1" applyBorder="1" applyAlignment="1" applyProtection="1">
      <alignment horizontal="center"/>
      <protection/>
    </xf>
    <xf numFmtId="37" fontId="4" fillId="0" borderId="14" xfId="0" applyNumberFormat="1" applyFont="1" applyBorder="1" applyAlignment="1" applyProtection="1">
      <alignment horizontal="center"/>
      <protection/>
    </xf>
    <xf numFmtId="164" fontId="4" fillId="0" borderId="14" xfId="0" applyNumberFormat="1" applyFont="1" applyBorder="1" applyAlignment="1" applyProtection="1">
      <alignment/>
      <protection/>
    </xf>
    <xf numFmtId="164" fontId="4" fillId="0" borderId="8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3" xfId="0" applyNumberFormat="1" applyFont="1" applyBorder="1" applyAlignment="1" applyProtection="1">
      <alignment/>
      <protection/>
    </xf>
    <xf numFmtId="37" fontId="4" fillId="0" borderId="8" xfId="0" applyFont="1" applyBorder="1" applyAlignment="1">
      <alignment horizontal="center"/>
    </xf>
    <xf numFmtId="37" fontId="4" fillId="0" borderId="4" xfId="0" applyFont="1" applyBorder="1" applyAlignment="1">
      <alignment horizontal="center"/>
    </xf>
    <xf numFmtId="37" fontId="4" fillId="0" borderId="13" xfId="0" applyFont="1" applyBorder="1" applyAlignment="1">
      <alignment horizontal="center"/>
    </xf>
    <xf numFmtId="37" fontId="9" fillId="2" borderId="2" xfId="0" applyFont="1" applyFill="1" applyBorder="1" applyAlignment="1">
      <alignment/>
    </xf>
    <xf numFmtId="37" fontId="9" fillId="2" borderId="0" xfId="0" applyFont="1" applyFill="1" applyAlignment="1">
      <alignment/>
    </xf>
    <xf numFmtId="37" fontId="4" fillId="0" borderId="10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 horizontal="center"/>
      <protection/>
    </xf>
    <xf numFmtId="37" fontId="9" fillId="2" borderId="3" xfId="0" applyFont="1" applyFill="1" applyBorder="1" applyAlignment="1">
      <alignment/>
    </xf>
    <xf numFmtId="37" fontId="4" fillId="0" borderId="11" xfId="0" applyNumberFormat="1" applyFont="1" applyBorder="1" applyAlignment="1" applyProtection="1">
      <alignment/>
      <protection/>
    </xf>
    <xf numFmtId="37" fontId="4" fillId="2" borderId="11" xfId="0" applyFont="1" applyFill="1" applyBorder="1" applyAlignment="1">
      <alignment/>
    </xf>
    <xf numFmtId="37" fontId="4" fillId="2" borderId="0" xfId="0" applyFont="1" applyFill="1" applyAlignment="1">
      <alignment/>
    </xf>
    <xf numFmtId="37" fontId="4" fillId="0" borderId="12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94"/>
  <sheetViews>
    <sheetView tabSelected="1" defaultGridColor="0" zoomScale="75" zoomScaleNormal="75" colorId="22" workbookViewId="0" topLeftCell="B26">
      <selection activeCell="G37" sqref="G37"/>
    </sheetView>
  </sheetViews>
  <sheetFormatPr defaultColWidth="9.77734375" defaultRowHeight="15"/>
  <cols>
    <col min="1" max="1" width="0" style="0" hidden="1" customWidth="1"/>
    <col min="2" max="2" width="3.77734375" style="17" customWidth="1"/>
    <col min="3" max="3" width="2.77734375" style="17" customWidth="1"/>
    <col min="4" max="4" width="3.77734375" style="17" customWidth="1"/>
    <col min="5" max="5" width="9.77734375" style="17" customWidth="1"/>
    <col min="6" max="6" width="10.77734375" style="17" customWidth="1"/>
    <col min="7" max="7" width="14.77734375" style="17" customWidth="1"/>
    <col min="8" max="8" width="9.77734375" style="17" customWidth="1"/>
    <col min="9" max="9" width="15.77734375" style="17" customWidth="1"/>
    <col min="10" max="10" width="1.77734375" style="17" customWidth="1"/>
    <col min="11" max="11" width="16.77734375" style="17" customWidth="1"/>
    <col min="12" max="12" width="1.77734375" style="17" customWidth="1"/>
    <col min="13" max="13" width="14.77734375" style="0" customWidth="1"/>
    <col min="14" max="14" width="1.77734375" style="0" customWidth="1"/>
    <col min="15" max="15" width="15.77734375" style="0" customWidth="1"/>
  </cols>
  <sheetData>
    <row r="1" spans="1:252" ht="18">
      <c r="A1" s="1"/>
      <c r="C1" s="17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18">
      <c r="A2" s="1"/>
      <c r="C2" s="17" t="s">
        <v>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ht="18">
      <c r="A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ht="18">
      <c r="A4" s="1"/>
      <c r="C4" s="17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ht="18">
      <c r="A5" s="1"/>
      <c r="I5" s="18"/>
      <c r="J5" s="18"/>
      <c r="K5" s="1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252" ht="18">
      <c r="A6" s="1"/>
      <c r="I6" s="19" t="s">
        <v>3</v>
      </c>
      <c r="K6" s="19" t="s">
        <v>4</v>
      </c>
      <c r="M6" s="1"/>
      <c r="N6" s="1"/>
      <c r="O6" s="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2" ht="18">
      <c r="A7" s="1"/>
      <c r="I7" s="19" t="s">
        <v>5</v>
      </c>
      <c r="K7" s="19" t="s">
        <v>6</v>
      </c>
      <c r="L7" s="18"/>
      <c r="M7" s="1"/>
      <c r="N7" s="1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ht="18">
      <c r="A8" s="1"/>
      <c r="I8" s="19" t="s">
        <v>7</v>
      </c>
      <c r="K8" s="19" t="s">
        <v>7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ht="18">
      <c r="A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ht="18">
      <c r="A10" s="1"/>
      <c r="I10" s="19" t="s">
        <v>8</v>
      </c>
      <c r="K10" s="19" t="s">
        <v>9</v>
      </c>
      <c r="M10" s="3"/>
      <c r="N10" s="1"/>
      <c r="O10" s="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ht="18">
      <c r="A11" s="1"/>
      <c r="I11" s="19" t="s">
        <v>10</v>
      </c>
      <c r="K11" s="19" t="s">
        <v>10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ht="18">
      <c r="A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18">
      <c r="A13" s="1"/>
      <c r="C13" s="17">
        <v>1</v>
      </c>
      <c r="D13" s="17" t="s">
        <v>11</v>
      </c>
      <c r="E13" s="17" t="s">
        <v>12</v>
      </c>
      <c r="I13" s="17">
        <v>49534</v>
      </c>
      <c r="K13" s="17">
        <v>53450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18">
      <c r="A14" s="1"/>
      <c r="I14" s="20" t="s">
        <v>13</v>
      </c>
      <c r="K14" s="20" t="s">
        <v>13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18">
      <c r="A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ht="18">
      <c r="A16" s="1"/>
      <c r="D16" s="17" t="s">
        <v>14</v>
      </c>
      <c r="E16" s="17" t="s">
        <v>15</v>
      </c>
      <c r="I16" s="17">
        <f>238+134</f>
        <v>372</v>
      </c>
      <c r="K16" s="17"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ht="18">
      <c r="A17" s="1"/>
      <c r="I17" s="20" t="s">
        <v>13</v>
      </c>
      <c r="K17" s="20" t="s">
        <v>13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ht="18">
      <c r="A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ht="18">
      <c r="A19" s="1"/>
      <c r="D19" s="17" t="s">
        <v>16</v>
      </c>
      <c r="E19" s="17" t="s">
        <v>17</v>
      </c>
      <c r="I19" s="17">
        <f>541-238</f>
        <v>303</v>
      </c>
      <c r="K19" s="17">
        <v>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ht="18">
      <c r="A20" s="1"/>
      <c r="I20" s="20" t="s">
        <v>13</v>
      </c>
      <c r="K20" s="20" t="s">
        <v>13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ht="18">
      <c r="A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ht="18">
      <c r="A22" s="1"/>
      <c r="C22" s="17">
        <v>2</v>
      </c>
      <c r="D22" s="17" t="s">
        <v>11</v>
      </c>
      <c r="E22" s="17" t="s">
        <v>18</v>
      </c>
      <c r="I22" s="17">
        <f>SUM(I35-I28-I30)</f>
        <v>4141</v>
      </c>
      <c r="K22" s="17">
        <f>SUM(K35-K28-K30)</f>
        <v>5263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ht="18">
      <c r="A23" s="1"/>
      <c r="E23" s="17" t="s">
        <v>19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ht="18">
      <c r="A24" s="1"/>
      <c r="E24" s="17" t="s">
        <v>20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ht="18">
      <c r="A25" s="1"/>
      <c r="E25" s="17" t="s">
        <v>21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ht="18">
      <c r="A26" s="1"/>
      <c r="E26" s="17" t="s">
        <v>22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ht="18">
      <c r="A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ht="18">
      <c r="A28" s="1"/>
      <c r="D28" s="17" t="s">
        <v>14</v>
      </c>
      <c r="E28" s="17" t="s">
        <v>23</v>
      </c>
      <c r="I28" s="17">
        <v>-59</v>
      </c>
      <c r="K28" s="17">
        <v>-129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ht="18">
      <c r="A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ht="18">
      <c r="A30" s="1"/>
      <c r="D30" s="17" t="s">
        <v>16</v>
      </c>
      <c r="E30" s="17" t="s">
        <v>24</v>
      </c>
      <c r="I30" s="17">
        <v>-745</v>
      </c>
      <c r="K30" s="17">
        <v>-850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ht="18">
      <c r="A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ht="18">
      <c r="A32" s="1"/>
      <c r="D32" s="17" t="s">
        <v>25</v>
      </c>
      <c r="E32" s="17" t="s">
        <v>26</v>
      </c>
      <c r="I32" s="17" t="s">
        <v>27</v>
      </c>
      <c r="K32" s="17" t="s">
        <v>27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ht="18">
      <c r="A33" s="1"/>
      <c r="I33" s="20" t="s">
        <v>28</v>
      </c>
      <c r="K33" s="20" t="s">
        <v>28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ht="18">
      <c r="A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ht="18">
      <c r="A35" s="1"/>
      <c r="D35" s="17" t="s">
        <v>29</v>
      </c>
      <c r="E35" s="17" t="s">
        <v>30</v>
      </c>
      <c r="I35" s="17">
        <v>3337</v>
      </c>
      <c r="K35" s="17">
        <v>4284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ht="18">
      <c r="A36" s="1"/>
      <c r="E36" s="17" t="s">
        <v>31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ht="18">
      <c r="A37" s="1"/>
      <c r="E37" s="17" t="s">
        <v>22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ht="18">
      <c r="A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ht="18">
      <c r="A39" s="1"/>
      <c r="D39" s="17" t="s">
        <v>32</v>
      </c>
      <c r="E39" s="17" t="s">
        <v>33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ht="18">
      <c r="A40" s="1"/>
      <c r="E40" s="17" t="s">
        <v>34</v>
      </c>
      <c r="I40" s="17" t="s">
        <v>27</v>
      </c>
      <c r="K40" s="17" t="s">
        <v>27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ht="18">
      <c r="A41" s="1"/>
      <c r="I41" s="20" t="s">
        <v>28</v>
      </c>
      <c r="K41" s="20" t="s">
        <v>28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ht="18">
      <c r="A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ht="18">
      <c r="A43" s="1"/>
      <c r="D43" s="17" t="s">
        <v>35</v>
      </c>
      <c r="E43" s="17" t="s">
        <v>36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ht="18">
      <c r="A44" s="1"/>
      <c r="E44" s="17" t="s">
        <v>37</v>
      </c>
      <c r="I44" s="17">
        <f>I35</f>
        <v>3337</v>
      </c>
      <c r="K44" s="17">
        <f>K35</f>
        <v>4284</v>
      </c>
      <c r="M44" s="4"/>
      <c r="N44" s="4"/>
      <c r="O44" s="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ht="18">
      <c r="A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ht="18">
      <c r="A46" s="1"/>
      <c r="D46" s="17" t="s">
        <v>38</v>
      </c>
      <c r="E46" s="17" t="s">
        <v>39</v>
      </c>
      <c r="I46" s="17">
        <v>-1123</v>
      </c>
      <c r="K46" s="17">
        <v>-1328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ht="18">
      <c r="A47" s="1"/>
      <c r="I47" s="20" t="s">
        <v>28</v>
      </c>
      <c r="K47" s="20" t="s">
        <v>28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ht="18">
      <c r="A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ht="18">
      <c r="A49" s="1"/>
      <c r="D49" s="17" t="s">
        <v>40</v>
      </c>
      <c r="E49" s="17" t="s">
        <v>41</v>
      </c>
      <c r="I49" s="17">
        <f>I46+I44</f>
        <v>2214</v>
      </c>
      <c r="K49" s="17">
        <f>K46+K44</f>
        <v>2956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ht="18">
      <c r="A50" s="1"/>
      <c r="E50" s="17" t="s">
        <v>42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ht="18">
      <c r="A51" s="1"/>
      <c r="E51" s="17" t="s">
        <v>43</v>
      </c>
      <c r="I51" s="17">
        <v>-111</v>
      </c>
      <c r="K51" s="17">
        <v>91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ht="18">
      <c r="A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 ht="18">
      <c r="A53" s="1"/>
      <c r="D53" s="17" t="s">
        <v>44</v>
      </c>
      <c r="E53" s="17" t="s">
        <v>45</v>
      </c>
      <c r="I53" s="17" t="s">
        <v>27</v>
      </c>
      <c r="K53" s="17" t="s">
        <v>27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1:252" ht="18">
      <c r="A54" s="1"/>
      <c r="I54" s="20" t="s">
        <v>28</v>
      </c>
      <c r="K54" s="20" t="s">
        <v>28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1:252" ht="18">
      <c r="A55" s="1"/>
      <c r="D55" s="17" t="s">
        <v>46</v>
      </c>
      <c r="E55" s="17" t="s">
        <v>47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1:252" ht="18">
      <c r="A56" s="1"/>
      <c r="E56" s="17" t="s">
        <v>48</v>
      </c>
      <c r="I56" s="17">
        <f>I51+I49</f>
        <v>2103</v>
      </c>
      <c r="K56" s="17">
        <f>K51+K49</f>
        <v>3047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 ht="18">
      <c r="A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252" ht="18">
      <c r="A58" s="1"/>
      <c r="D58" s="17" t="s">
        <v>49</v>
      </c>
      <c r="E58" s="17" t="s">
        <v>50</v>
      </c>
      <c r="I58" s="17" t="s">
        <v>27</v>
      </c>
      <c r="K58" s="17" t="s">
        <v>27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252" ht="18">
      <c r="A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1:252" ht="18">
      <c r="A60" s="1"/>
      <c r="E60" s="17" t="s">
        <v>43</v>
      </c>
      <c r="I60" s="17" t="s">
        <v>27</v>
      </c>
      <c r="K60" s="17" t="s">
        <v>27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pans="1:252" ht="18">
      <c r="A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</row>
    <row r="62" spans="1:252" ht="18">
      <c r="A62" s="1"/>
      <c r="E62" s="17" t="s">
        <v>51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</row>
    <row r="63" spans="1:252" ht="18">
      <c r="A63" s="1"/>
      <c r="E63" s="17" t="s">
        <v>52</v>
      </c>
      <c r="I63" s="17" t="s">
        <v>27</v>
      </c>
      <c r="K63" s="17" t="s">
        <v>27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1:252" ht="18">
      <c r="A64" s="1"/>
      <c r="I64" s="20" t="s">
        <v>28</v>
      </c>
      <c r="K64" s="20" t="s">
        <v>28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</row>
    <row r="65" spans="1:252" ht="18">
      <c r="A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</row>
    <row r="66" spans="1:252" ht="18">
      <c r="A66" s="1"/>
      <c r="D66" s="17" t="s">
        <v>53</v>
      </c>
      <c r="E66" s="17" t="s">
        <v>54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</row>
    <row r="67" spans="1:252" ht="18">
      <c r="A67" s="1"/>
      <c r="E67" s="17" t="s">
        <v>55</v>
      </c>
      <c r="I67" s="17">
        <f>I56</f>
        <v>2103</v>
      </c>
      <c r="K67" s="17">
        <f>K56</f>
        <v>3047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</row>
    <row r="68" spans="1:252" ht="18">
      <c r="A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</row>
    <row r="69" spans="1:252" ht="18">
      <c r="A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</row>
    <row r="70" spans="1:252" ht="18">
      <c r="A70" s="1"/>
      <c r="C70" s="17">
        <v>3</v>
      </c>
      <c r="E70" s="17" t="s">
        <v>56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</row>
    <row r="71" spans="1:252" ht="18">
      <c r="A71" s="1"/>
      <c r="E71" s="17" t="s">
        <v>57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</row>
    <row r="72" spans="1:252" ht="18">
      <c r="A72" s="1"/>
      <c r="E72" s="17" t="s">
        <v>58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</row>
    <row r="73" spans="1:252" ht="18">
      <c r="A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pans="1:252" ht="18">
      <c r="A74" s="1"/>
      <c r="E74" s="17" t="s">
        <v>59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</row>
    <row r="75" spans="1:252" ht="18">
      <c r="A75" s="1"/>
      <c r="E75" s="17" t="s">
        <v>60</v>
      </c>
      <c r="I75" s="22">
        <v>2.11</v>
      </c>
      <c r="J75" s="23"/>
      <c r="K75" s="22">
        <v>3.09</v>
      </c>
      <c r="M75" s="5"/>
      <c r="N75" s="6"/>
      <c r="O75" s="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</row>
    <row r="76" spans="1:252" ht="18">
      <c r="A76" s="1"/>
      <c r="E76" s="17" t="s">
        <v>61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1:252" ht="18">
      <c r="A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</row>
    <row r="78" spans="1:252" ht="18">
      <c r="A78" s="1"/>
      <c r="E78" s="17" t="s">
        <v>62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</row>
    <row r="79" spans="1:252" ht="18">
      <c r="A79" s="1"/>
      <c r="E79" s="17" t="s">
        <v>63</v>
      </c>
      <c r="I79" s="22">
        <v>2.06</v>
      </c>
      <c r="J79" s="23"/>
      <c r="K79" s="22">
        <v>3.08</v>
      </c>
      <c r="M79" s="5"/>
      <c r="N79" s="6"/>
      <c r="O79" s="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</row>
    <row r="80" spans="1:252" ht="18">
      <c r="A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</row>
    <row r="81" spans="1:252" ht="18">
      <c r="A81" s="1"/>
      <c r="C81" s="17">
        <v>4</v>
      </c>
      <c r="E81" s="17" t="s">
        <v>64</v>
      </c>
      <c r="I81" s="19" t="s">
        <v>28</v>
      </c>
      <c r="K81" s="19" t="s">
        <v>28</v>
      </c>
      <c r="M81" s="7"/>
      <c r="N81" s="1"/>
      <c r="O81" s="7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pans="1:252" ht="18">
      <c r="A82" s="1"/>
      <c r="M82" s="7"/>
      <c r="N82" s="1"/>
      <c r="O82" s="7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1:252" ht="18">
      <c r="A83" s="1"/>
      <c r="E83" s="17" t="s">
        <v>65</v>
      </c>
      <c r="I83" s="19" t="s">
        <v>28</v>
      </c>
      <c r="K83" s="19" t="s">
        <v>28</v>
      </c>
      <c r="M83" s="3"/>
      <c r="N83" s="1"/>
      <c r="O83" s="3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pans="1:252" ht="18">
      <c r="A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</row>
    <row r="85" spans="1:252" ht="18">
      <c r="A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pans="1:252" ht="18">
      <c r="A86" s="1"/>
      <c r="I86" s="19" t="s">
        <v>66</v>
      </c>
      <c r="J86" s="19"/>
      <c r="K86" s="18" t="s">
        <v>67</v>
      </c>
      <c r="M86" s="1"/>
      <c r="N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</row>
    <row r="87" spans="1:252" ht="18">
      <c r="A87" s="1"/>
      <c r="I87" s="19" t="s">
        <v>68</v>
      </c>
      <c r="J87" s="19"/>
      <c r="K87" s="19" t="s">
        <v>69</v>
      </c>
      <c r="M87" s="1"/>
      <c r="N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</row>
    <row r="88" spans="1:252" ht="18">
      <c r="A88" s="1"/>
      <c r="I88" s="19" t="s">
        <v>7</v>
      </c>
      <c r="M88" s="1"/>
      <c r="N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</row>
    <row r="89" spans="1:252" ht="18">
      <c r="A89" s="1"/>
      <c r="M89" s="1"/>
      <c r="N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</row>
    <row r="90" spans="1:252" ht="18">
      <c r="A90" s="1"/>
      <c r="I90" s="17" t="s">
        <v>70</v>
      </c>
      <c r="K90" s="19" t="s">
        <v>71</v>
      </c>
      <c r="M90" s="1"/>
      <c r="N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</row>
    <row r="91" spans="1:252" ht="18">
      <c r="A91" s="1"/>
      <c r="M91" s="1"/>
      <c r="N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</row>
    <row r="92" spans="1:252" ht="18">
      <c r="A92" s="1"/>
      <c r="M92" s="1"/>
      <c r="N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</row>
    <row r="93" spans="1:252" ht="18">
      <c r="A93" s="1"/>
      <c r="C93" s="17">
        <v>5</v>
      </c>
      <c r="E93" s="17" t="s">
        <v>72</v>
      </c>
      <c r="I93" s="24">
        <f>Qua_Con_BS!G79</f>
        <v>1.939559942505051</v>
      </c>
      <c r="K93" s="24">
        <f>Qua_Con_BS!I79</f>
        <v>1.917258986165869</v>
      </c>
      <c r="L93" s="24"/>
      <c r="N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</row>
    <row r="94" spans="1:252" ht="18">
      <c r="A94" s="1"/>
      <c r="M94" s="1"/>
      <c r="N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</row>
  </sheetData>
  <printOptions/>
  <pageMargins left="0.75" right="0.25" top="0.5" bottom="0.5" header="0.5" footer="0.5"/>
  <pageSetup horizontalDpi="360" verticalDpi="36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K80"/>
  <sheetViews>
    <sheetView defaultGridColor="0" zoomScale="75" zoomScaleNormal="75" colorId="22" workbookViewId="0" topLeftCell="A63">
      <selection activeCell="F55" sqref="F55"/>
    </sheetView>
  </sheetViews>
  <sheetFormatPr defaultColWidth="9.77734375" defaultRowHeight="15"/>
  <cols>
    <col min="1" max="1" width="6.77734375" style="17" customWidth="1"/>
    <col min="2" max="3" width="4.77734375" style="17" customWidth="1"/>
    <col min="4" max="4" width="9.77734375" style="17" customWidth="1"/>
    <col min="5" max="5" width="20.77734375" style="17" customWidth="1"/>
    <col min="6" max="6" width="2.77734375" style="17" customWidth="1"/>
    <col min="7" max="7" width="10.77734375" style="17" customWidth="1"/>
    <col min="8" max="8" width="8.77734375" style="17" customWidth="1"/>
    <col min="9" max="9" width="13.77734375" style="17" customWidth="1"/>
    <col min="10" max="10" width="9.77734375" style="17" customWidth="1"/>
    <col min="11" max="16384" width="9.77734375" style="1" customWidth="1"/>
  </cols>
  <sheetData>
    <row r="2" ht="18">
      <c r="B2" s="17" t="s">
        <v>73</v>
      </c>
    </row>
    <row r="3" spans="7:11" ht="18">
      <c r="G3" s="19" t="s">
        <v>66</v>
      </c>
      <c r="H3" s="19"/>
      <c r="I3" s="19" t="s">
        <v>74</v>
      </c>
      <c r="J3" s="19"/>
      <c r="K3" s="3"/>
    </row>
    <row r="4" spans="7:9" ht="18">
      <c r="G4" s="19" t="s">
        <v>3</v>
      </c>
      <c r="I4" s="19" t="s">
        <v>75</v>
      </c>
    </row>
    <row r="5" spans="7:9" ht="18">
      <c r="G5" s="19" t="s">
        <v>7</v>
      </c>
      <c r="I5" s="19" t="s">
        <v>76</v>
      </c>
    </row>
    <row r="6" ht="18">
      <c r="I6" s="19"/>
    </row>
    <row r="7" spans="2:9" ht="18">
      <c r="B7" s="18"/>
      <c r="G7" s="19" t="s">
        <v>8</v>
      </c>
      <c r="I7" s="19" t="s">
        <v>77</v>
      </c>
    </row>
    <row r="8" spans="2:9" ht="18">
      <c r="B8" s="18"/>
      <c r="G8" s="19" t="s">
        <v>10</v>
      </c>
      <c r="I8" s="19" t="s">
        <v>10</v>
      </c>
    </row>
    <row r="9" ht="18">
      <c r="B9" s="18"/>
    </row>
    <row r="10" spans="2:9" ht="18">
      <c r="B10" s="18">
        <v>1</v>
      </c>
      <c r="C10" s="17" t="s">
        <v>78</v>
      </c>
      <c r="G10" s="17">
        <v>47335</v>
      </c>
      <c r="I10" s="17">
        <v>47198</v>
      </c>
    </row>
    <row r="11" ht="18">
      <c r="B11" s="18"/>
    </row>
    <row r="12" spans="2:9" ht="18">
      <c r="B12" s="18">
        <v>2</v>
      </c>
      <c r="C12" s="17" t="s">
        <v>79</v>
      </c>
      <c r="G12" s="19" t="s">
        <v>28</v>
      </c>
      <c r="I12" s="19" t="s">
        <v>28</v>
      </c>
    </row>
    <row r="13" ht="18">
      <c r="B13" s="18"/>
    </row>
    <row r="14" spans="2:9" ht="18">
      <c r="B14" s="18">
        <v>3</v>
      </c>
      <c r="C14" s="17" t="s">
        <v>80</v>
      </c>
      <c r="G14" s="19" t="s">
        <v>28</v>
      </c>
      <c r="I14" s="19" t="s">
        <v>28</v>
      </c>
    </row>
    <row r="15" ht="18">
      <c r="B15" s="18"/>
    </row>
    <row r="16" spans="2:9" ht="18">
      <c r="B16" s="18">
        <v>4</v>
      </c>
      <c r="C16" s="17" t="s">
        <v>81</v>
      </c>
      <c r="G16" s="17">
        <v>2855</v>
      </c>
      <c r="I16" s="17">
        <v>3043</v>
      </c>
    </row>
    <row r="17" ht="18">
      <c r="B17" s="18"/>
    </row>
    <row r="18" spans="2:9" ht="18">
      <c r="B18" s="18">
        <v>5</v>
      </c>
      <c r="C18" s="17" t="s">
        <v>82</v>
      </c>
      <c r="G18" s="19" t="s">
        <v>28</v>
      </c>
      <c r="I18" s="19" t="s">
        <v>28</v>
      </c>
    </row>
    <row r="19" ht="18">
      <c r="B19" s="18"/>
    </row>
    <row r="20" spans="2:9" ht="18">
      <c r="B20" s="18">
        <v>6</v>
      </c>
      <c r="C20" s="17" t="s">
        <v>83</v>
      </c>
      <c r="G20" s="19" t="s">
        <v>28</v>
      </c>
      <c r="I20" s="19" t="s">
        <v>28</v>
      </c>
    </row>
    <row r="21" ht="18">
      <c r="B21" s="18"/>
    </row>
    <row r="22" spans="2:9" ht="18">
      <c r="B22" s="18">
        <v>7</v>
      </c>
      <c r="C22" s="17" t="s">
        <v>84</v>
      </c>
      <c r="G22" s="19" t="s">
        <v>28</v>
      </c>
      <c r="I22" s="19" t="s">
        <v>28</v>
      </c>
    </row>
    <row r="23" ht="18">
      <c r="B23" s="18"/>
    </row>
    <row r="24" spans="2:3" ht="18">
      <c r="B24" s="18">
        <v>8</v>
      </c>
      <c r="C24" s="17" t="s">
        <v>85</v>
      </c>
    </row>
    <row r="25" spans="2:9" ht="18">
      <c r="B25" s="18"/>
      <c r="D25" s="25" t="s">
        <v>86</v>
      </c>
      <c r="G25" s="17">
        <v>100206</v>
      </c>
      <c r="I25" s="17">
        <v>100499</v>
      </c>
    </row>
    <row r="26" spans="2:9" ht="18">
      <c r="B26" s="18"/>
      <c r="D26" s="25" t="s">
        <v>87</v>
      </c>
      <c r="G26" s="17">
        <v>56173</v>
      </c>
      <c r="I26" s="17">
        <v>62768</v>
      </c>
    </row>
    <row r="27" spans="2:9" ht="18">
      <c r="B27" s="18"/>
      <c r="D27" s="25" t="s">
        <v>88</v>
      </c>
      <c r="G27" s="17">
        <f>442+12250</f>
        <v>12692</v>
      </c>
      <c r="I27" s="17">
        <v>6764</v>
      </c>
    </row>
    <row r="28" spans="2:9" ht="18">
      <c r="B28" s="18"/>
      <c r="C28" s="26" t="s">
        <v>89</v>
      </c>
      <c r="D28" s="25" t="s">
        <v>90</v>
      </c>
      <c r="G28" s="17">
        <v>11468</v>
      </c>
      <c r="I28" s="17">
        <v>11647</v>
      </c>
    </row>
    <row r="29" spans="2:9" ht="18">
      <c r="B29" s="18"/>
      <c r="D29" s="25"/>
      <c r="G29" s="20" t="s">
        <v>28</v>
      </c>
      <c r="I29" s="20" t="s">
        <v>28</v>
      </c>
    </row>
    <row r="30" spans="2:9" ht="18">
      <c r="B30" s="18"/>
      <c r="D30" s="27"/>
      <c r="G30" s="17">
        <f>SUM(G25:G28)</f>
        <v>180539</v>
      </c>
      <c r="I30" s="17">
        <f>SUM(I25:I28)</f>
        <v>181678</v>
      </c>
    </row>
    <row r="31" spans="2:9" ht="18">
      <c r="B31" s="18"/>
      <c r="D31" s="25"/>
      <c r="G31" s="20" t="s">
        <v>28</v>
      </c>
      <c r="I31" s="20" t="s">
        <v>28</v>
      </c>
    </row>
    <row r="32" spans="2:3" ht="18">
      <c r="B32" s="18">
        <v>9</v>
      </c>
      <c r="C32" s="17" t="s">
        <v>91</v>
      </c>
    </row>
    <row r="33" spans="2:9" ht="18">
      <c r="B33" s="18"/>
      <c r="D33" s="25" t="s">
        <v>92</v>
      </c>
      <c r="G33" s="17">
        <v>5904</v>
      </c>
      <c r="I33" s="17">
        <v>5419</v>
      </c>
    </row>
    <row r="34" spans="2:9" ht="18">
      <c r="B34" s="18"/>
      <c r="D34" s="25" t="s">
        <v>93</v>
      </c>
      <c r="G34" s="17">
        <f>4719+305+5043</f>
        <v>10067</v>
      </c>
      <c r="I34" s="17">
        <f>8026+5124+15</f>
        <v>13165</v>
      </c>
    </row>
    <row r="35" spans="2:9" ht="18">
      <c r="B35" s="18"/>
      <c r="D35" s="25" t="s">
        <v>94</v>
      </c>
      <c r="G35" s="17">
        <v>244</v>
      </c>
      <c r="I35" s="17">
        <v>81</v>
      </c>
    </row>
    <row r="36" spans="2:9" ht="18">
      <c r="B36" s="18"/>
      <c r="D36" s="25" t="s">
        <v>95</v>
      </c>
      <c r="G36" s="17">
        <v>7863</v>
      </c>
      <c r="I36" s="17">
        <v>8660</v>
      </c>
    </row>
    <row r="37" spans="2:9" ht="18">
      <c r="B37" s="18"/>
      <c r="D37" s="25" t="s">
        <v>96</v>
      </c>
      <c r="G37" s="17">
        <v>3589</v>
      </c>
      <c r="I37" s="17">
        <v>3589</v>
      </c>
    </row>
    <row r="38" spans="2:9" ht="18">
      <c r="B38" s="18"/>
      <c r="D38" s="25" t="s">
        <v>90</v>
      </c>
      <c r="G38" s="19" t="s">
        <v>28</v>
      </c>
      <c r="I38" s="19" t="s">
        <v>28</v>
      </c>
    </row>
    <row r="39" spans="2:9" ht="18">
      <c r="B39" s="18"/>
      <c r="D39" s="25"/>
      <c r="G39" s="20" t="s">
        <v>28</v>
      </c>
      <c r="I39" s="20" t="s">
        <v>28</v>
      </c>
    </row>
    <row r="40" spans="2:9" ht="18">
      <c r="B40" s="18"/>
      <c r="D40" s="25"/>
      <c r="G40" s="17">
        <f>SUM(G33:G38)</f>
        <v>27667</v>
      </c>
      <c r="I40" s="17">
        <f>SUM(I33:I38)</f>
        <v>30914</v>
      </c>
    </row>
    <row r="41" spans="2:9" ht="18">
      <c r="B41" s="18"/>
      <c r="D41" s="25"/>
      <c r="G41" s="20" t="s">
        <v>28</v>
      </c>
      <c r="I41" s="20" t="s">
        <v>28</v>
      </c>
    </row>
    <row r="42" spans="2:9" ht="18">
      <c r="B42" s="18">
        <v>10</v>
      </c>
      <c r="C42" s="17" t="s">
        <v>97</v>
      </c>
      <c r="G42" s="17">
        <f>G30-G40</f>
        <v>152872</v>
      </c>
      <c r="I42" s="17">
        <f>I30-I40</f>
        <v>150764</v>
      </c>
    </row>
    <row r="43" spans="2:9" ht="18">
      <c r="B43" s="18"/>
      <c r="G43" s="20" t="s">
        <v>28</v>
      </c>
      <c r="I43" s="20" t="s">
        <v>28</v>
      </c>
    </row>
    <row r="44" spans="2:9" ht="18">
      <c r="B44" s="18"/>
      <c r="G44" s="17">
        <f>G42+SUM(G10:G22)</f>
        <v>203062</v>
      </c>
      <c r="I44" s="17">
        <f>I42+SUM(I10:I22)</f>
        <v>201005</v>
      </c>
    </row>
    <row r="45" spans="2:9" ht="18">
      <c r="B45" s="18"/>
      <c r="G45" s="20" t="s">
        <v>13</v>
      </c>
      <c r="I45" s="20" t="s">
        <v>13</v>
      </c>
    </row>
    <row r="46" ht="18">
      <c r="B46" s="18"/>
    </row>
    <row r="47" spans="2:4" ht="18">
      <c r="B47" s="18"/>
      <c r="C47" s="26" t="s">
        <v>89</v>
      </c>
      <c r="D47" s="17" t="s">
        <v>98</v>
      </c>
    </row>
    <row r="48" spans="2:4" ht="18">
      <c r="B48" s="18"/>
      <c r="C48" s="26"/>
      <c r="D48" s="17" t="s">
        <v>99</v>
      </c>
    </row>
    <row r="49" spans="2:3" ht="18">
      <c r="B49" s="18"/>
      <c r="C49" s="26"/>
    </row>
    <row r="50" spans="2:3" ht="18">
      <c r="B50" s="18">
        <v>11</v>
      </c>
      <c r="C50" s="17" t="s">
        <v>100</v>
      </c>
    </row>
    <row r="51" ht="18">
      <c r="B51" s="18"/>
    </row>
    <row r="52" spans="2:9" ht="18">
      <c r="B52" s="18"/>
      <c r="C52" s="17" t="s">
        <v>101</v>
      </c>
      <c r="G52" s="17">
        <v>101877</v>
      </c>
      <c r="I52" s="17">
        <v>101877</v>
      </c>
    </row>
    <row r="53" ht="18">
      <c r="B53" s="18"/>
    </row>
    <row r="54" spans="2:3" ht="18">
      <c r="B54" s="18"/>
      <c r="C54" s="17" t="s">
        <v>102</v>
      </c>
    </row>
    <row r="55" spans="2:9" ht="18">
      <c r="B55" s="18"/>
      <c r="D55" s="25" t="s">
        <v>103</v>
      </c>
      <c r="G55" s="17">
        <v>22409</v>
      </c>
      <c r="I55" s="17">
        <v>22409</v>
      </c>
    </row>
    <row r="56" spans="2:9" ht="18">
      <c r="B56" s="18"/>
      <c r="D56" s="25" t="s">
        <v>104</v>
      </c>
      <c r="G56" s="17">
        <v>84</v>
      </c>
      <c r="I56" s="17">
        <v>84</v>
      </c>
    </row>
    <row r="57" spans="2:9" ht="18">
      <c r="B57" s="18"/>
      <c r="D57" s="25" t="s">
        <v>105</v>
      </c>
      <c r="G57" s="17">
        <v>1</v>
      </c>
      <c r="I57" s="17">
        <v>1</v>
      </c>
    </row>
    <row r="58" spans="2:9" ht="18">
      <c r="B58" s="18"/>
      <c r="D58" s="25" t="s">
        <v>106</v>
      </c>
      <c r="G58" s="19" t="s">
        <v>28</v>
      </c>
      <c r="I58" s="19" t="s">
        <v>28</v>
      </c>
    </row>
    <row r="59" spans="2:9" ht="18">
      <c r="B59" s="18"/>
      <c r="D59" s="25" t="s">
        <v>107</v>
      </c>
      <c r="G59" s="17">
        <v>69402</v>
      </c>
      <c r="I59" s="17">
        <v>67298</v>
      </c>
    </row>
    <row r="60" spans="2:4" ht="18">
      <c r="B60" s="18"/>
      <c r="D60" s="25" t="s">
        <v>108</v>
      </c>
    </row>
    <row r="61" spans="2:9" ht="18">
      <c r="B61" s="18"/>
      <c r="D61" s="25" t="s">
        <v>109</v>
      </c>
      <c r="G61" s="17">
        <v>-3493</v>
      </c>
      <c r="I61" s="17">
        <v>-3234</v>
      </c>
    </row>
    <row r="62" spans="2:9" ht="18">
      <c r="B62" s="18"/>
      <c r="D62" s="25" t="s">
        <v>110</v>
      </c>
      <c r="G62" s="17">
        <v>1495</v>
      </c>
      <c r="I62" s="17">
        <v>1493</v>
      </c>
    </row>
    <row r="63" spans="2:9" ht="18">
      <c r="B63" s="18"/>
      <c r="D63" s="25" t="s">
        <v>111</v>
      </c>
      <c r="G63" s="17">
        <v>1186</v>
      </c>
      <c r="I63" s="17">
        <v>1186.293</v>
      </c>
    </row>
    <row r="64" spans="2:9" ht="18">
      <c r="B64" s="18"/>
      <c r="G64" s="20" t="s">
        <v>28</v>
      </c>
      <c r="I64" s="20" t="s">
        <v>28</v>
      </c>
    </row>
    <row r="65" spans="2:9" ht="18">
      <c r="B65" s="18"/>
      <c r="G65" s="17">
        <f>ROUND(SUM(G52:G63),0)</f>
        <v>192961</v>
      </c>
      <c r="I65" s="17">
        <f>SUM(I52:I63)</f>
        <v>191114.293</v>
      </c>
    </row>
    <row r="66" ht="18">
      <c r="B66" s="18"/>
    </row>
    <row r="67" spans="2:9" ht="18">
      <c r="B67" s="18">
        <v>12</v>
      </c>
      <c r="C67" s="17" t="s">
        <v>112</v>
      </c>
      <c r="G67" s="17">
        <v>5225</v>
      </c>
      <c r="I67" s="17">
        <v>5114</v>
      </c>
    </row>
    <row r="68" ht="18">
      <c r="B68" s="18"/>
    </row>
    <row r="69" spans="2:9" ht="18">
      <c r="B69" s="18">
        <v>13</v>
      </c>
      <c r="C69" s="17" t="s">
        <v>113</v>
      </c>
      <c r="G69" s="19" t="s">
        <v>28</v>
      </c>
      <c r="I69" s="19" t="s">
        <v>28</v>
      </c>
    </row>
    <row r="70" ht="18">
      <c r="B70" s="18"/>
    </row>
    <row r="71" spans="2:9" ht="18">
      <c r="B71" s="18">
        <v>14</v>
      </c>
      <c r="C71" s="17" t="s">
        <v>114</v>
      </c>
      <c r="G71" s="19" t="s">
        <v>28</v>
      </c>
      <c r="I71" s="19" t="s">
        <v>28</v>
      </c>
    </row>
    <row r="72" ht="18">
      <c r="B72" s="18"/>
    </row>
    <row r="73" spans="2:9" ht="18">
      <c r="B73" s="18">
        <v>15</v>
      </c>
      <c r="C73" s="17" t="s">
        <v>115</v>
      </c>
      <c r="G73" s="17">
        <v>4876</v>
      </c>
      <c r="I73" s="17">
        <f>84+4693</f>
        <v>4777</v>
      </c>
    </row>
    <row r="74" ht="18">
      <c r="B74" s="18"/>
    </row>
    <row r="75" spans="2:9" ht="18">
      <c r="B75" s="18"/>
      <c r="G75" s="20" t="s">
        <v>28</v>
      </c>
      <c r="I75" s="20" t="s">
        <v>28</v>
      </c>
    </row>
    <row r="76" spans="2:9" ht="18">
      <c r="B76" s="18"/>
      <c r="G76" s="17">
        <f>G65+G67+G73</f>
        <v>203062</v>
      </c>
      <c r="I76" s="17">
        <f>I65+I67+I73</f>
        <v>201005.293</v>
      </c>
    </row>
    <row r="77" spans="2:9" ht="18">
      <c r="B77" s="18"/>
      <c r="G77" s="20" t="s">
        <v>13</v>
      </c>
      <c r="I77" s="20" t="s">
        <v>13</v>
      </c>
    </row>
    <row r="78" ht="18">
      <c r="B78" s="18"/>
    </row>
    <row r="79" spans="2:9" ht="18">
      <c r="B79" s="18">
        <v>16</v>
      </c>
      <c r="C79" s="17" t="s">
        <v>72</v>
      </c>
      <c r="G79" s="23">
        <f>G65/(G52-2390)</f>
        <v>1.939559942505051</v>
      </c>
      <c r="I79" s="23">
        <f>I65/(I52-2196)</f>
        <v>1.917258986165869</v>
      </c>
    </row>
    <row r="80" ht="18.75" customHeight="1">
      <c r="B80" s="18"/>
    </row>
  </sheetData>
  <printOptions/>
  <pageMargins left="0.75" right="0.25" top="0.75" bottom="0.75" header="0.5" footer="0.5"/>
  <pageSetup horizontalDpi="360" verticalDpi="36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G51"/>
  <sheetViews>
    <sheetView defaultGridColor="0" zoomScale="75" zoomScaleNormal="75" colorId="22" workbookViewId="0" topLeftCell="A34">
      <selection activeCell="C45" sqref="C45"/>
    </sheetView>
  </sheetViews>
  <sheetFormatPr defaultColWidth="9.77734375" defaultRowHeight="15"/>
  <cols>
    <col min="1" max="1" width="26.77734375" style="0" customWidth="1"/>
    <col min="2" max="2" width="2.77734375" style="0" customWidth="1"/>
    <col min="3" max="4" width="13.77734375" style="0" customWidth="1"/>
    <col min="5" max="5" width="11.77734375" style="0" customWidth="1"/>
    <col min="6" max="6" width="2.77734375" style="0" customWidth="1"/>
    <col min="7" max="7" width="12.77734375" style="0" customWidth="1"/>
  </cols>
  <sheetData>
    <row r="2" spans="1:7" ht="15.75">
      <c r="A2" s="28" t="s">
        <v>116</v>
      </c>
      <c r="B2" s="17"/>
      <c r="C2" s="17"/>
      <c r="D2" s="17"/>
      <c r="E2" s="17"/>
      <c r="F2" s="17"/>
      <c r="G2" s="17"/>
    </row>
    <row r="3" spans="1:7" ht="15.75">
      <c r="A3" s="28" t="s">
        <v>117</v>
      </c>
      <c r="B3" s="29"/>
      <c r="C3" s="29"/>
      <c r="D3" s="29"/>
      <c r="E3" s="29"/>
      <c r="F3" s="29"/>
      <c r="G3" s="30" t="s">
        <v>118</v>
      </c>
    </row>
    <row r="4" spans="1:7" ht="15.75">
      <c r="A4" s="28"/>
      <c r="B4" s="17"/>
      <c r="C4" s="17"/>
      <c r="D4" s="17"/>
      <c r="E4" s="17"/>
      <c r="F4" s="17"/>
      <c r="G4" s="17"/>
    </row>
    <row r="5" spans="1:7" ht="15.75">
      <c r="A5" s="28" t="s">
        <v>119</v>
      </c>
      <c r="B5" s="17"/>
      <c r="C5" s="17"/>
      <c r="D5" s="17"/>
      <c r="E5" s="17"/>
      <c r="F5" s="17"/>
      <c r="G5" s="17"/>
    </row>
    <row r="6" spans="1:7" ht="15">
      <c r="A6" s="17"/>
      <c r="B6" s="17"/>
      <c r="C6" s="19" t="s">
        <v>120</v>
      </c>
      <c r="D6" s="19" t="s">
        <v>121</v>
      </c>
      <c r="E6" s="19" t="s">
        <v>122</v>
      </c>
      <c r="F6" s="17"/>
      <c r="G6" s="19" t="s">
        <v>123</v>
      </c>
    </row>
    <row r="7" spans="1:7" ht="15">
      <c r="A7" s="17"/>
      <c r="B7" s="17"/>
      <c r="C7" s="19" t="s">
        <v>124</v>
      </c>
      <c r="D7" s="19" t="s">
        <v>124</v>
      </c>
      <c r="E7" s="19" t="s">
        <v>124</v>
      </c>
      <c r="F7" s="17"/>
      <c r="G7" s="19" t="s">
        <v>124</v>
      </c>
    </row>
    <row r="8" spans="1:7" ht="15">
      <c r="A8" s="17"/>
      <c r="B8" s="17"/>
      <c r="C8" s="17"/>
      <c r="D8" s="17"/>
      <c r="E8" s="17"/>
      <c r="F8" s="17"/>
      <c r="G8" s="17"/>
    </row>
    <row r="9" spans="1:7" ht="15.75">
      <c r="A9" s="28" t="s">
        <v>12</v>
      </c>
      <c r="B9" s="17"/>
      <c r="C9" s="17"/>
      <c r="D9" s="17"/>
      <c r="E9" s="17"/>
      <c r="F9" s="17"/>
      <c r="G9" s="17"/>
    </row>
    <row r="10" spans="1:7" ht="15">
      <c r="A10" s="29" t="s">
        <v>125</v>
      </c>
      <c r="B10" s="29"/>
      <c r="C10" s="31">
        <f>35680-3064</f>
        <v>32616</v>
      </c>
      <c r="D10" s="31">
        <f>23097-6179</f>
        <v>16918</v>
      </c>
      <c r="E10" s="31">
        <v>0</v>
      </c>
      <c r="F10" s="31"/>
      <c r="G10" s="31">
        <f>SUM(C10:E10)</f>
        <v>49534</v>
      </c>
    </row>
    <row r="11" spans="1:7" ht="15">
      <c r="A11" s="29" t="s">
        <v>126</v>
      </c>
      <c r="B11" s="29"/>
      <c r="C11" s="31">
        <v>3064</v>
      </c>
      <c r="D11" s="31">
        <v>6179</v>
      </c>
      <c r="E11" s="31">
        <v>-9243</v>
      </c>
      <c r="F11" s="31"/>
      <c r="G11" s="31">
        <f>SUM(C11:E11)</f>
        <v>0</v>
      </c>
    </row>
    <row r="12" spans="1:7" ht="15">
      <c r="A12" s="29"/>
      <c r="B12" s="29"/>
      <c r="C12" s="32" t="s">
        <v>28</v>
      </c>
      <c r="D12" s="32" t="s">
        <v>28</v>
      </c>
      <c r="E12" s="32" t="s">
        <v>28</v>
      </c>
      <c r="F12" s="31"/>
      <c r="G12" s="32" t="s">
        <v>28</v>
      </c>
    </row>
    <row r="13" spans="1:7" ht="15">
      <c r="A13" s="29" t="s">
        <v>127</v>
      </c>
      <c r="B13" s="29"/>
      <c r="C13" s="31">
        <f>SUM(C10:C11)</f>
        <v>35680</v>
      </c>
      <c r="D13" s="31">
        <f>SUM(D10:D11)</f>
        <v>23097</v>
      </c>
      <c r="E13" s="31">
        <f>SUM(E10:E11)</f>
        <v>-9243</v>
      </c>
      <c r="F13" s="31"/>
      <c r="G13" s="31">
        <f>SUM(G10:G11)</f>
        <v>49534</v>
      </c>
    </row>
    <row r="14" spans="1:7" ht="15">
      <c r="A14" s="29"/>
      <c r="B14" s="29"/>
      <c r="C14" s="32" t="s">
        <v>13</v>
      </c>
      <c r="D14" s="32" t="s">
        <v>13</v>
      </c>
      <c r="E14" s="32" t="s">
        <v>13</v>
      </c>
      <c r="F14" s="31"/>
      <c r="G14" s="32" t="s">
        <v>13</v>
      </c>
    </row>
    <row r="15" spans="1:7" ht="15">
      <c r="A15" s="29"/>
      <c r="B15" s="29"/>
      <c r="C15" s="31"/>
      <c r="D15" s="31"/>
      <c r="E15" s="31"/>
      <c r="F15" s="31"/>
      <c r="G15" s="31"/>
    </row>
    <row r="16" spans="1:7" ht="15.75">
      <c r="A16" s="28" t="s">
        <v>128</v>
      </c>
      <c r="B16" s="29"/>
      <c r="C16" s="31"/>
      <c r="D16" s="31"/>
      <c r="E16" s="31"/>
      <c r="F16" s="31"/>
      <c r="G16" s="31"/>
    </row>
    <row r="17" spans="1:7" ht="15">
      <c r="A17" s="29" t="s">
        <v>129</v>
      </c>
      <c r="B17" s="29"/>
      <c r="C17" s="31">
        <v>3887</v>
      </c>
      <c r="D17" s="31">
        <v>-567</v>
      </c>
      <c r="E17" s="31">
        <v>-283</v>
      </c>
      <c r="F17" s="31"/>
      <c r="G17" s="31">
        <f>SUM(C17:E17)</f>
        <v>3037</v>
      </c>
    </row>
    <row r="18" spans="1:7" ht="15">
      <c r="A18" s="29"/>
      <c r="B18" s="29"/>
      <c r="C18" s="32" t="s">
        <v>13</v>
      </c>
      <c r="D18" s="32" t="s">
        <v>13</v>
      </c>
      <c r="E18" s="32" t="s">
        <v>13</v>
      </c>
      <c r="F18" s="31"/>
      <c r="G18" s="31"/>
    </row>
    <row r="19" spans="1:7" ht="15">
      <c r="A19" s="29" t="s">
        <v>130</v>
      </c>
      <c r="B19" s="29"/>
      <c r="C19" s="31"/>
      <c r="D19" s="31"/>
      <c r="E19" s="31"/>
      <c r="F19" s="31"/>
      <c r="G19" s="31">
        <v>-13</v>
      </c>
    </row>
    <row r="20" spans="1:7" ht="15">
      <c r="A20" s="29"/>
      <c r="B20" s="29"/>
      <c r="C20" s="31"/>
      <c r="D20" s="31"/>
      <c r="E20" s="31"/>
      <c r="F20" s="31"/>
      <c r="G20" s="32" t="s">
        <v>28</v>
      </c>
    </row>
    <row r="21" spans="1:7" ht="15">
      <c r="A21" s="29" t="s">
        <v>131</v>
      </c>
      <c r="B21" s="29"/>
      <c r="C21" s="31"/>
      <c r="D21" s="31"/>
      <c r="E21" s="31"/>
      <c r="F21" s="31"/>
      <c r="G21" s="31">
        <f>SUM(G17:G19)</f>
        <v>3024</v>
      </c>
    </row>
    <row r="22" spans="1:7" ht="15">
      <c r="A22" s="29" t="s">
        <v>132</v>
      </c>
      <c r="B22" s="29"/>
      <c r="C22" s="31"/>
      <c r="D22" s="31"/>
      <c r="E22" s="31"/>
      <c r="F22" s="31"/>
      <c r="G22" s="31">
        <v>-59</v>
      </c>
    </row>
    <row r="23" spans="1:7" ht="15">
      <c r="A23" s="29" t="s">
        <v>133</v>
      </c>
      <c r="B23" s="29"/>
      <c r="C23" s="31"/>
      <c r="D23" s="31"/>
      <c r="E23" s="31"/>
      <c r="F23" s="31"/>
      <c r="G23" s="31">
        <v>372</v>
      </c>
    </row>
    <row r="24" spans="1:7" ht="15">
      <c r="A24" s="29"/>
      <c r="B24" s="29"/>
      <c r="C24" s="31"/>
      <c r="D24" s="31"/>
      <c r="E24" s="31"/>
      <c r="F24" s="31"/>
      <c r="G24" s="32" t="s">
        <v>28</v>
      </c>
    </row>
    <row r="25" spans="1:7" ht="15">
      <c r="A25" s="29" t="s">
        <v>134</v>
      </c>
      <c r="B25" s="29"/>
      <c r="C25" s="31"/>
      <c r="D25" s="31"/>
      <c r="E25" s="31"/>
      <c r="F25" s="31"/>
      <c r="G25" s="31">
        <f>SUM(G21:G23)</f>
        <v>3337</v>
      </c>
    </row>
    <row r="26" spans="1:7" ht="15">
      <c r="A26" s="29" t="s">
        <v>135</v>
      </c>
      <c r="B26" s="29"/>
      <c r="C26" s="31"/>
      <c r="D26" s="31"/>
      <c r="E26" s="31"/>
      <c r="F26" s="31"/>
      <c r="G26" s="31">
        <v>-1123</v>
      </c>
    </row>
    <row r="27" spans="1:7" ht="15">
      <c r="A27" s="29"/>
      <c r="B27" s="29"/>
      <c r="C27" s="31"/>
      <c r="D27" s="31"/>
      <c r="E27" s="31"/>
      <c r="F27" s="31"/>
      <c r="G27" s="32" t="s">
        <v>28</v>
      </c>
    </row>
    <row r="28" spans="1:7" ht="15">
      <c r="A28" s="29" t="s">
        <v>136</v>
      </c>
      <c r="B28" s="29"/>
      <c r="C28" s="31"/>
      <c r="D28" s="31"/>
      <c r="E28" s="31"/>
      <c r="F28" s="31"/>
      <c r="G28" s="31">
        <f>G25+G26</f>
        <v>2214</v>
      </c>
    </row>
    <row r="29" spans="1:7" ht="15">
      <c r="A29" s="29"/>
      <c r="B29" s="29"/>
      <c r="C29" s="31"/>
      <c r="D29" s="31"/>
      <c r="E29" s="31"/>
      <c r="F29" s="31"/>
      <c r="G29" s="32" t="s">
        <v>13</v>
      </c>
    </row>
    <row r="30" spans="1:7" ht="15">
      <c r="A30" s="29"/>
      <c r="B30" s="29"/>
      <c r="C30" s="31"/>
      <c r="D30" s="31"/>
      <c r="E30" s="31"/>
      <c r="F30" s="31"/>
      <c r="G30" s="31"/>
    </row>
    <row r="31" spans="1:7" ht="15">
      <c r="A31" s="29"/>
      <c r="B31" s="29"/>
      <c r="C31" s="31"/>
      <c r="D31" s="31"/>
      <c r="E31" s="31"/>
      <c r="F31" s="31"/>
      <c r="G31" s="31"/>
    </row>
    <row r="32" spans="1:7" ht="15.75">
      <c r="A32" s="28" t="s">
        <v>137</v>
      </c>
      <c r="B32" s="29"/>
      <c r="C32" s="31"/>
      <c r="D32" s="31"/>
      <c r="E32" s="31"/>
      <c r="F32" s="31"/>
      <c r="G32" s="31"/>
    </row>
    <row r="33" spans="1:7" ht="15">
      <c r="A33" s="29" t="s">
        <v>138</v>
      </c>
      <c r="B33" s="29"/>
      <c r="C33" s="31">
        <v>72</v>
      </c>
      <c r="D33" s="31">
        <v>828</v>
      </c>
      <c r="E33" s="31"/>
      <c r="F33" s="31"/>
      <c r="G33" s="31">
        <f>SUM(C33:E33)</f>
        <v>900</v>
      </c>
    </row>
    <row r="34" spans="1:7" ht="15">
      <c r="A34" s="29" t="s">
        <v>139</v>
      </c>
      <c r="B34" s="29"/>
      <c r="C34" s="31">
        <v>98</v>
      </c>
      <c r="D34" s="31">
        <v>646</v>
      </c>
      <c r="E34" s="31">
        <v>1</v>
      </c>
      <c r="F34" s="31"/>
      <c r="G34" s="31">
        <f>SUM(C34:E34)</f>
        <v>745</v>
      </c>
    </row>
    <row r="35" spans="1:7" ht="15">
      <c r="A35" s="29"/>
      <c r="B35" s="29"/>
      <c r="C35" s="31"/>
      <c r="D35" s="31"/>
      <c r="E35" s="31"/>
      <c r="F35" s="31"/>
      <c r="G35" s="31"/>
    </row>
    <row r="36" spans="1:7" ht="15">
      <c r="A36" s="29"/>
      <c r="B36" s="29"/>
      <c r="C36" s="31"/>
      <c r="D36" s="31"/>
      <c r="E36" s="31"/>
      <c r="F36" s="31"/>
      <c r="G36" s="31"/>
    </row>
    <row r="37" spans="1:7" ht="15.75">
      <c r="A37" s="28" t="s">
        <v>140</v>
      </c>
      <c r="B37" s="29"/>
      <c r="C37" s="31"/>
      <c r="D37" s="31"/>
      <c r="E37" s="31"/>
      <c r="F37" s="31"/>
      <c r="G37" s="31"/>
    </row>
    <row r="38" spans="1:7" ht="15.75">
      <c r="A38" s="28" t="s">
        <v>141</v>
      </c>
      <c r="B38" s="29"/>
      <c r="C38" s="31"/>
      <c r="D38" s="31"/>
      <c r="E38" s="31"/>
      <c r="F38" s="31"/>
      <c r="G38" s="31"/>
    </row>
    <row r="39" spans="1:7" ht="15">
      <c r="A39" s="29" t="s">
        <v>142</v>
      </c>
      <c r="B39" s="29"/>
      <c r="C39" s="31">
        <v>72338</v>
      </c>
      <c r="D39" s="31">
        <v>142630</v>
      </c>
      <c r="E39" s="31"/>
      <c r="F39" s="31"/>
      <c r="G39" s="31">
        <f>SUM(C39:E39)</f>
        <v>214968</v>
      </c>
    </row>
    <row r="40" spans="1:7" ht="15">
      <c r="A40" s="29" t="s">
        <v>143</v>
      </c>
      <c r="B40" s="29"/>
      <c r="C40" s="31"/>
      <c r="D40" s="31"/>
      <c r="E40" s="31"/>
      <c r="F40" s="31"/>
      <c r="G40" s="31">
        <v>15761</v>
      </c>
    </row>
    <row r="41" spans="1:7" ht="15">
      <c r="A41" s="29"/>
      <c r="B41" s="29"/>
      <c r="C41" s="31"/>
      <c r="D41" s="31"/>
      <c r="E41" s="31"/>
      <c r="F41" s="31"/>
      <c r="G41" s="32" t="s">
        <v>28</v>
      </c>
    </row>
    <row r="42" spans="1:7" ht="15">
      <c r="A42" s="29" t="s">
        <v>144</v>
      </c>
      <c r="B42" s="29"/>
      <c r="C42" s="31"/>
      <c r="D42" s="31"/>
      <c r="E42" s="31"/>
      <c r="F42" s="31"/>
      <c r="G42" s="31">
        <f>SUM(G39:G40)</f>
        <v>230729</v>
      </c>
    </row>
    <row r="43" spans="1:7" ht="15">
      <c r="A43" s="29"/>
      <c r="B43" s="29"/>
      <c r="C43" s="31"/>
      <c r="D43" s="31"/>
      <c r="E43" s="31"/>
      <c r="F43" s="31"/>
      <c r="G43" s="32" t="s">
        <v>13</v>
      </c>
    </row>
    <row r="44" spans="1:7" ht="15">
      <c r="A44" s="29"/>
      <c r="B44" s="29"/>
      <c r="C44" s="31"/>
      <c r="D44" s="31"/>
      <c r="E44" s="31"/>
      <c r="F44" s="31"/>
      <c r="G44" s="31"/>
    </row>
    <row r="45" spans="1:7" ht="15.75">
      <c r="A45" s="28" t="s">
        <v>145</v>
      </c>
      <c r="B45" s="29"/>
      <c r="C45" s="31"/>
      <c r="D45" s="31"/>
      <c r="E45" s="31"/>
      <c r="F45" s="31"/>
      <c r="G45" s="31"/>
    </row>
    <row r="46" spans="1:7" ht="15">
      <c r="A46" s="29" t="s">
        <v>146</v>
      </c>
      <c r="B46" s="29"/>
      <c r="C46" s="31">
        <v>7800</v>
      </c>
      <c r="D46" s="31">
        <v>3143</v>
      </c>
      <c r="E46" s="31"/>
      <c r="F46" s="31"/>
      <c r="G46" s="31">
        <f>SUM(C46:E46)</f>
        <v>10943</v>
      </c>
    </row>
    <row r="47" spans="1:7" ht="15">
      <c r="A47" s="29" t="s">
        <v>147</v>
      </c>
      <c r="B47" s="29"/>
      <c r="C47" s="31"/>
      <c r="D47" s="31"/>
      <c r="E47" s="31"/>
      <c r="F47" s="31"/>
      <c r="G47" s="31">
        <v>21600</v>
      </c>
    </row>
    <row r="48" spans="1:7" ht="15">
      <c r="A48" s="29"/>
      <c r="B48" s="29"/>
      <c r="C48" s="31"/>
      <c r="D48" s="31"/>
      <c r="E48" s="31"/>
      <c r="F48" s="31"/>
      <c r="G48" s="32" t="s">
        <v>28</v>
      </c>
    </row>
    <row r="49" spans="1:7" ht="15">
      <c r="A49" s="29" t="s">
        <v>148</v>
      </c>
      <c r="B49" s="29"/>
      <c r="C49" s="31"/>
      <c r="D49" s="31"/>
      <c r="E49" s="31"/>
      <c r="F49" s="31"/>
      <c r="G49" s="31">
        <f>SUM(G46:G47)</f>
        <v>32543</v>
      </c>
    </row>
    <row r="50" spans="1:7" ht="15">
      <c r="A50" s="29"/>
      <c r="B50" s="29"/>
      <c r="C50" s="31"/>
      <c r="D50" s="31"/>
      <c r="E50" s="31"/>
      <c r="F50" s="31"/>
      <c r="G50" s="32" t="s">
        <v>13</v>
      </c>
    </row>
    <row r="51" spans="1:7" ht="15">
      <c r="A51" s="17"/>
      <c r="B51" s="17"/>
      <c r="C51" s="17"/>
      <c r="D51" s="17"/>
      <c r="E51" s="17"/>
      <c r="F51" s="17"/>
      <c r="G51" s="17"/>
    </row>
  </sheetData>
  <printOptions/>
  <pageMargins left="0.7" right="0.66" top="0.5" bottom="0.653" header="0.5" footer="0.5"/>
  <pageSetup horizontalDpi="360" verticalDpi="36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H56"/>
  <sheetViews>
    <sheetView defaultGridColor="0" zoomScale="75" zoomScaleNormal="75" colorId="22" workbookViewId="0" topLeftCell="A52">
      <selection activeCell="E54" sqref="E54"/>
    </sheetView>
  </sheetViews>
  <sheetFormatPr defaultColWidth="9.77734375" defaultRowHeight="15"/>
  <cols>
    <col min="1" max="1" width="3.77734375" style="17" customWidth="1"/>
    <col min="2" max="2" width="6.77734375" style="17" customWidth="1"/>
    <col min="3" max="3" width="27.77734375" style="17" customWidth="1"/>
    <col min="4" max="4" width="6.77734375" style="17" customWidth="1"/>
    <col min="5" max="5" width="10.77734375" style="17" customWidth="1"/>
    <col min="6" max="6" width="17.77734375" style="17" customWidth="1"/>
    <col min="7" max="7" width="10.77734375" style="17" customWidth="1"/>
    <col min="9" max="12" width="6.77734375" style="0" customWidth="1"/>
    <col min="13" max="13" width="7.77734375" style="0" customWidth="1"/>
  </cols>
  <sheetData>
    <row r="1" ht="15.75">
      <c r="B1" s="33" t="s">
        <v>149</v>
      </c>
    </row>
    <row r="3" ht="15.75">
      <c r="B3" s="21" t="s">
        <v>150</v>
      </c>
    </row>
    <row r="4" ht="15">
      <c r="B4" s="17" t="s">
        <v>151</v>
      </c>
    </row>
    <row r="5" ht="15">
      <c r="B5" s="17" t="s">
        <v>152</v>
      </c>
    </row>
    <row r="6" ht="15">
      <c r="B6" s="17" t="s">
        <v>153</v>
      </c>
    </row>
    <row r="7" ht="15">
      <c r="B7" s="17" t="s">
        <v>154</v>
      </c>
    </row>
    <row r="9" ht="15.75">
      <c r="B9" s="21" t="s">
        <v>155</v>
      </c>
    </row>
    <row r="10" ht="15">
      <c r="B10" s="17" t="s">
        <v>156</v>
      </c>
    </row>
    <row r="12" ht="15.75">
      <c r="B12" s="21" t="s">
        <v>157</v>
      </c>
    </row>
    <row r="13" ht="15">
      <c r="B13" s="17" t="s">
        <v>158</v>
      </c>
    </row>
    <row r="14" ht="15">
      <c r="G14" s="19"/>
    </row>
    <row r="15" spans="2:7" ht="15.75">
      <c r="B15" s="21" t="s">
        <v>159</v>
      </c>
      <c r="G15" s="19"/>
    </row>
    <row r="16" spans="2:7" ht="15">
      <c r="B16" s="17" t="s">
        <v>160</v>
      </c>
      <c r="E16" s="19" t="s">
        <v>161</v>
      </c>
      <c r="G16" s="19" t="s">
        <v>162</v>
      </c>
    </row>
    <row r="17" spans="5:7" ht="15">
      <c r="E17" s="19" t="s">
        <v>163</v>
      </c>
      <c r="G17" s="19" t="s">
        <v>164</v>
      </c>
    </row>
    <row r="18" spans="5:7" ht="15">
      <c r="E18" s="19" t="s">
        <v>8</v>
      </c>
      <c r="G18" s="19" t="s">
        <v>8</v>
      </c>
    </row>
    <row r="19" spans="5:7" ht="15">
      <c r="E19" s="19" t="s">
        <v>10</v>
      </c>
      <c r="G19" s="19" t="s">
        <v>10</v>
      </c>
    </row>
    <row r="20" spans="5:7" ht="15">
      <c r="E20" s="19"/>
      <c r="G20" s="19"/>
    </row>
    <row r="21" spans="2:7" ht="15">
      <c r="B21" s="17" t="s">
        <v>165</v>
      </c>
      <c r="E21" s="31">
        <v>940</v>
      </c>
      <c r="F21" s="31"/>
      <c r="G21" s="31">
        <v>940</v>
      </c>
    </row>
    <row r="22" spans="2:7" ht="15">
      <c r="B22" s="17" t="s">
        <v>166</v>
      </c>
      <c r="E22" s="31">
        <v>183</v>
      </c>
      <c r="F22" s="31"/>
      <c r="G22" s="31">
        <v>183</v>
      </c>
    </row>
    <row r="23" spans="5:7" ht="15">
      <c r="E23" s="32" t="s">
        <v>28</v>
      </c>
      <c r="F23" s="31"/>
      <c r="G23" s="32" t="s">
        <v>28</v>
      </c>
    </row>
    <row r="24" spans="5:7" ht="15">
      <c r="E24" s="31">
        <f>E21+E22</f>
        <v>1123</v>
      </c>
      <c r="F24" s="31"/>
      <c r="G24" s="34">
        <f>G21+G22</f>
        <v>1123</v>
      </c>
    </row>
    <row r="25" spans="2:7" ht="15">
      <c r="B25" s="17" t="s">
        <v>167</v>
      </c>
      <c r="E25" s="34" t="s">
        <v>168</v>
      </c>
      <c r="F25" s="31"/>
      <c r="G25" s="34" t="s">
        <v>168</v>
      </c>
    </row>
    <row r="26" spans="5:7" ht="15">
      <c r="E26" s="32" t="s">
        <v>28</v>
      </c>
      <c r="F26" s="31"/>
      <c r="G26" s="32" t="s">
        <v>28</v>
      </c>
    </row>
    <row r="27" spans="2:7" ht="15">
      <c r="B27" s="17" t="s">
        <v>169</v>
      </c>
      <c r="E27" s="31">
        <f>E24</f>
        <v>1123</v>
      </c>
      <c r="F27" s="31"/>
      <c r="G27" s="34">
        <f>G24</f>
        <v>1123</v>
      </c>
    </row>
    <row r="28" spans="5:7" ht="15">
      <c r="E28" s="32" t="s">
        <v>13</v>
      </c>
      <c r="F28" s="31"/>
      <c r="G28" s="32" t="s">
        <v>13</v>
      </c>
    </row>
    <row r="29" spans="5:7" ht="15">
      <c r="E29" s="31"/>
      <c r="F29" s="31"/>
      <c r="G29" s="34"/>
    </row>
    <row r="30" spans="2:7" ht="15">
      <c r="B30" s="17" t="s">
        <v>170</v>
      </c>
      <c r="E30" s="31"/>
      <c r="F30" s="31"/>
      <c r="G30" s="34"/>
    </row>
    <row r="31" spans="2:7" ht="15">
      <c r="B31" s="17" t="s">
        <v>171</v>
      </c>
      <c r="E31" s="31"/>
      <c r="F31" s="31"/>
      <c r="G31" s="34"/>
    </row>
    <row r="32" spans="5:7" ht="15">
      <c r="E32" s="31"/>
      <c r="F32" s="31"/>
      <c r="G32" s="34"/>
    </row>
    <row r="33" spans="2:7" ht="15.75">
      <c r="B33" s="21" t="s">
        <v>172</v>
      </c>
      <c r="E33" s="31"/>
      <c r="F33" s="31"/>
      <c r="G33" s="34"/>
    </row>
    <row r="34" ht="15">
      <c r="B34" s="17" t="s">
        <v>173</v>
      </c>
    </row>
    <row r="35" ht="15">
      <c r="B35" s="17" t="s">
        <v>174</v>
      </c>
    </row>
    <row r="37" ht="15.75">
      <c r="B37" s="21" t="s">
        <v>175</v>
      </c>
    </row>
    <row r="38" ht="15">
      <c r="B38" s="17" t="s">
        <v>176</v>
      </c>
    </row>
    <row r="39" spans="7:8" ht="15">
      <c r="G39" s="19" t="s">
        <v>3</v>
      </c>
      <c r="H39" s="8" t="s">
        <v>177</v>
      </c>
    </row>
    <row r="40" spans="7:8" ht="15">
      <c r="G40" s="19" t="s">
        <v>178</v>
      </c>
      <c r="H40" s="8" t="s">
        <v>164</v>
      </c>
    </row>
    <row r="41" spans="2:8" ht="15">
      <c r="B41" s="17" t="s">
        <v>11</v>
      </c>
      <c r="C41" s="35" t="s">
        <v>179</v>
      </c>
      <c r="D41" s="36"/>
      <c r="E41" s="36"/>
      <c r="F41" s="36"/>
      <c r="G41" s="37" t="s">
        <v>10</v>
      </c>
      <c r="H41" s="15" t="s">
        <v>10</v>
      </c>
    </row>
    <row r="42" spans="3:8" ht="15">
      <c r="C42" s="38" t="s">
        <v>180</v>
      </c>
      <c r="D42" s="39"/>
      <c r="E42" s="39"/>
      <c r="F42" s="39"/>
      <c r="G42" s="40">
        <v>194</v>
      </c>
      <c r="H42" s="9">
        <v>194</v>
      </c>
    </row>
    <row r="43" spans="3:8" ht="15">
      <c r="C43" s="41" t="s">
        <v>181</v>
      </c>
      <c r="G43" s="40">
        <v>518</v>
      </c>
      <c r="H43" s="9">
        <v>518</v>
      </c>
    </row>
    <row r="44" spans="3:8" ht="15">
      <c r="C44" s="38" t="s">
        <v>182</v>
      </c>
      <c r="D44" s="39"/>
      <c r="E44" s="39"/>
      <c r="F44" s="39"/>
      <c r="G44" s="40">
        <v>2</v>
      </c>
      <c r="H44" s="9">
        <v>2</v>
      </c>
    </row>
    <row r="46" spans="2:8" ht="15">
      <c r="B46" s="17" t="s">
        <v>14</v>
      </c>
      <c r="C46" s="38" t="s">
        <v>183</v>
      </c>
      <c r="D46" s="39"/>
      <c r="E46" s="39"/>
      <c r="F46" s="39"/>
      <c r="G46" s="42" t="s">
        <v>10</v>
      </c>
      <c r="H46" s="16" t="s">
        <v>10</v>
      </c>
    </row>
    <row r="47" spans="3:8" ht="15">
      <c r="C47" s="38" t="s">
        <v>184</v>
      </c>
      <c r="D47" s="39"/>
      <c r="E47" s="39"/>
      <c r="F47" s="39"/>
      <c r="G47" s="40">
        <v>1695</v>
      </c>
      <c r="H47" s="9">
        <v>1695</v>
      </c>
    </row>
    <row r="48" spans="3:8" ht="15">
      <c r="C48" s="43" t="s">
        <v>185</v>
      </c>
      <c r="D48" s="44"/>
      <c r="E48" s="44"/>
      <c r="F48" s="44"/>
      <c r="G48" s="45"/>
      <c r="H48" s="10"/>
    </row>
    <row r="49" spans="3:8" ht="15">
      <c r="C49" s="46" t="s">
        <v>186</v>
      </c>
      <c r="D49" s="47"/>
      <c r="E49" s="47"/>
      <c r="F49" s="47"/>
      <c r="G49" s="48">
        <v>1244</v>
      </c>
      <c r="H49" s="11">
        <v>1244</v>
      </c>
    </row>
    <row r="50" spans="3:8" ht="15">
      <c r="C50" s="49" t="s">
        <v>187</v>
      </c>
      <c r="D50" s="50"/>
      <c r="E50" s="50"/>
      <c r="F50" s="51"/>
      <c r="G50" s="40">
        <v>1244</v>
      </c>
      <c r="H50" s="9">
        <v>1244</v>
      </c>
    </row>
    <row r="52" ht="15.75">
      <c r="B52" s="21" t="s">
        <v>188</v>
      </c>
    </row>
    <row r="53" ht="15">
      <c r="B53" s="17" t="s">
        <v>189</v>
      </c>
    </row>
    <row r="55" ht="15.75">
      <c r="B55" s="21" t="s">
        <v>190</v>
      </c>
    </row>
    <row r="56" ht="15">
      <c r="B56" s="17" t="s">
        <v>191</v>
      </c>
    </row>
  </sheetData>
  <printOptions/>
  <pageMargins left="0.75" right="0.25" top="0.75" bottom="0.75" header="0.5" footer="0.5"/>
  <pageSetup horizontalDpi="360" verticalDpi="36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2:M101"/>
  <sheetViews>
    <sheetView defaultGridColor="0" zoomScale="75" zoomScaleNormal="75" colorId="22" workbookViewId="0" topLeftCell="A35">
      <selection activeCell="C55" sqref="C55"/>
    </sheetView>
  </sheetViews>
  <sheetFormatPr defaultColWidth="9.77734375" defaultRowHeight="15"/>
  <cols>
    <col min="1" max="1" width="4.77734375" style="17" customWidth="1"/>
    <col min="2" max="2" width="7.77734375" style="17" customWidth="1"/>
    <col min="3" max="3" width="19.77734375" style="17" customWidth="1"/>
    <col min="4" max="4" width="8.77734375" style="17" hidden="1" customWidth="1"/>
    <col min="5" max="10" width="9.77734375" style="17" customWidth="1"/>
    <col min="12" max="12" width="4.77734375" style="0" customWidth="1"/>
  </cols>
  <sheetData>
    <row r="2" ht="15.75">
      <c r="B2" s="21" t="s">
        <v>192</v>
      </c>
    </row>
    <row r="3" ht="15.75">
      <c r="B3" s="21" t="s">
        <v>193</v>
      </c>
    </row>
    <row r="4" spans="2:11" ht="15">
      <c r="B4" s="17" t="s">
        <v>194</v>
      </c>
      <c r="K4" s="12"/>
    </row>
    <row r="5" spans="8:11" ht="15">
      <c r="H5" s="17" t="s">
        <v>195</v>
      </c>
      <c r="K5" s="12"/>
    </row>
    <row r="6" spans="3:11" ht="15">
      <c r="C6" s="53"/>
      <c r="D6" s="54" t="s">
        <v>196</v>
      </c>
      <c r="E6" s="54" t="s">
        <v>197</v>
      </c>
      <c r="F6" s="55" t="s">
        <v>198</v>
      </c>
      <c r="G6" s="55" t="s">
        <v>199</v>
      </c>
      <c r="H6" s="56" t="s">
        <v>200</v>
      </c>
      <c r="I6" s="57"/>
      <c r="J6" s="57"/>
      <c r="K6" s="13"/>
    </row>
    <row r="7" spans="2:11" ht="15.75">
      <c r="B7" s="58" t="s">
        <v>201</v>
      </c>
      <c r="C7" s="59"/>
      <c r="D7" s="35"/>
      <c r="E7" s="36"/>
      <c r="F7" s="36"/>
      <c r="G7" s="36"/>
      <c r="H7" s="60"/>
      <c r="I7" s="31"/>
      <c r="J7" s="31"/>
      <c r="K7" s="13"/>
    </row>
    <row r="8" spans="2:11" ht="15.75">
      <c r="B8" s="61"/>
      <c r="C8" s="62"/>
      <c r="D8" s="41"/>
      <c r="H8" s="60"/>
      <c r="I8" s="31"/>
      <c r="J8" s="31"/>
      <c r="K8" s="13"/>
    </row>
    <row r="9" spans="2:11" ht="15">
      <c r="B9" s="41" t="s">
        <v>202</v>
      </c>
      <c r="C9" s="62"/>
      <c r="D9" s="63" t="s">
        <v>28</v>
      </c>
      <c r="E9" s="31">
        <v>140000</v>
      </c>
      <c r="F9" s="31">
        <v>23000</v>
      </c>
      <c r="G9" s="31">
        <v>31000</v>
      </c>
      <c r="H9" s="60">
        <f>SUM(B9:G9)</f>
        <v>194000</v>
      </c>
      <c r="I9" s="31"/>
      <c r="J9" s="31"/>
      <c r="K9" s="13"/>
    </row>
    <row r="10" spans="2:11" ht="15">
      <c r="B10" s="41"/>
      <c r="C10" s="62"/>
      <c r="D10" s="41"/>
      <c r="H10" s="60"/>
      <c r="I10" s="31"/>
      <c r="J10" s="31"/>
      <c r="K10" s="13"/>
    </row>
    <row r="11" spans="2:11" ht="15">
      <c r="B11" s="41" t="s">
        <v>203</v>
      </c>
      <c r="C11" s="62"/>
      <c r="D11" s="63" t="s">
        <v>28</v>
      </c>
      <c r="E11" s="19" t="s">
        <v>28</v>
      </c>
      <c r="F11" s="19" t="s">
        <v>28</v>
      </c>
      <c r="G11" s="19" t="s">
        <v>28</v>
      </c>
      <c r="H11" s="64" t="s">
        <v>28</v>
      </c>
      <c r="I11" s="31"/>
      <c r="J11" s="31"/>
      <c r="K11" s="13"/>
    </row>
    <row r="12" spans="2:11" ht="15">
      <c r="B12" s="41"/>
      <c r="C12" s="62"/>
      <c r="D12" s="41"/>
      <c r="H12" s="60"/>
      <c r="I12" s="31"/>
      <c r="J12" s="31"/>
      <c r="K12" s="13"/>
    </row>
    <row r="13" spans="2:11" ht="15">
      <c r="B13" s="41" t="s">
        <v>204</v>
      </c>
      <c r="C13" s="62"/>
      <c r="D13" s="63" t="s">
        <v>28</v>
      </c>
      <c r="E13" s="23">
        <v>1.38</v>
      </c>
      <c r="F13" s="23">
        <v>1.34</v>
      </c>
      <c r="G13" s="23">
        <v>1.33</v>
      </c>
      <c r="H13" s="65">
        <v>1.38</v>
      </c>
      <c r="I13" s="23"/>
      <c r="J13" s="23"/>
      <c r="K13" s="14"/>
    </row>
    <row r="14" spans="2:11" ht="15">
      <c r="B14" s="41" t="s">
        <v>205</v>
      </c>
      <c r="C14" s="62"/>
      <c r="D14" s="63" t="s">
        <v>28</v>
      </c>
      <c r="E14" s="23">
        <v>1.22</v>
      </c>
      <c r="F14" s="23">
        <v>1.29</v>
      </c>
      <c r="G14" s="23">
        <v>1.31</v>
      </c>
      <c r="H14" s="65">
        <v>1.22</v>
      </c>
      <c r="I14" s="23"/>
      <c r="J14" s="23"/>
      <c r="K14" s="14"/>
    </row>
    <row r="15" spans="2:11" ht="15">
      <c r="B15" s="41" t="s">
        <v>206</v>
      </c>
      <c r="C15" s="62"/>
      <c r="D15" s="63" t="s">
        <v>28</v>
      </c>
      <c r="E15" s="23">
        <v>1.34</v>
      </c>
      <c r="F15" s="23">
        <v>1.31</v>
      </c>
      <c r="G15" s="23">
        <v>1.33</v>
      </c>
      <c r="H15" s="65">
        <f>H17/H9</f>
        <v>1.333036082474227</v>
      </c>
      <c r="I15" s="23"/>
      <c r="J15" s="23"/>
      <c r="K15" s="14"/>
    </row>
    <row r="16" spans="2:11" ht="15">
      <c r="B16" s="41"/>
      <c r="C16" s="62"/>
      <c r="D16" s="41"/>
      <c r="E16" s="66"/>
      <c r="F16" s="23"/>
      <c r="G16" s="23"/>
      <c r="H16" s="65"/>
      <c r="I16" s="23"/>
      <c r="J16" s="23"/>
      <c r="K16" s="14"/>
    </row>
    <row r="17" spans="2:11" ht="15">
      <c r="B17" s="41" t="s">
        <v>207</v>
      </c>
      <c r="C17" s="62"/>
      <c r="D17" s="63" t="s">
        <v>28</v>
      </c>
      <c r="E17" s="67">
        <v>187144</v>
      </c>
      <c r="F17" s="31">
        <v>30248</v>
      </c>
      <c r="G17" s="31">
        <v>41217</v>
      </c>
      <c r="H17" s="60">
        <f>SUM(B17:G17)</f>
        <v>258609</v>
      </c>
      <c r="I17" s="31"/>
      <c r="J17" s="31"/>
      <c r="K17" s="13"/>
    </row>
    <row r="18" spans="2:11" ht="15">
      <c r="B18" s="68"/>
      <c r="C18" s="69"/>
      <c r="D18" s="68"/>
      <c r="E18" s="68"/>
      <c r="F18" s="69"/>
      <c r="G18" s="69"/>
      <c r="H18" s="70"/>
      <c r="I18" s="31"/>
      <c r="J18" s="31"/>
      <c r="K18" s="13"/>
    </row>
    <row r="19" spans="2:11" ht="15.75">
      <c r="B19" s="61" t="s">
        <v>208</v>
      </c>
      <c r="D19" s="35"/>
      <c r="E19" s="35"/>
      <c r="F19" s="36"/>
      <c r="G19" s="36"/>
      <c r="H19" s="60"/>
      <c r="I19" s="31"/>
      <c r="J19" s="31"/>
      <c r="K19" s="13"/>
    </row>
    <row r="20" spans="2:11" ht="15.75">
      <c r="B20" s="61"/>
      <c r="D20" s="41"/>
      <c r="E20" s="41"/>
      <c r="H20" s="60"/>
      <c r="I20" s="31"/>
      <c r="J20" s="31"/>
      <c r="K20" s="13"/>
    </row>
    <row r="21" spans="2:11" ht="15">
      <c r="B21" s="41" t="s">
        <v>209</v>
      </c>
      <c r="D21" s="71" t="s">
        <v>28</v>
      </c>
      <c r="E21" s="67">
        <f>E9</f>
        <v>140000</v>
      </c>
      <c r="F21" s="31">
        <f>F9</f>
        <v>23000</v>
      </c>
      <c r="G21" s="31">
        <f>G9</f>
        <v>31000</v>
      </c>
      <c r="H21" s="60">
        <f>SUM(B21:G21)</f>
        <v>194000</v>
      </c>
      <c r="I21" s="31"/>
      <c r="J21" s="31"/>
      <c r="K21" s="13"/>
    </row>
    <row r="22" spans="2:11" ht="15">
      <c r="B22" s="41" t="s">
        <v>210</v>
      </c>
      <c r="D22" s="71" t="s">
        <v>28</v>
      </c>
      <c r="E22" s="71" t="s">
        <v>28</v>
      </c>
      <c r="F22" s="19" t="s">
        <v>28</v>
      </c>
      <c r="H22" s="64" t="s">
        <v>28</v>
      </c>
      <c r="I22" s="31"/>
      <c r="J22" s="31"/>
      <c r="K22" s="13"/>
    </row>
    <row r="23" spans="2:11" ht="15">
      <c r="B23" s="68"/>
      <c r="C23" s="69"/>
      <c r="D23" s="68"/>
      <c r="E23" s="68"/>
      <c r="F23" s="69"/>
      <c r="G23" s="69"/>
      <c r="H23" s="70"/>
      <c r="K23" s="13"/>
    </row>
    <row r="25" ht="15">
      <c r="B25" s="17" t="s">
        <v>211</v>
      </c>
    </row>
    <row r="26" ht="15">
      <c r="B26" s="17" t="s">
        <v>212</v>
      </c>
    </row>
    <row r="28" spans="2:11" ht="15">
      <c r="B28" s="17" t="s">
        <v>213</v>
      </c>
      <c r="K28" s="12"/>
    </row>
    <row r="29" ht="15">
      <c r="K29" s="12"/>
    </row>
    <row r="30" spans="2:11" ht="15.75">
      <c r="B30" s="21" t="s">
        <v>214</v>
      </c>
      <c r="K30" s="12"/>
    </row>
    <row r="31" spans="2:11" ht="15">
      <c r="B31" s="17" t="s">
        <v>215</v>
      </c>
      <c r="K31" s="12"/>
    </row>
    <row r="32" ht="15">
      <c r="K32" s="12"/>
    </row>
    <row r="33" spans="3:10" ht="15">
      <c r="C33" s="72" t="s">
        <v>216</v>
      </c>
      <c r="D33" s="36"/>
      <c r="E33" s="37" t="s">
        <v>217</v>
      </c>
      <c r="F33" s="73" t="s">
        <v>218</v>
      </c>
      <c r="G33" s="59"/>
      <c r="H33" s="74"/>
      <c r="I33" s="75"/>
      <c r="J33" s="75"/>
    </row>
    <row r="34" spans="3:10" ht="15">
      <c r="C34" s="68"/>
      <c r="D34" s="76"/>
      <c r="E34" s="77" t="s">
        <v>10</v>
      </c>
      <c r="F34" s="53"/>
      <c r="G34" s="53"/>
      <c r="H34" s="78"/>
      <c r="I34" s="75"/>
      <c r="J34" s="75"/>
    </row>
    <row r="35" spans="3:10" ht="15">
      <c r="C35" s="38" t="s">
        <v>219</v>
      </c>
      <c r="D35" s="79"/>
      <c r="E35" s="40">
        <f>144+100</f>
        <v>244</v>
      </c>
      <c r="F35" s="38" t="s">
        <v>220</v>
      </c>
      <c r="G35" s="39"/>
      <c r="H35" s="80" t="s">
        <v>221</v>
      </c>
      <c r="I35" s="81"/>
      <c r="J35" s="81"/>
    </row>
    <row r="36" spans="3:10" ht="15">
      <c r="C36" s="68" t="s">
        <v>200</v>
      </c>
      <c r="D36" s="82"/>
      <c r="E36" s="70">
        <f>E35</f>
        <v>244</v>
      </c>
      <c r="H36" s="81"/>
      <c r="I36" s="81"/>
      <c r="J36" s="81"/>
    </row>
    <row r="37" spans="4:11" ht="15">
      <c r="D37" s="31"/>
      <c r="E37" s="31"/>
      <c r="K37" s="12"/>
    </row>
    <row r="38" spans="2:12" ht="15.75">
      <c r="B38" s="21" t="s">
        <v>222</v>
      </c>
      <c r="E38" s="31"/>
      <c r="F38" s="31"/>
      <c r="G38" s="31"/>
      <c r="H38" s="31"/>
      <c r="I38" s="31"/>
      <c r="J38" s="31"/>
      <c r="K38" s="13"/>
      <c r="L38" s="13"/>
    </row>
    <row r="39" spans="2:12" ht="15">
      <c r="B39" s="17" t="s">
        <v>223</v>
      </c>
      <c r="E39" s="31"/>
      <c r="F39" s="31"/>
      <c r="G39" s="31"/>
      <c r="H39" s="31"/>
      <c r="I39" s="31"/>
      <c r="J39" s="31"/>
      <c r="K39" s="13"/>
      <c r="L39" s="13"/>
    </row>
    <row r="40" spans="5:12" ht="15">
      <c r="E40" s="57" t="s">
        <v>224</v>
      </c>
      <c r="F40" s="57" t="s">
        <v>224</v>
      </c>
      <c r="G40" s="31" t="s">
        <v>225</v>
      </c>
      <c r="H40" s="31"/>
      <c r="I40" s="31"/>
      <c r="J40" s="31"/>
      <c r="K40" s="13"/>
      <c r="L40" s="13"/>
    </row>
    <row r="41" spans="5:12" ht="15">
      <c r="E41" s="19" t="s">
        <v>226</v>
      </c>
      <c r="F41" s="57" t="s">
        <v>227</v>
      </c>
      <c r="G41" s="31" t="s">
        <v>228</v>
      </c>
      <c r="H41" s="31"/>
      <c r="I41" s="31"/>
      <c r="J41" s="31"/>
      <c r="K41" s="13"/>
      <c r="L41" s="13"/>
    </row>
    <row r="42" spans="5:12" ht="15">
      <c r="E42" s="57" t="s">
        <v>229</v>
      </c>
      <c r="F42" s="57" t="s">
        <v>229</v>
      </c>
      <c r="G42" s="57" t="s">
        <v>229</v>
      </c>
      <c r="H42" s="31"/>
      <c r="I42" s="31"/>
      <c r="J42" s="31"/>
      <c r="K42" s="13"/>
      <c r="L42" s="13"/>
    </row>
    <row r="43" spans="5:12" ht="15">
      <c r="E43" s="31"/>
      <c r="F43" s="31"/>
      <c r="G43" s="31"/>
      <c r="H43" s="31"/>
      <c r="I43" s="31"/>
      <c r="J43" s="31"/>
      <c r="K43" s="13"/>
      <c r="L43" s="13"/>
    </row>
    <row r="44" spans="3:12" ht="15">
      <c r="C44" s="17" t="s">
        <v>230</v>
      </c>
      <c r="E44" s="31">
        <v>166050</v>
      </c>
      <c r="F44" s="31">
        <v>151800</v>
      </c>
      <c r="G44" s="31">
        <f>E44-F44</f>
        <v>14250</v>
      </c>
      <c r="H44" s="31"/>
      <c r="I44" s="31"/>
      <c r="J44" s="31"/>
      <c r="K44" s="13"/>
      <c r="L44" s="13"/>
    </row>
    <row r="45" spans="5:12" ht="15">
      <c r="E45" s="31"/>
      <c r="F45" s="31"/>
      <c r="G45" s="31"/>
      <c r="H45" s="31"/>
      <c r="I45" s="31"/>
      <c r="J45" s="31"/>
      <c r="K45" s="13"/>
      <c r="L45" s="13"/>
    </row>
    <row r="46" spans="2:12" ht="15.75">
      <c r="B46" s="21" t="s">
        <v>231</v>
      </c>
      <c r="E46" s="31"/>
      <c r="F46" s="31"/>
      <c r="G46" s="31"/>
      <c r="H46" s="31"/>
      <c r="I46" s="31"/>
      <c r="J46" s="31"/>
      <c r="K46" s="13"/>
      <c r="L46" s="13"/>
    </row>
    <row r="47" spans="2:11" ht="15">
      <c r="B47" s="17" t="s">
        <v>232</v>
      </c>
      <c r="F47" s="31"/>
      <c r="G47" s="31"/>
      <c r="K47" s="12"/>
    </row>
    <row r="48" spans="2:11" ht="15">
      <c r="B48" s="17" t="s">
        <v>233</v>
      </c>
      <c r="F48" s="31"/>
      <c r="G48" s="31"/>
      <c r="K48" s="12"/>
    </row>
    <row r="49" spans="6:11" ht="15">
      <c r="F49" s="31"/>
      <c r="G49" s="31"/>
      <c r="K49" s="12"/>
    </row>
    <row r="50" spans="6:11" ht="15">
      <c r="F50" s="31"/>
      <c r="G50" s="31"/>
      <c r="K50" s="12"/>
    </row>
    <row r="51" spans="6:11" ht="15">
      <c r="F51" s="31"/>
      <c r="G51" s="31"/>
      <c r="K51" s="12"/>
    </row>
    <row r="52" spans="2:11" ht="15.75">
      <c r="B52" s="21" t="s">
        <v>234</v>
      </c>
      <c r="F52" s="31"/>
      <c r="G52" s="31"/>
      <c r="K52" s="12"/>
    </row>
    <row r="53" spans="2:11" ht="15">
      <c r="B53" s="17" t="s">
        <v>235</v>
      </c>
      <c r="F53" s="31"/>
      <c r="G53" s="31"/>
      <c r="K53" s="12"/>
    </row>
    <row r="54" spans="2:11" ht="15">
      <c r="B54" s="17" t="s">
        <v>236</v>
      </c>
      <c r="F54" s="31"/>
      <c r="G54" s="31"/>
      <c r="K54" s="12"/>
    </row>
    <row r="55" spans="2:11" ht="15">
      <c r="B55" s="17" t="s">
        <v>237</v>
      </c>
      <c r="F55" s="31"/>
      <c r="G55" s="31"/>
      <c r="K55" s="12"/>
    </row>
    <row r="56" spans="2:11" ht="15">
      <c r="B56" s="17" t="s">
        <v>238</v>
      </c>
      <c r="F56" s="31"/>
      <c r="G56" s="31"/>
      <c r="K56" s="12"/>
    </row>
    <row r="57" spans="2:11" ht="15">
      <c r="B57" s="17" t="s">
        <v>239</v>
      </c>
      <c r="F57" s="31"/>
      <c r="G57" s="31"/>
      <c r="K57" s="12"/>
    </row>
    <row r="58" spans="2:11" ht="15">
      <c r="B58" s="17" t="s">
        <v>240</v>
      </c>
      <c r="F58" s="31"/>
      <c r="G58" s="31"/>
      <c r="K58" s="12"/>
    </row>
    <row r="59" spans="2:11" ht="15">
      <c r="B59" s="17" t="s">
        <v>241</v>
      </c>
      <c r="F59" s="31"/>
      <c r="G59" s="31"/>
      <c r="K59" s="12"/>
    </row>
    <row r="60" spans="6:11" ht="15">
      <c r="F60" s="31"/>
      <c r="G60" s="31"/>
      <c r="K60" s="12"/>
    </row>
    <row r="61" spans="2:11" ht="15">
      <c r="B61" s="17" t="s">
        <v>242</v>
      </c>
      <c r="F61" s="31"/>
      <c r="G61" s="31"/>
      <c r="K61" s="12"/>
    </row>
    <row r="62" spans="6:11" ht="15">
      <c r="F62" s="31"/>
      <c r="G62" s="31"/>
      <c r="K62" s="12"/>
    </row>
    <row r="63" spans="2:11" ht="15.75">
      <c r="B63" s="21" t="s">
        <v>243</v>
      </c>
      <c r="F63" s="31"/>
      <c r="G63" s="31"/>
      <c r="K63" s="12"/>
    </row>
    <row r="64" spans="2:11" ht="15">
      <c r="B64" s="17" t="s">
        <v>244</v>
      </c>
      <c r="F64" s="31"/>
      <c r="G64" s="31"/>
      <c r="K64" s="12"/>
    </row>
    <row r="65" ht="15">
      <c r="K65" s="12"/>
    </row>
    <row r="66" spans="2:11" ht="15.75">
      <c r="B66" s="52" t="s">
        <v>245</v>
      </c>
      <c r="K66" s="12"/>
    </row>
    <row r="67" spans="2:11" ht="15">
      <c r="B67" s="17" t="s">
        <v>246</v>
      </c>
      <c r="K67" s="12"/>
    </row>
    <row r="68" spans="2:11" ht="15">
      <c r="B68" s="17" t="s">
        <v>247</v>
      </c>
      <c r="K68" s="12"/>
    </row>
    <row r="69" spans="2:11" ht="15">
      <c r="B69" s="17" t="s">
        <v>248</v>
      </c>
      <c r="K69" s="12"/>
    </row>
    <row r="70" ht="15">
      <c r="K70" s="12"/>
    </row>
    <row r="71" spans="2:11" ht="15.75">
      <c r="B71" s="21" t="s">
        <v>249</v>
      </c>
      <c r="K71" s="12"/>
    </row>
    <row r="72" spans="2:11" ht="15.75">
      <c r="B72" s="21" t="s">
        <v>250</v>
      </c>
      <c r="K72" s="12"/>
    </row>
    <row r="73" spans="2:11" ht="15">
      <c r="B73" s="17" t="s">
        <v>251</v>
      </c>
      <c r="K73" s="12"/>
    </row>
    <row r="74" spans="2:11" ht="15">
      <c r="B74" s="17" t="s">
        <v>252</v>
      </c>
      <c r="K74" s="12"/>
    </row>
    <row r="75" spans="2:11" ht="15">
      <c r="B75" s="17" t="s">
        <v>253</v>
      </c>
      <c r="K75" s="12"/>
    </row>
    <row r="76" spans="2:11" ht="15">
      <c r="B76" s="17" t="s">
        <v>254</v>
      </c>
      <c r="K76" s="12"/>
    </row>
    <row r="77" spans="2:11" ht="15">
      <c r="B77" s="17" t="s">
        <v>255</v>
      </c>
      <c r="K77" s="12"/>
    </row>
    <row r="78" spans="2:11" ht="15">
      <c r="B78" s="17" t="s">
        <v>256</v>
      </c>
      <c r="K78" s="12"/>
    </row>
    <row r="79" ht="15">
      <c r="K79" s="12"/>
    </row>
    <row r="80" spans="2:11" ht="15.75">
      <c r="B80" s="21" t="s">
        <v>257</v>
      </c>
      <c r="K80" s="12"/>
    </row>
    <row r="81" spans="2:11" ht="15">
      <c r="B81" s="17" t="s">
        <v>258</v>
      </c>
      <c r="K81" s="12"/>
    </row>
    <row r="82" spans="2:11" ht="15">
      <c r="B82" s="17" t="s">
        <v>259</v>
      </c>
      <c r="K82" s="12"/>
    </row>
    <row r="83" spans="2:11" ht="15">
      <c r="B83" s="17" t="s">
        <v>260</v>
      </c>
      <c r="K83" s="12"/>
    </row>
    <row r="84" ht="15">
      <c r="K84" s="12"/>
    </row>
    <row r="85" spans="2:11" ht="15.75">
      <c r="B85" s="21" t="s">
        <v>261</v>
      </c>
      <c r="K85" s="12"/>
    </row>
    <row r="86" spans="2:11" ht="15">
      <c r="B86" s="17" t="s">
        <v>262</v>
      </c>
      <c r="K86" s="12"/>
    </row>
    <row r="87" spans="2:11" ht="15">
      <c r="B87" s="17" t="s">
        <v>263</v>
      </c>
      <c r="K87" s="12"/>
    </row>
    <row r="88" spans="2:11" ht="15">
      <c r="B88" s="17" t="s">
        <v>264</v>
      </c>
      <c r="K88" s="12"/>
    </row>
    <row r="89" ht="15">
      <c r="K89" s="12"/>
    </row>
    <row r="90" spans="2:11" ht="15.75">
      <c r="B90" s="21" t="s">
        <v>265</v>
      </c>
      <c r="K90" s="12"/>
    </row>
    <row r="91" spans="2:11" ht="15">
      <c r="B91" s="17" t="s">
        <v>266</v>
      </c>
      <c r="K91" s="12"/>
    </row>
    <row r="92" spans="2:11" ht="15">
      <c r="B92" s="17" t="s">
        <v>267</v>
      </c>
      <c r="K92" s="12"/>
    </row>
    <row r="93" spans="2:11" ht="15">
      <c r="B93" s="17" t="s">
        <v>268</v>
      </c>
      <c r="K93" s="12"/>
    </row>
    <row r="94" spans="2:11" ht="15">
      <c r="B94" s="17" t="s">
        <v>269</v>
      </c>
      <c r="K94" s="12"/>
    </row>
    <row r="95" ht="15">
      <c r="K95" s="12"/>
    </row>
    <row r="96" spans="2:11" ht="15.75">
      <c r="B96" s="21" t="s">
        <v>270</v>
      </c>
      <c r="K96" s="12"/>
    </row>
    <row r="97" spans="2:11" ht="15">
      <c r="B97" s="17" t="s">
        <v>271</v>
      </c>
      <c r="K97" s="12"/>
    </row>
    <row r="98" ht="15">
      <c r="K98" s="12"/>
    </row>
    <row r="99" spans="2:11" ht="15.75">
      <c r="B99" s="21" t="s">
        <v>272</v>
      </c>
      <c r="K99" s="12"/>
    </row>
    <row r="100" spans="2:13" ht="18">
      <c r="B100" s="17" t="s">
        <v>273</v>
      </c>
      <c r="K100" s="12"/>
      <c r="L100" s="1"/>
      <c r="M100" s="1"/>
    </row>
    <row r="101" spans="11:13" ht="18">
      <c r="K101" s="12"/>
      <c r="L101" s="1"/>
      <c r="M101" s="1"/>
    </row>
  </sheetData>
  <printOptions/>
  <pageMargins left="0.75" right="0.25" top="0.75" bottom="0.75" header="0.5" footer="0.5"/>
  <pageSetup horizontalDpi="360" verticalDpi="36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PC37</dc:creator>
  <cp:keywords/>
  <dc:description/>
  <cp:lastModifiedBy>Signet &amp; Co.</cp:lastModifiedBy>
  <cp:lastPrinted>2002-05-16T08:15:02Z</cp:lastPrinted>
  <dcterms:created xsi:type="dcterms:W3CDTF">2002-05-16T06:40:13Z</dcterms:created>
  <dcterms:modified xsi:type="dcterms:W3CDTF">2002-05-16T08:15:10Z</dcterms:modified>
  <cp:category/>
  <cp:version/>
  <cp:contentType/>
  <cp:contentStatus/>
</cp:coreProperties>
</file>