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720" windowHeight="7260" activeTab="0"/>
  </bookViews>
  <sheets>
    <sheet name="Qua_Con_PL" sheetId="1" r:id="rId1"/>
    <sheet name="Qua_Con_BS" sheetId="2" r:id="rId2"/>
    <sheet name="NOTES_1" sheetId="3" r:id="rId3"/>
    <sheet name="NOTES_2" sheetId="4" r:id="rId4"/>
  </sheets>
  <definedNames>
    <definedName name="_xlnm.Print_Area" localSheetId="3">'NOTES_2'!$B$64:$I$121</definedName>
  </definedNames>
  <calcPr fullCalcOnLoad="1"/>
</workbook>
</file>

<file path=xl/sharedStrings.xml><?xml version="1.0" encoding="utf-8"?>
<sst xmlns="http://schemas.openxmlformats.org/spreadsheetml/2006/main" count="429" uniqueCount="256">
  <si>
    <t>Quarterly report on consolidated results for the third financial quarter ended 30.09.2001</t>
  </si>
  <si>
    <t>The figures have not been audited.</t>
  </si>
  <si>
    <t>CONSOLIDATED INCOME STATEMENT</t>
  </si>
  <si>
    <t xml:space="preserve">          INDIVIDUAL QUARTER</t>
  </si>
  <si>
    <t xml:space="preserve">  CUMULATIVE  QUARTER</t>
  </si>
  <si>
    <t>Current</t>
  </si>
  <si>
    <t>Preceding year</t>
  </si>
  <si>
    <t>year</t>
  </si>
  <si>
    <t>corresponding</t>
  </si>
  <si>
    <t>to date</t>
  </si>
  <si>
    <t>quarter</t>
  </si>
  <si>
    <t>30.09.2001</t>
  </si>
  <si>
    <t>30.09.2000</t>
  </si>
  <si>
    <t>RM'000</t>
  </si>
  <si>
    <t>(a)</t>
  </si>
  <si>
    <t>Revenue</t>
  </si>
  <si>
    <t>=</t>
  </si>
  <si>
    <t>(b)</t>
  </si>
  <si>
    <t>Investment income</t>
  </si>
  <si>
    <t>(c)</t>
  </si>
  <si>
    <t xml:space="preserve">Other income </t>
  </si>
  <si>
    <t>Profit/(loss) before finance cost,</t>
  </si>
  <si>
    <t>depreciation and amortisation,</t>
  </si>
  <si>
    <t>exceptional items, income tax,</t>
  </si>
  <si>
    <t>minority interest and extraordinary</t>
  </si>
  <si>
    <t>items</t>
  </si>
  <si>
    <t>Finance cost</t>
  </si>
  <si>
    <t>Depreciation and amortisation</t>
  </si>
  <si>
    <t>(d)</t>
  </si>
  <si>
    <t>Exceptional items</t>
  </si>
  <si>
    <t xml:space="preserve">                 -</t>
  </si>
  <si>
    <t>-</t>
  </si>
  <si>
    <t>(e)</t>
  </si>
  <si>
    <t>Profit/(loss) before income tax,</t>
  </si>
  <si>
    <t>minority interests and extraordinary</t>
  </si>
  <si>
    <t>(f)</t>
  </si>
  <si>
    <t>Share of profits and losses of associated</t>
  </si>
  <si>
    <t>companies</t>
  </si>
  <si>
    <t>(g)</t>
  </si>
  <si>
    <t xml:space="preserve">Profit/(loss) before income tax, minority </t>
  </si>
  <si>
    <t>interests and extraordinary items</t>
  </si>
  <si>
    <t>(h)</t>
  </si>
  <si>
    <t>Income tax</t>
  </si>
  <si>
    <t>(i)</t>
  </si>
  <si>
    <t>(i) Profit/(loss) after income tax before</t>
  </si>
  <si>
    <t xml:space="preserve">     deducting minority interests</t>
  </si>
  <si>
    <t>(ii) Less minority interests</t>
  </si>
  <si>
    <t>(j)</t>
  </si>
  <si>
    <t>Pre-acquisition profit/(loss), if applicable</t>
  </si>
  <si>
    <t>(k)</t>
  </si>
  <si>
    <t>Net profit/(loss) from ordinary activities</t>
  </si>
  <si>
    <t>attributable to members of the company</t>
  </si>
  <si>
    <t>(l)</t>
  </si>
  <si>
    <t>(i) Extraordinary items</t>
  </si>
  <si>
    <t>(iii) Extraordinary items attributable</t>
  </si>
  <si>
    <t xml:space="preserve">      to members of the company</t>
  </si>
  <si>
    <t>(m)</t>
  </si>
  <si>
    <t>Net profit/(loss) attributable to members</t>
  </si>
  <si>
    <t>of the company</t>
  </si>
  <si>
    <t xml:space="preserve">Earnings per share based on 2(m) </t>
  </si>
  <si>
    <t>above after deducting any provision</t>
  </si>
  <si>
    <t>for preference dividends, if any :-</t>
  </si>
  <si>
    <t xml:space="preserve">(a) Basic (based on weighted average number of  </t>
  </si>
  <si>
    <t xml:space="preserve">      '98,979,333 ordinary shares in 2001)(sen)</t>
  </si>
  <si>
    <t xml:space="preserve">     (98,590,000 ordinary shares in 2000)</t>
  </si>
  <si>
    <t>(b) Fully diluted (based on 98,979,333</t>
  </si>
  <si>
    <t xml:space="preserve">     ordinary shares) (sen) (99,270,865  in 2000)</t>
  </si>
  <si>
    <t>Dividend per share (sen)</t>
  </si>
  <si>
    <t>Dividend description</t>
  </si>
  <si>
    <t>As at end of</t>
  </si>
  <si>
    <t xml:space="preserve">  As at preceding</t>
  </si>
  <si>
    <t xml:space="preserve">current </t>
  </si>
  <si>
    <t>financial year end</t>
  </si>
  <si>
    <t xml:space="preserve">    30.09.2001</t>
  </si>
  <si>
    <t xml:space="preserve">  31.12.2000</t>
  </si>
  <si>
    <t>Net tangible assets per share (RM)</t>
  </si>
  <si>
    <t>CONSOLIDATED BALANCE SHEET</t>
  </si>
  <si>
    <t>As at preceding</t>
  </si>
  <si>
    <t>financial</t>
  </si>
  <si>
    <t>year end</t>
  </si>
  <si>
    <t>31.12.2000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</si>
  <si>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</si>
  <si>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</si>
  <si>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</si>
  <si>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</si>
  <si>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</si>
  <si>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</si>
  <si>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</si>
  <si>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</si>
  <si>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</si>
  <si>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</si>
  <si>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Short term investments</t>
  </si>
  <si>
    <t>Cash</t>
  </si>
  <si>
    <t>*</t>
  </si>
  <si>
    <t>Others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</si>
  <si>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</si>
  <si>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</si>
  <si>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</si>
  <si>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</si>
  <si>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</si>
  <si>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</si>
  <si>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Net current assets</t>
  </si>
  <si>
    <t>Note : Others comprises of prepayments, deposits and a security deposit</t>
  </si>
  <si>
    <t xml:space="preserve">           of RM 10,000,000 given to a creditor to secure the supply of raw materials.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</si>
  <si>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</si>
  <si>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</si>
  <si>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</si>
  <si>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</si>
  <si>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</si>
  <si>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</si>
  <si>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</si>
  <si>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</si>
  <si>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 xml:space="preserve"> Less : 2,115,000 treasury</t>
  </si>
  <si>
    <t xml:space="preserve">     shares at cost (2000: 1,957,000)          </t>
  </si>
  <si>
    <t>Reserve arising on consolidation</t>
  </si>
  <si>
    <t>Other capital reserve</t>
  </si>
  <si>
    <t>Minority interests</t>
  </si>
  <si>
    <t>Long term borrowings</t>
  </si>
  <si>
    <t>Other long term liabilities</t>
  </si>
  <si>
    <t>Deferred taxation</t>
  </si>
  <si>
    <t>Notes</t>
  </si>
  <si>
    <t>Note 1 : Accounting Policies</t>
  </si>
  <si>
    <t xml:space="preserve">There have been no changes in the accounting policies and methods used to </t>
  </si>
  <si>
    <t>prepare the quarterly financial statements from those used to prepare the most recent</t>
  </si>
  <si>
    <t>audited accounts.</t>
  </si>
  <si>
    <t>Note 2 : Exceptional Items</t>
  </si>
  <si>
    <t>There were no exceptional items for the current quarter and financial year to date.</t>
  </si>
  <si>
    <t>Note 3 :  Extraordinary Items</t>
  </si>
  <si>
    <t>There were no extraordinary items for the current quarter and financial year to date.</t>
  </si>
  <si>
    <t>Note 4 : Taxation</t>
  </si>
  <si>
    <t>The tax figures comprises :-</t>
  </si>
  <si>
    <t xml:space="preserve">Current </t>
  </si>
  <si>
    <t>Financial</t>
  </si>
  <si>
    <t>year quarter</t>
  </si>
  <si>
    <t>year to date</t>
  </si>
  <si>
    <t>Estimated tax payable</t>
  </si>
  <si>
    <t xml:space="preserve">Deferred taxation </t>
  </si>
  <si>
    <t>Under/(Overprovision) in prior year</t>
  </si>
  <si>
    <t>Net provision for taxation</t>
  </si>
  <si>
    <t>The effective tax rate of Group for the current quarter and financial year to date is lower than the statutory rate</t>
  </si>
  <si>
    <t xml:space="preserve">mainly due to reinvestment allowances claimed by the Company and the Group under the Income Tax Act, </t>
  </si>
  <si>
    <t>1967.</t>
  </si>
  <si>
    <t>Note 5 : Profit On Sale of Unquoted investments and/or Properties</t>
  </si>
  <si>
    <t xml:space="preserve">There were no disposal of unquoted investments and properties for the current quarter and financial </t>
  </si>
  <si>
    <t>year to date.</t>
  </si>
  <si>
    <t>Note 6 :  Purchase or Disposal of Quoted Securities</t>
  </si>
  <si>
    <t>Particulars of investments in quoted securities:-</t>
  </si>
  <si>
    <t xml:space="preserve">Financial </t>
  </si>
  <si>
    <t>Quarter</t>
  </si>
  <si>
    <t>Purchases/Disposals for current year todate</t>
  </si>
  <si>
    <t>Total purchases</t>
  </si>
  <si>
    <t xml:space="preserve">Total disposals </t>
  </si>
  <si>
    <t>Total profit on disposals</t>
  </si>
  <si>
    <t>Investments at end of reporting period</t>
  </si>
  <si>
    <t>Total investments at cost</t>
  </si>
  <si>
    <t>Total investments at carrying value/book value</t>
  </si>
  <si>
    <t>(after provision for diminution in value based on market value at 30 Sept 2001)</t>
  </si>
  <si>
    <t>Total investments at market value at 30 Sept 2001</t>
  </si>
  <si>
    <t>Note 7 : Changes in Composition of Group</t>
  </si>
  <si>
    <t>During the current quarter, the company acquired the entire issued and paid-up share</t>
  </si>
  <si>
    <t>capital of Choo Bee Steel Servicing Centre Sdn. Bhd. formerly known as Honko Steel Sdn. Bhd.</t>
  </si>
  <si>
    <t>comprising 3 ordinary shares of RM 1.00 each.</t>
  </si>
  <si>
    <t>Note 8 : Corporate Proposals</t>
  </si>
  <si>
    <t>There were no incomplete corporate proposals at the date of issue of the quarterly report.</t>
  </si>
  <si>
    <t xml:space="preserve">Note 9 : Share Buy-back and Issuances or Repayment of Debt and Equity </t>
  </si>
  <si>
    <t xml:space="preserve">              Securities</t>
  </si>
  <si>
    <t xml:space="preserve">Details of share buy-back  for the current financial year to date. </t>
  </si>
  <si>
    <t>(Year : 2001)</t>
  </si>
  <si>
    <t>Jan</t>
  </si>
  <si>
    <t>February</t>
  </si>
  <si>
    <t>March</t>
  </si>
  <si>
    <t>April</t>
  </si>
  <si>
    <t>Sept</t>
  </si>
  <si>
    <t>Total</t>
  </si>
  <si>
    <t xml:space="preserve">Purchases </t>
  </si>
  <si>
    <t>Number of shares purchased</t>
  </si>
  <si>
    <t>Purchase price per share</t>
  </si>
  <si>
    <t>Highest purchase price</t>
  </si>
  <si>
    <t>Lowest purchase price</t>
  </si>
  <si>
    <t>Average purchase price</t>
  </si>
  <si>
    <t>Total consideration paid (RM)</t>
  </si>
  <si>
    <t>Treasury shares</t>
  </si>
  <si>
    <t>Number of shares retained</t>
  </si>
  <si>
    <t>Number of shares resold/cancelled</t>
  </si>
  <si>
    <t xml:space="preserve">Total shares bought back and held as Treasury Shares as at 30-09-2001 were 2,115,000 </t>
  </si>
  <si>
    <t>at a total cost of RM3,136,067. There were no purchases in May ,June, July and August.</t>
  </si>
  <si>
    <t>There were no issues of debt or equity securities except for 1,089,000 shares of RM 1 each</t>
  </si>
  <si>
    <t>issued at RM 1 under the Employees Share Option Scheme for the current financial year</t>
  </si>
  <si>
    <t>to date.</t>
  </si>
  <si>
    <t>Note 10 : Group Borrowings and Debt Securities</t>
  </si>
  <si>
    <t>Group borrowings as at end of the reporting period :-</t>
  </si>
  <si>
    <t xml:space="preserve">                          Type</t>
  </si>
  <si>
    <t>Amount</t>
  </si>
  <si>
    <t>Tenure</t>
  </si>
  <si>
    <t>Banker acceptance</t>
  </si>
  <si>
    <t xml:space="preserve">    Short term           </t>
  </si>
  <si>
    <t>Unsecured</t>
  </si>
  <si>
    <t>Overdraft</t>
  </si>
  <si>
    <t xml:space="preserve">    Short term</t>
  </si>
  <si>
    <t>Note 11 : Contingent Liabilities</t>
  </si>
  <si>
    <t>Contingent liabilities as at 20 -11 - 2001 :-</t>
  </si>
  <si>
    <t>As at</t>
  </si>
  <si>
    <t>Increase /</t>
  </si>
  <si>
    <t>20-11-01</t>
  </si>
  <si>
    <t>16-8-01</t>
  </si>
  <si>
    <t>( decrease)</t>
  </si>
  <si>
    <t>RM</t>
  </si>
  <si>
    <t>Bank guarantees</t>
  </si>
  <si>
    <t>Note 12 : Financial Instruments</t>
  </si>
  <si>
    <t xml:space="preserve">There were no financial instruments with off Balance Sheet risk at the date of issue of the </t>
  </si>
  <si>
    <t>quarterly report.</t>
  </si>
  <si>
    <t>Note 13 : Material Litigation</t>
  </si>
  <si>
    <t>Kent Engineering Works Sdn Bhd (KEW), a debtor of Taik Bee Hardware Sdn Bhd ("TBH")</t>
  </si>
  <si>
    <t>which is a subsidiary company of Choo Bee, filed a suit for defamation on 7 March 2000</t>
  </si>
  <si>
    <t>against TBH for an amount of RM 10 million claiming that the drawdown of a bank</t>
  </si>
  <si>
    <t>guarantee provided by KEW in favour of TBH was defamatory to KEW. In response, TBH</t>
  </si>
  <si>
    <t>has filed a writ of summons in defence with the High Court of Malaya on 24 April 2000</t>
  </si>
  <si>
    <t>against the defamation suit and for the recovery of a debt amounting to RM 118,092.41.</t>
  </si>
  <si>
    <t>Both cases have been consolidated under High Court Civil Suit No. 22-99-2000 on</t>
  </si>
  <si>
    <t>20 March 2001. Subsequent to 6 September 2001 the matter has now been fixed for</t>
  </si>
  <si>
    <t>further case management on 6 March 2002.</t>
  </si>
  <si>
    <t>The lawyers advising TBH on the above matter opinies that it is highly unlikely that the</t>
  </si>
  <si>
    <t>litigant will be able to prove libel as TBH has a complete defence in justification.</t>
  </si>
  <si>
    <t>Note 14 : Segmental Reporting</t>
  </si>
  <si>
    <t>The Group operates within one industry and one geographical area. As such,</t>
  </si>
  <si>
    <t>segment analysis is not applicable.</t>
  </si>
  <si>
    <t>Note 15 : Comparison with Preceding Quarter's Results</t>
  </si>
  <si>
    <t>Turnover for the Group for the current quarter at RM 55 million was marginally higher</t>
  </si>
  <si>
    <t>than preceding quarter of RM 53.73 million.</t>
  </si>
  <si>
    <t xml:space="preserve">Group pre-tax profit for the quarter increased to RM 5.51 million from RM 4.58 million in </t>
  </si>
  <si>
    <t>the preceding quarter, an increase of 20%. The increase in the pre-tax profit was</t>
  </si>
  <si>
    <t>due to a reversal of a provision for customs duty in respect of certain raw materials</t>
  </si>
  <si>
    <t>for which exemption was recently obtained.</t>
  </si>
  <si>
    <t xml:space="preserve">Note 16: Review of the Performance of the Company and its Principal </t>
  </si>
  <si>
    <t xml:space="preserve">               Subsidiaries</t>
  </si>
  <si>
    <t xml:space="preserve">The Group recorded a turnover of  RM 162.2 million and a pre-tax profit of RM 14.37 million </t>
  </si>
  <si>
    <t>for the nine months ended 30 September 2001. In the corresponding period last year,</t>
  </si>
  <si>
    <t>the Group's turnover and pre-tax profit amounted to RM 140.3 million and RM 28.33 million</t>
  </si>
  <si>
    <t>respectively. The lower pre-tax profit for the current year to date was mainly due to</t>
  </si>
  <si>
    <t>reduced margins.</t>
  </si>
  <si>
    <t>Note 17 : Material Events</t>
  </si>
  <si>
    <t>There were no material events subsequent to 30 September 2001 that have not been</t>
  </si>
  <si>
    <t>reflected in the financial statement for the said period up to the date of issue of this</t>
  </si>
  <si>
    <t>announcement.</t>
  </si>
  <si>
    <t>Note 18 : Seasonal or Cyclical Factors</t>
  </si>
  <si>
    <t>Apart from the traditional variation in the level of business activities coinciding</t>
  </si>
  <si>
    <t>with the festivals at the end and beginning of each year, the Group's activities are</t>
  </si>
  <si>
    <t>not subject to any marked seasonal or cyclical fluctuations.</t>
  </si>
  <si>
    <t>Note 19 : Prospects for the Current Financial Year</t>
  </si>
  <si>
    <t>Demand for steel products continue to be affected by the economic slowdown.</t>
  </si>
  <si>
    <t>However, the Directors expect the performance for the year ending 31 December 2001</t>
  </si>
  <si>
    <t>to be satisfactory.</t>
  </si>
  <si>
    <t>Note 20 : Variance from Profit Forecast and Profit Guarantee</t>
  </si>
  <si>
    <t>There was no profit forecast or profit guarantee relevant to the Group.</t>
  </si>
  <si>
    <t>Note 21 : Dividend</t>
  </si>
  <si>
    <t>No interim dividend has been declared.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</si>
</sst>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</numFmts>
  <fonts count="10">
    <font>
      <sz val="12"/>
      <name val="Arial"/>
      <family val="0"/>
    </font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37" fontId="0" fillId="0" borderId="0" xfId="0" applyAlignment="1">
      <alignment/>
    </xf>
    <xf numFmtId="37" fontId="2" fillId="0" borderId="0" xfId="0" applyFont="1" applyAlignment="1">
      <alignment/>
    </xf>
    <xf numFmtId="37" fontId="2" fillId="0" borderId="0" xfId="0" applyFont="1" applyAlignment="1">
      <alignment horizontal="left"/>
    </xf>
    <xf numFmtId="37" fontId="2" fillId="0" borderId="0" xfId="0" applyFont="1" applyAlignment="1">
      <alignment horizontal="center"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9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37" fontId="5" fillId="0" borderId="0" xfId="0" applyFont="1" applyAlignment="1">
      <alignment/>
    </xf>
    <xf numFmtId="37" fontId="3" fillId="0" borderId="0" xfId="0" applyFont="1" applyAlignment="1">
      <alignment horizontal="right"/>
    </xf>
    <xf numFmtId="37" fontId="6" fillId="0" borderId="0" xfId="0" applyFont="1" applyAlignment="1">
      <alignment/>
    </xf>
    <xf numFmtId="37" fontId="7" fillId="0" borderId="0" xfId="0" applyFont="1" applyAlignment="1">
      <alignment/>
    </xf>
    <xf numFmtId="37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1" xfId="0" applyBorder="1" applyAlignment="1">
      <alignment horizontal="left"/>
    </xf>
    <xf numFmtId="37" fontId="0" fillId="0" borderId="2" xfId="0" applyBorder="1" applyAlignment="1">
      <alignment horizontal="right"/>
    </xf>
    <xf numFmtId="37" fontId="0" fillId="0" borderId="7" xfId="0" applyNumberFormat="1" applyBorder="1" applyAlignment="1" applyProtection="1">
      <alignment/>
      <protection/>
    </xf>
    <xf numFmtId="37" fontId="0" fillId="0" borderId="8" xfId="0" applyBorder="1" applyAlignment="1">
      <alignment horizontal="left"/>
    </xf>
    <xf numFmtId="37" fontId="0" fillId="0" borderId="9" xfId="0" applyBorder="1" applyAlignment="1">
      <alignment horizontal="right"/>
    </xf>
    <xf numFmtId="37" fontId="0" fillId="0" borderId="10" xfId="0" applyNumberFormat="1" applyBorder="1" applyAlignment="1" applyProtection="1">
      <alignment horizontal="right"/>
      <protection/>
    </xf>
    <xf numFmtId="37" fontId="0" fillId="0" borderId="3" xfId="0" applyBorder="1" applyAlignment="1">
      <alignment horizontal="left"/>
    </xf>
    <xf numFmtId="37" fontId="0" fillId="0" borderId="4" xfId="0" applyBorder="1" applyAlignment="1">
      <alignment horizontal="right"/>
    </xf>
    <xf numFmtId="37" fontId="0" fillId="0" borderId="11" xfId="0" applyBorder="1" applyAlignment="1">
      <alignment horizontal="right"/>
    </xf>
    <xf numFmtId="37" fontId="0" fillId="0" borderId="0" xfId="0" applyFont="1" applyAlignment="1">
      <alignment/>
    </xf>
    <xf numFmtId="37" fontId="0" fillId="0" borderId="3" xfId="0" applyFont="1" applyBorder="1" applyAlignment="1">
      <alignment horizontal="center"/>
    </xf>
    <xf numFmtId="37" fontId="0" fillId="0" borderId="4" xfId="0" applyFont="1" applyBorder="1" applyAlignment="1">
      <alignment horizontal="center"/>
    </xf>
    <xf numFmtId="37" fontId="0" fillId="0" borderId="11" xfId="0" applyNumberFormat="1" applyFont="1" applyBorder="1" applyAlignment="1" applyProtection="1">
      <alignment horizontal="center"/>
      <protection/>
    </xf>
    <xf numFmtId="37" fontId="0" fillId="0" borderId="11" xfId="0" applyNumberFormat="1" applyFont="1" applyBorder="1" applyAlignment="1" applyProtection="1">
      <alignment/>
      <protection/>
    </xf>
    <xf numFmtId="37" fontId="4" fillId="0" borderId="1" xfId="0" applyFont="1" applyBorder="1" applyAlignment="1">
      <alignment/>
    </xf>
    <xf numFmtId="37" fontId="0" fillId="0" borderId="2" xfId="0" applyFont="1" applyBorder="1" applyAlignment="1">
      <alignment/>
    </xf>
    <xf numFmtId="37" fontId="0" fillId="0" borderId="1" xfId="0" applyFont="1" applyBorder="1" applyAlignment="1">
      <alignment/>
    </xf>
    <xf numFmtId="37" fontId="0" fillId="0" borderId="12" xfId="0" applyNumberFormat="1" applyFont="1" applyBorder="1" applyAlignment="1" applyProtection="1">
      <alignment/>
      <protection/>
    </xf>
    <xf numFmtId="37" fontId="4" fillId="0" borderId="6" xfId="0" applyFont="1" applyBorder="1" applyAlignment="1">
      <alignment/>
    </xf>
    <xf numFmtId="37" fontId="0" fillId="0" borderId="6" xfId="0" applyFont="1" applyBorder="1" applyAlignment="1">
      <alignment/>
    </xf>
    <xf numFmtId="37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0" fillId="0" borderId="12" xfId="0" applyNumberFormat="1" applyFont="1" applyBorder="1" applyAlignment="1" applyProtection="1">
      <alignment/>
      <protection/>
    </xf>
    <xf numFmtId="37" fontId="0" fillId="0" borderId="8" xfId="0" applyFont="1" applyBorder="1" applyAlignment="1">
      <alignment/>
    </xf>
    <xf numFmtId="37" fontId="0" fillId="0" borderId="9" xfId="0" applyFont="1" applyBorder="1" applyAlignment="1">
      <alignment/>
    </xf>
    <xf numFmtId="37" fontId="0" fillId="0" borderId="13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1" xfId="0" applyFont="1" applyBorder="1" applyAlignment="1">
      <alignment horizontal="center"/>
    </xf>
    <xf numFmtId="37" fontId="0" fillId="0" borderId="9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2" borderId="11" xfId="0" applyFont="1" applyFill="1" applyBorder="1" applyAlignment="1">
      <alignment/>
    </xf>
    <xf numFmtId="37" fontId="0" fillId="0" borderId="3" xfId="0" applyFont="1" applyBorder="1" applyAlignment="1">
      <alignment/>
    </xf>
    <xf numFmtId="37" fontId="0" fillId="0" borderId="5" xfId="0" applyNumberFormat="1" applyFont="1" applyBorder="1" applyAlignment="1" applyProtection="1">
      <alignment/>
      <protection/>
    </xf>
    <xf numFmtId="37" fontId="0" fillId="0" borderId="4" xfId="0" applyFont="1" applyBorder="1" applyAlignment="1">
      <alignment/>
    </xf>
    <xf numFmtId="37" fontId="0" fillId="2" borderId="0" xfId="0" applyFont="1" applyFill="1" applyAlignment="1">
      <alignment/>
    </xf>
    <xf numFmtId="37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37" fontId="2" fillId="0" borderId="0" xfId="0" applyFont="1" applyAlignment="1">
      <alignment horizontal="fill"/>
    </xf>
    <xf numFmtId="37" fontId="0" fillId="0" borderId="0" xfId="0" applyNumberFormat="1" applyAlignment="1" applyProtection="1">
      <alignment horizontal="fill"/>
      <protection/>
    </xf>
    <xf numFmtId="37" fontId="0" fillId="0" borderId="7" xfId="0" applyBorder="1" applyAlignment="1">
      <alignment horizontal="center"/>
    </xf>
    <xf numFmtId="37" fontId="0" fillId="0" borderId="5" xfId="0" applyBorder="1" applyAlignment="1">
      <alignment horizontal="center"/>
    </xf>
    <xf numFmtId="164" fontId="0" fillId="0" borderId="6" xfId="0" applyNumberFormat="1" applyFont="1" applyBorder="1" applyAlignment="1" applyProtection="1">
      <alignment horizontal="center"/>
      <protection/>
    </xf>
    <xf numFmtId="37" fontId="0" fillId="0" borderId="6" xfId="0" applyFont="1" applyBorder="1" applyAlignment="1">
      <alignment horizontal="center"/>
    </xf>
    <xf numFmtId="37" fontId="0" fillId="0" borderId="0" xfId="0" applyFont="1" applyAlignment="1">
      <alignment horizontal="center"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7" xfId="0" applyFont="1" applyBorder="1" applyAlignment="1">
      <alignment horizontal="center"/>
    </xf>
    <xf numFmtId="37" fontId="0" fillId="0" borderId="10" xfId="0" applyNumberFormat="1" applyFont="1" applyBorder="1" applyAlignment="1" applyProtection="1">
      <alignment horizontal="center"/>
      <protection/>
    </xf>
    <xf numFmtId="37" fontId="0" fillId="0" borderId="2" xfId="0" applyFont="1" applyBorder="1" applyAlignment="1">
      <alignment horizontal="center"/>
    </xf>
    <xf numFmtId="37" fontId="8" fillId="2" borderId="13" xfId="0" applyFont="1" applyFill="1" applyBorder="1" applyAlignment="1">
      <alignment/>
    </xf>
    <xf numFmtId="37" fontId="8" fillId="2" borderId="14" xfId="0" applyFont="1" applyFill="1" applyBorder="1" applyAlignment="1">
      <alignment/>
    </xf>
    <xf numFmtId="37" fontId="0" fillId="0" borderId="0" xfId="0" applyFont="1" applyBorder="1" applyAlignment="1">
      <alignment/>
    </xf>
    <xf numFmtId="37" fontId="9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15"/>
  <sheetViews>
    <sheetView tabSelected="1" defaultGridColor="0" zoomScale="50" zoomScaleNormal="50" colorId="22" workbookViewId="0" topLeftCell="B76">
      <selection activeCell="F87" sqref="F87"/>
    </sheetView>
  </sheetViews>
  <sheetFormatPr defaultColWidth="9.77734375" defaultRowHeight="15"/>
  <cols>
    <col min="1" max="1" width="0" style="0" hidden="1" customWidth="1"/>
    <col min="2" max="2" width="3.77734375" style="0" customWidth="1"/>
    <col min="3" max="3" width="2.77734375" style="0" customWidth="1"/>
    <col min="4" max="4" width="3.77734375" style="0" customWidth="1"/>
    <col min="5" max="5" width="3.4453125" style="0" customWidth="1"/>
    <col min="6" max="6" width="10.77734375" style="0" customWidth="1"/>
    <col min="7" max="7" width="22.5546875" style="0" customWidth="1"/>
    <col min="8" max="8" width="5.4453125" style="0" customWidth="1"/>
    <col min="9" max="9" width="13.77734375" style="0" customWidth="1"/>
    <col min="10" max="10" width="1.77734375" style="0" customWidth="1"/>
    <col min="11" max="11" width="15.77734375" style="0" customWidth="1"/>
    <col min="12" max="12" width="1.77734375" style="0" customWidth="1"/>
    <col min="13" max="13" width="14.77734375" style="0" customWidth="1"/>
    <col min="14" max="14" width="1.77734375" style="0" customWidth="1"/>
    <col min="15" max="15" width="17.77734375" style="0" bestFit="1" customWidth="1"/>
  </cols>
  <sheetData>
    <row r="1" spans="1:16" ht="18">
      <c r="A1" s="1"/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">
      <c r="A3" s="1"/>
      <c r="B3" s="1"/>
      <c r="C3" s="1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">
      <c r="A4" s="1"/>
      <c r="B4" s="1"/>
      <c r="C4" s="1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 t="s">
        <v>2</v>
      </c>
      <c r="D6" s="1"/>
      <c r="E6" s="1"/>
      <c r="F6" s="1"/>
      <c r="G6" s="1"/>
      <c r="H6" s="1"/>
    </row>
    <row r="7" spans="1:16" ht="18">
      <c r="A7" s="1"/>
      <c r="B7" s="1"/>
      <c r="C7" s="1"/>
      <c r="D7" s="1"/>
      <c r="E7" s="1"/>
      <c r="F7" s="1"/>
      <c r="G7" s="1"/>
      <c r="H7" s="1"/>
      <c r="I7" s="2" t="s">
        <v>3</v>
      </c>
      <c r="J7" s="2"/>
      <c r="K7" s="2"/>
      <c r="L7" s="1"/>
      <c r="M7" s="1" t="s">
        <v>4</v>
      </c>
      <c r="N7" s="1"/>
      <c r="O7" s="1"/>
      <c r="P7" s="1"/>
    </row>
    <row r="8" spans="1:16" ht="18">
      <c r="A8" s="1"/>
      <c r="B8" s="1"/>
      <c r="C8" s="1"/>
      <c r="D8" s="1"/>
      <c r="E8" s="1"/>
      <c r="F8" s="1"/>
      <c r="G8" s="1"/>
      <c r="H8" s="2"/>
      <c r="I8" s="2"/>
      <c r="J8" s="2"/>
      <c r="K8" s="2"/>
      <c r="L8" s="1"/>
      <c r="M8" s="1"/>
      <c r="N8" s="1"/>
      <c r="O8" s="1"/>
      <c r="P8" s="1"/>
    </row>
    <row r="9" spans="1:16" ht="18">
      <c r="A9" s="1"/>
      <c r="B9" s="1"/>
      <c r="C9" s="1"/>
      <c r="D9" s="1"/>
      <c r="E9" s="1"/>
      <c r="F9" s="1"/>
      <c r="G9" s="1"/>
      <c r="H9" s="2"/>
      <c r="I9" s="1"/>
      <c r="J9" s="1"/>
      <c r="K9" s="1"/>
      <c r="L9" s="1"/>
      <c r="M9" s="1"/>
      <c r="N9" s="1"/>
      <c r="O9" s="1"/>
      <c r="P9" s="1"/>
    </row>
    <row r="10" spans="1:16" ht="18">
      <c r="A10" s="1"/>
      <c r="B10" s="1"/>
      <c r="C10" s="1"/>
      <c r="D10" s="1"/>
      <c r="E10" s="1"/>
      <c r="F10" s="1"/>
      <c r="G10" s="1"/>
      <c r="H10" s="1"/>
      <c r="I10" s="3" t="s">
        <v>5</v>
      </c>
      <c r="J10" s="1"/>
      <c r="K10" s="3" t="s">
        <v>6</v>
      </c>
      <c r="L10" s="1"/>
      <c r="M10" s="3" t="s">
        <v>5</v>
      </c>
      <c r="N10" s="1"/>
      <c r="O10" s="3" t="s">
        <v>6</v>
      </c>
      <c r="P10" s="1"/>
    </row>
    <row r="11" spans="1:16" ht="18">
      <c r="A11" s="1"/>
      <c r="B11" s="1"/>
      <c r="C11" s="1"/>
      <c r="D11" s="1"/>
      <c r="E11" s="1"/>
      <c r="F11" s="1"/>
      <c r="G11" s="1"/>
      <c r="H11" s="1"/>
      <c r="I11" s="3" t="s">
        <v>7</v>
      </c>
      <c r="J11" s="1"/>
      <c r="K11" s="3" t="s">
        <v>8</v>
      </c>
      <c r="L11" s="2"/>
      <c r="M11" s="3" t="s">
        <v>7</v>
      </c>
      <c r="N11" s="1"/>
      <c r="O11" s="3" t="s">
        <v>9</v>
      </c>
      <c r="P11" s="1"/>
    </row>
    <row r="12" spans="1:16" ht="18">
      <c r="A12" s="1"/>
      <c r="B12" s="1"/>
      <c r="C12" s="1"/>
      <c r="D12" s="1"/>
      <c r="E12" s="1"/>
      <c r="F12" s="1"/>
      <c r="G12" s="1"/>
      <c r="H12" s="1"/>
      <c r="I12" s="3" t="s">
        <v>10</v>
      </c>
      <c r="J12" s="1"/>
      <c r="K12" s="3" t="s">
        <v>10</v>
      </c>
      <c r="L12" s="1"/>
      <c r="M12" s="3" t="s">
        <v>9</v>
      </c>
      <c r="N12" s="1"/>
      <c r="O12" s="1"/>
      <c r="P12" s="1"/>
    </row>
    <row r="13" spans="1:16" ht="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">
      <c r="A14" s="1"/>
      <c r="B14" s="1"/>
      <c r="C14" s="1"/>
      <c r="D14" s="1"/>
      <c r="E14" s="1"/>
      <c r="F14" s="1"/>
      <c r="G14" s="1"/>
      <c r="H14" s="1"/>
      <c r="I14" s="3" t="s">
        <v>11</v>
      </c>
      <c r="J14" s="1"/>
      <c r="K14" s="3" t="s">
        <v>12</v>
      </c>
      <c r="L14" s="1"/>
      <c r="M14" s="3" t="str">
        <f>I14</f>
        <v>30.09.2001</v>
      </c>
      <c r="N14" s="1"/>
      <c r="O14" s="3" t="str">
        <f>K14</f>
        <v>30.09.2000</v>
      </c>
      <c r="P14" s="1"/>
    </row>
    <row r="15" spans="1:16" ht="18">
      <c r="A15" s="1"/>
      <c r="B15" s="1"/>
      <c r="C15" s="1"/>
      <c r="D15" s="1"/>
      <c r="E15" s="1"/>
      <c r="F15" s="1"/>
      <c r="G15" s="1"/>
      <c r="H15" s="1"/>
      <c r="I15" s="3" t="s">
        <v>13</v>
      </c>
      <c r="J15" s="1"/>
      <c r="K15" s="3" t="s">
        <v>13</v>
      </c>
      <c r="L15" s="1"/>
      <c r="M15" s="3" t="s">
        <v>13</v>
      </c>
      <c r="N15" s="1"/>
      <c r="O15" s="3" t="s">
        <v>13</v>
      </c>
      <c r="P15" s="1"/>
    </row>
    <row r="16" spans="1:16" ht="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">
      <c r="A18" s="1"/>
      <c r="B18" s="1"/>
      <c r="C18" s="1">
        <v>1</v>
      </c>
      <c r="D18" s="1" t="s">
        <v>14</v>
      </c>
      <c r="E18" s="1" t="s">
        <v>15</v>
      </c>
      <c r="F18" s="1"/>
      <c r="G18" s="1"/>
      <c r="H18" s="1"/>
      <c r="I18" s="1">
        <v>55044</v>
      </c>
      <c r="J18" s="1"/>
      <c r="K18" s="1">
        <v>52943</v>
      </c>
      <c r="L18" s="1"/>
      <c r="M18" s="1">
        <v>162223</v>
      </c>
      <c r="N18" s="1"/>
      <c r="O18" s="1">
        <v>140333</v>
      </c>
      <c r="P18" s="1"/>
    </row>
    <row r="19" spans="1:16" ht="18">
      <c r="A19" s="1"/>
      <c r="B19" s="1"/>
      <c r="C19" s="1"/>
      <c r="D19" s="1"/>
      <c r="E19" s="1"/>
      <c r="F19" s="1"/>
      <c r="G19" s="1"/>
      <c r="H19" s="1"/>
      <c r="I19" s="62" t="s">
        <v>16</v>
      </c>
      <c r="J19" s="1"/>
      <c r="K19" s="62" t="s">
        <v>16</v>
      </c>
      <c r="L19" s="1"/>
      <c r="M19" s="62" t="s">
        <v>16</v>
      </c>
      <c r="N19" s="1"/>
      <c r="O19" s="62" t="s">
        <v>16</v>
      </c>
      <c r="P19" s="1"/>
    </row>
    <row r="20" spans="1:16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8">
      <c r="A21" s="1"/>
      <c r="B21" s="1"/>
      <c r="C21" s="1"/>
      <c r="D21" s="1" t="s">
        <v>17</v>
      </c>
      <c r="E21" s="1" t="s">
        <v>18</v>
      </c>
      <c r="F21" s="1"/>
      <c r="G21" s="1"/>
      <c r="H21" s="1"/>
      <c r="I21" s="1">
        <v>10</v>
      </c>
      <c r="J21" s="1"/>
      <c r="K21" s="1">
        <v>3</v>
      </c>
      <c r="L21" s="1"/>
      <c r="M21" s="1">
        <v>33</v>
      </c>
      <c r="N21" s="1"/>
      <c r="O21" s="1">
        <v>29</v>
      </c>
      <c r="P21" s="1"/>
    </row>
    <row r="22" spans="1:16" ht="18">
      <c r="A22" s="1"/>
      <c r="B22" s="1"/>
      <c r="C22" s="1"/>
      <c r="D22" s="1"/>
      <c r="E22" s="1"/>
      <c r="F22" s="1"/>
      <c r="G22" s="1"/>
      <c r="H22" s="1"/>
      <c r="I22" s="62" t="s">
        <v>16</v>
      </c>
      <c r="J22" s="1"/>
      <c r="K22" s="62" t="s">
        <v>16</v>
      </c>
      <c r="L22" s="1"/>
      <c r="M22" s="62" t="s">
        <v>16</v>
      </c>
      <c r="N22" s="1"/>
      <c r="O22" s="62" t="s">
        <v>16</v>
      </c>
      <c r="P22" s="1"/>
    </row>
    <row r="23" spans="1:16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">
      <c r="A24" s="1"/>
      <c r="B24" s="1"/>
      <c r="C24" s="1"/>
      <c r="D24" s="1" t="s">
        <v>19</v>
      </c>
      <c r="E24" s="1" t="s">
        <v>20</v>
      </c>
      <c r="F24" s="1"/>
      <c r="G24" s="1"/>
      <c r="H24" s="1"/>
      <c r="I24" s="1">
        <f>1005-18-10</f>
        <v>977</v>
      </c>
      <c r="J24" s="1"/>
      <c r="K24" s="1">
        <v>341</v>
      </c>
      <c r="L24" s="1"/>
      <c r="M24" s="1">
        <f>1739-33-18</f>
        <v>1688</v>
      </c>
      <c r="N24" s="1"/>
      <c r="O24" s="1">
        <v>2012</v>
      </c>
      <c r="P24" s="1"/>
    </row>
    <row r="25" spans="1:16" ht="18">
      <c r="A25" s="1"/>
      <c r="B25" s="1"/>
      <c r="C25" s="1"/>
      <c r="D25" s="1"/>
      <c r="E25" s="1"/>
      <c r="F25" s="1"/>
      <c r="G25" s="1"/>
      <c r="H25" s="1"/>
      <c r="I25" s="62" t="s">
        <v>16</v>
      </c>
      <c r="J25" s="1"/>
      <c r="K25" s="62" t="s">
        <v>16</v>
      </c>
      <c r="L25" s="1"/>
      <c r="M25" s="62" t="s">
        <v>16</v>
      </c>
      <c r="N25" s="1"/>
      <c r="O25" s="62" t="s">
        <v>16</v>
      </c>
      <c r="P25" s="1"/>
    </row>
    <row r="26" spans="1:16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">
      <c r="A27" s="1"/>
      <c r="B27" s="1"/>
      <c r="C27" s="1">
        <v>2</v>
      </c>
      <c r="D27" s="1" t="s">
        <v>14</v>
      </c>
      <c r="E27" s="1" t="s">
        <v>21</v>
      </c>
      <c r="F27" s="1"/>
      <c r="G27" s="1"/>
      <c r="H27" s="1"/>
      <c r="I27" s="1">
        <f>SUM(I43-I34-I37)</f>
        <v>6882</v>
      </c>
      <c r="J27" s="1"/>
      <c r="K27" s="1">
        <v>9621</v>
      </c>
      <c r="L27" s="1"/>
      <c r="M27" s="1">
        <f>SUM(M43-M34-M37)</f>
        <v>17808</v>
      </c>
      <c r="N27" s="1"/>
      <c r="O27" s="1">
        <v>32138</v>
      </c>
      <c r="P27" s="1"/>
    </row>
    <row r="28" spans="1:16" ht="18">
      <c r="A28" s="1"/>
      <c r="B28" s="1"/>
      <c r="C28" s="1"/>
      <c r="D28" s="1"/>
      <c r="E28" s="1" t="s">
        <v>22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8">
      <c r="A29" s="1"/>
      <c r="B29" s="1"/>
      <c r="C29" s="1"/>
      <c r="D29" s="1"/>
      <c r="E29" s="1" t="s">
        <v>23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8">
      <c r="A30" s="1"/>
      <c r="B30" s="1"/>
      <c r="C30" s="1"/>
      <c r="D30" s="1"/>
      <c r="E30" s="1" t="s">
        <v>24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8">
      <c r="A31" s="1"/>
      <c r="B31" s="1"/>
      <c r="C31" s="1"/>
      <c r="D31" s="1"/>
      <c r="E31" s="1" t="s">
        <v>25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8">
      <c r="A34" s="1"/>
      <c r="B34" s="1"/>
      <c r="C34" s="1"/>
      <c r="D34" s="1" t="s">
        <v>17</v>
      </c>
      <c r="E34" s="1" t="s">
        <v>26</v>
      </c>
      <c r="F34" s="1"/>
      <c r="G34" s="1"/>
      <c r="H34" s="1"/>
      <c r="I34" s="1">
        <v>-216</v>
      </c>
      <c r="J34" s="1"/>
      <c r="K34" s="1">
        <v>-483</v>
      </c>
      <c r="L34" s="1"/>
      <c r="M34" s="1">
        <v>-557</v>
      </c>
      <c r="N34" s="1"/>
      <c r="O34" s="1">
        <v>-1507</v>
      </c>
      <c r="P34" s="1"/>
    </row>
    <row r="35" spans="1:16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8">
      <c r="A37" s="1"/>
      <c r="B37" s="1"/>
      <c r="C37" s="1"/>
      <c r="D37" s="1" t="s">
        <v>19</v>
      </c>
      <c r="E37" s="1" t="s">
        <v>27</v>
      </c>
      <c r="F37" s="1"/>
      <c r="G37" s="1"/>
      <c r="H37" s="1"/>
      <c r="I37" s="1">
        <v>-1157</v>
      </c>
      <c r="J37" s="1"/>
      <c r="K37" s="1">
        <v>-842</v>
      </c>
      <c r="L37" s="1"/>
      <c r="M37" s="1">
        <v>-2879</v>
      </c>
      <c r="N37" s="1"/>
      <c r="O37" s="1">
        <v>-2305</v>
      </c>
      <c r="P37" s="1"/>
    </row>
    <row r="38" spans="1:16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8">
      <c r="A40" s="1"/>
      <c r="B40" s="1"/>
      <c r="C40" s="1"/>
      <c r="D40" s="1" t="s">
        <v>28</v>
      </c>
      <c r="E40" s="1" t="s">
        <v>29</v>
      </c>
      <c r="F40" s="1"/>
      <c r="G40" s="1"/>
      <c r="H40" s="1"/>
      <c r="I40" s="1" t="s">
        <v>30</v>
      </c>
      <c r="J40" s="1"/>
      <c r="K40" s="1" t="s">
        <v>30</v>
      </c>
      <c r="L40" s="1"/>
      <c r="M40" s="1" t="s">
        <v>30</v>
      </c>
      <c r="N40" s="1"/>
      <c r="O40" s="1" t="s">
        <v>30</v>
      </c>
      <c r="P40" s="1"/>
    </row>
    <row r="41" spans="1:16" ht="18">
      <c r="A41" s="1"/>
      <c r="B41" s="1"/>
      <c r="C41" s="1"/>
      <c r="D41" s="1"/>
      <c r="E41" s="1"/>
      <c r="F41" s="1"/>
      <c r="G41" s="1"/>
      <c r="H41" s="1"/>
      <c r="I41" s="62" t="s">
        <v>31</v>
      </c>
      <c r="J41" s="1"/>
      <c r="K41" s="62" t="s">
        <v>31</v>
      </c>
      <c r="L41" s="1"/>
      <c r="M41" s="62" t="s">
        <v>31</v>
      </c>
      <c r="N41" s="1"/>
      <c r="O41" s="62" t="s">
        <v>31</v>
      </c>
      <c r="P41" s="1"/>
    </row>
    <row r="42" spans="1:16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8">
      <c r="A43" s="1"/>
      <c r="B43" s="1"/>
      <c r="C43" s="1"/>
      <c r="D43" s="1" t="s">
        <v>32</v>
      </c>
      <c r="E43" s="1" t="s">
        <v>33</v>
      </c>
      <c r="F43" s="1"/>
      <c r="G43" s="1"/>
      <c r="H43" s="1"/>
      <c r="I43" s="1">
        <f>5527-18</f>
        <v>5509</v>
      </c>
      <c r="J43" s="1"/>
      <c r="K43" s="1">
        <v>8296</v>
      </c>
      <c r="L43" s="1"/>
      <c r="M43" s="1">
        <f>14390-18</f>
        <v>14372</v>
      </c>
      <c r="N43" s="1"/>
      <c r="O43" s="1">
        <v>28326</v>
      </c>
      <c r="P43" s="1"/>
    </row>
    <row r="44" spans="1:16" ht="18">
      <c r="A44" s="1"/>
      <c r="B44" s="1"/>
      <c r="C44" s="1"/>
      <c r="D44" s="1"/>
      <c r="E44" s="1" t="s">
        <v>34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8">
      <c r="A45" s="1"/>
      <c r="B45" s="1"/>
      <c r="C45" s="1"/>
      <c r="D45" s="1"/>
      <c r="E45" s="1" t="s">
        <v>25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8">
      <c r="A48" s="1"/>
      <c r="B48" s="1"/>
      <c r="C48" s="1"/>
      <c r="D48" s="1" t="s">
        <v>35</v>
      </c>
      <c r="E48" s="1" t="s">
        <v>36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8">
      <c r="A49" s="1"/>
      <c r="B49" s="1"/>
      <c r="C49" s="1"/>
      <c r="D49" s="1"/>
      <c r="E49" s="1" t="s">
        <v>37</v>
      </c>
      <c r="F49" s="1"/>
      <c r="G49" s="1"/>
      <c r="H49" s="1"/>
      <c r="I49" s="1" t="s">
        <v>30</v>
      </c>
      <c r="J49" s="1"/>
      <c r="K49" s="1" t="s">
        <v>30</v>
      </c>
      <c r="L49" s="1"/>
      <c r="M49" s="1" t="s">
        <v>30</v>
      </c>
      <c r="N49" s="1"/>
      <c r="O49" s="1" t="s">
        <v>30</v>
      </c>
      <c r="P49" s="1"/>
    </row>
    <row r="50" spans="1:16" ht="18">
      <c r="A50" s="1"/>
      <c r="B50" s="1"/>
      <c r="C50" s="1"/>
      <c r="D50" s="1"/>
      <c r="E50" s="1"/>
      <c r="F50" s="1"/>
      <c r="G50" s="1"/>
      <c r="H50" s="1"/>
      <c r="I50" s="62" t="s">
        <v>31</v>
      </c>
      <c r="J50" s="1"/>
      <c r="K50" s="62" t="s">
        <v>31</v>
      </c>
      <c r="L50" s="1"/>
      <c r="M50" s="62" t="s">
        <v>31</v>
      </c>
      <c r="N50" s="1"/>
      <c r="O50" s="62" t="s">
        <v>31</v>
      </c>
      <c r="P50" s="1"/>
    </row>
    <row r="51" spans="1:16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8">
      <c r="A52" s="1"/>
      <c r="B52" s="1"/>
      <c r="C52" s="1"/>
      <c r="D52" s="1" t="s">
        <v>38</v>
      </c>
      <c r="E52" s="1" t="s">
        <v>39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8">
      <c r="A53" s="1"/>
      <c r="B53" s="1"/>
      <c r="C53" s="1"/>
      <c r="D53" s="1"/>
      <c r="E53" s="1" t="s">
        <v>40</v>
      </c>
      <c r="F53" s="1"/>
      <c r="G53" s="1"/>
      <c r="H53" s="1"/>
      <c r="I53" s="4">
        <f>I43</f>
        <v>5509</v>
      </c>
      <c r="J53" s="4"/>
      <c r="K53" s="4">
        <f>K43</f>
        <v>8296</v>
      </c>
      <c r="L53" s="1"/>
      <c r="M53" s="4">
        <f>M43</f>
        <v>14372</v>
      </c>
      <c r="N53" s="4"/>
      <c r="O53" s="4">
        <f>O43</f>
        <v>28326</v>
      </c>
      <c r="P53" s="1"/>
    </row>
    <row r="54" spans="1:16" ht="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8">
      <c r="A61" s="1"/>
      <c r="B61" s="1"/>
      <c r="C61" s="1"/>
      <c r="D61" s="1" t="s">
        <v>41</v>
      </c>
      <c r="E61" s="1" t="s">
        <v>42</v>
      </c>
      <c r="F61" s="1"/>
      <c r="G61" s="1"/>
      <c r="H61" s="1"/>
      <c r="I61" s="1">
        <v>-1208</v>
      </c>
      <c r="J61" s="1"/>
      <c r="K61" s="1">
        <v>-2141</v>
      </c>
      <c r="L61" s="1"/>
      <c r="M61" s="1">
        <v>-3612</v>
      </c>
      <c r="N61" s="1"/>
      <c r="O61" s="1">
        <v>-7793</v>
      </c>
      <c r="P61" s="1"/>
    </row>
    <row r="62" spans="1:16" ht="18">
      <c r="A62" s="1"/>
      <c r="B62" s="1"/>
      <c r="C62" s="1"/>
      <c r="D62" s="1"/>
      <c r="E62" s="1"/>
      <c r="F62" s="1"/>
      <c r="G62" s="1"/>
      <c r="H62" s="1"/>
      <c r="I62" s="62" t="s">
        <v>31</v>
      </c>
      <c r="J62" s="1"/>
      <c r="K62" s="62" t="s">
        <v>31</v>
      </c>
      <c r="L62" s="1"/>
      <c r="M62" s="62" t="s">
        <v>31</v>
      </c>
      <c r="N62" s="1"/>
      <c r="O62" s="62" t="s">
        <v>31</v>
      </c>
      <c r="P62" s="1"/>
    </row>
    <row r="63" spans="1:16" ht="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8">
      <c r="A64" s="1"/>
      <c r="B64" s="1"/>
      <c r="C64" s="1"/>
      <c r="D64" s="1" t="s">
        <v>43</v>
      </c>
      <c r="E64" s="1" t="s">
        <v>44</v>
      </c>
      <c r="F64" s="1"/>
      <c r="G64" s="1"/>
      <c r="H64" s="1"/>
      <c r="I64" s="1">
        <f>I61+I53</f>
        <v>4301</v>
      </c>
      <c r="J64" s="1"/>
      <c r="K64" s="1">
        <f>K61+K53</f>
        <v>6155</v>
      </c>
      <c r="L64" s="1"/>
      <c r="M64" s="1">
        <f>M61+M53</f>
        <v>10760</v>
      </c>
      <c r="N64" s="1"/>
      <c r="O64" s="1">
        <f>O61+O53</f>
        <v>20533</v>
      </c>
      <c r="P64" s="1"/>
    </row>
    <row r="65" spans="1:16" ht="18">
      <c r="A65" s="1"/>
      <c r="B65" s="1"/>
      <c r="C65" s="1"/>
      <c r="D65" s="1"/>
      <c r="E65" s="1" t="s">
        <v>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8">
      <c r="A66" s="1"/>
      <c r="B66" s="1"/>
      <c r="C66" s="1"/>
      <c r="D66" s="1"/>
      <c r="E66" s="1" t="s">
        <v>46</v>
      </c>
      <c r="F66" s="1"/>
      <c r="G66" s="1"/>
      <c r="H66" s="1"/>
      <c r="I66" s="1">
        <v>-101</v>
      </c>
      <c r="J66" s="1"/>
      <c r="K66" s="1">
        <v>-285</v>
      </c>
      <c r="L66" s="1"/>
      <c r="M66" s="1">
        <v>11</v>
      </c>
      <c r="N66" s="1"/>
      <c r="O66" s="1">
        <v>-1289</v>
      </c>
      <c r="P66" s="1"/>
    </row>
    <row r="67" spans="1:16" ht="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8">
      <c r="A68" s="1"/>
      <c r="B68" s="1"/>
      <c r="C68" s="1"/>
      <c r="D68" s="1" t="s">
        <v>47</v>
      </c>
      <c r="E68" s="1" t="s">
        <v>48</v>
      </c>
      <c r="F68" s="1"/>
      <c r="G68" s="1"/>
      <c r="H68" s="1"/>
      <c r="I68" s="1" t="s">
        <v>30</v>
      </c>
      <c r="J68" s="1"/>
      <c r="K68" s="1" t="s">
        <v>30</v>
      </c>
      <c r="L68" s="1"/>
      <c r="M68" s="1" t="s">
        <v>30</v>
      </c>
      <c r="N68" s="1"/>
      <c r="O68" s="1" t="s">
        <v>30</v>
      </c>
      <c r="P68" s="1"/>
    </row>
    <row r="69" spans="1:16" ht="18">
      <c r="A69" s="1"/>
      <c r="B69" s="1"/>
      <c r="C69" s="1"/>
      <c r="D69" s="1"/>
      <c r="E69" s="1"/>
      <c r="F69" s="1"/>
      <c r="G69" s="1"/>
      <c r="H69" s="1"/>
      <c r="I69" s="62" t="s">
        <v>31</v>
      </c>
      <c r="J69" s="1"/>
      <c r="K69" s="62" t="s">
        <v>31</v>
      </c>
      <c r="L69" s="1"/>
      <c r="M69" s="62" t="s">
        <v>31</v>
      </c>
      <c r="N69" s="1"/>
      <c r="O69" s="62" t="s">
        <v>31</v>
      </c>
      <c r="P69" s="1"/>
    </row>
    <row r="70" spans="1:16" ht="18">
      <c r="A70" s="1"/>
      <c r="B70" s="1"/>
      <c r="C70" s="1"/>
      <c r="D70" s="1" t="s">
        <v>49</v>
      </c>
      <c r="E70" s="1" t="s">
        <v>50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8">
      <c r="A71" s="1"/>
      <c r="B71" s="1"/>
      <c r="C71" s="1"/>
      <c r="D71" s="1"/>
      <c r="E71" s="1" t="s">
        <v>51</v>
      </c>
      <c r="F71" s="1"/>
      <c r="G71" s="1"/>
      <c r="H71" s="1"/>
      <c r="I71" s="1">
        <f>I66+I64</f>
        <v>4200</v>
      </c>
      <c r="J71" s="1"/>
      <c r="K71" s="1">
        <f>K66+K64</f>
        <v>5870</v>
      </c>
      <c r="L71" s="1"/>
      <c r="M71" s="1">
        <f>M66+M64</f>
        <v>10771</v>
      </c>
      <c r="N71" s="1"/>
      <c r="O71" s="1">
        <f>O66+O64</f>
        <v>19244</v>
      </c>
      <c r="P71" s="1"/>
    </row>
    <row r="72" spans="1:16" ht="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8">
      <c r="A74" s="1"/>
      <c r="B74" s="1"/>
      <c r="C74" s="1"/>
      <c r="D74" s="1" t="s">
        <v>52</v>
      </c>
      <c r="E74" s="1" t="s">
        <v>53</v>
      </c>
      <c r="F74" s="1"/>
      <c r="G74" s="1"/>
      <c r="H74" s="1"/>
      <c r="I74" s="1" t="s">
        <v>30</v>
      </c>
      <c r="J74" s="1"/>
      <c r="K74" s="1" t="s">
        <v>30</v>
      </c>
      <c r="L74" s="1"/>
      <c r="M74" s="1" t="s">
        <v>30</v>
      </c>
      <c r="N74" s="1"/>
      <c r="O74" s="1" t="s">
        <v>30</v>
      </c>
      <c r="P74" s="1"/>
    </row>
    <row r="75" spans="1:16" ht="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8">
      <c r="A77" s="1"/>
      <c r="B77" s="1"/>
      <c r="C77" s="1"/>
      <c r="D77" s="1"/>
      <c r="E77" s="1" t="s">
        <v>46</v>
      </c>
      <c r="F77" s="1"/>
      <c r="G77" s="1"/>
      <c r="H77" s="1"/>
      <c r="I77" s="1" t="s">
        <v>30</v>
      </c>
      <c r="J77" s="1"/>
      <c r="K77" s="1" t="s">
        <v>30</v>
      </c>
      <c r="L77" s="1"/>
      <c r="M77" s="1" t="s">
        <v>30</v>
      </c>
      <c r="N77" s="1"/>
      <c r="O77" s="1" t="s">
        <v>30</v>
      </c>
      <c r="P77" s="1"/>
    </row>
    <row r="78" spans="1:16" ht="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8">
      <c r="A80" s="1"/>
      <c r="B80" s="1"/>
      <c r="C80" s="1"/>
      <c r="D80" s="1"/>
      <c r="E80" s="1" t="s">
        <v>54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8">
      <c r="A81" s="1"/>
      <c r="B81" s="1"/>
      <c r="C81" s="1"/>
      <c r="D81" s="1"/>
      <c r="E81" s="1" t="s">
        <v>55</v>
      </c>
      <c r="F81" s="1"/>
      <c r="G81" s="1"/>
      <c r="H81" s="1"/>
      <c r="I81" s="1" t="s">
        <v>30</v>
      </c>
      <c r="J81" s="1"/>
      <c r="K81" s="1" t="s">
        <v>30</v>
      </c>
      <c r="L81" s="1"/>
      <c r="M81" s="1" t="s">
        <v>30</v>
      </c>
      <c r="N81" s="1"/>
      <c r="O81" s="1" t="s">
        <v>30</v>
      </c>
      <c r="P81" s="1"/>
    </row>
    <row r="82" spans="1:16" ht="18">
      <c r="A82" s="1"/>
      <c r="B82" s="1"/>
      <c r="C82" s="1"/>
      <c r="D82" s="1"/>
      <c r="E82" s="1"/>
      <c r="F82" s="1"/>
      <c r="G82" s="1"/>
      <c r="H82" s="1"/>
      <c r="I82" s="62" t="s">
        <v>31</v>
      </c>
      <c r="J82" s="1"/>
      <c r="K82" s="62" t="s">
        <v>31</v>
      </c>
      <c r="L82" s="1"/>
      <c r="M82" s="62" t="s">
        <v>31</v>
      </c>
      <c r="N82" s="1"/>
      <c r="O82" s="62" t="s">
        <v>31</v>
      </c>
      <c r="P82" s="1"/>
    </row>
    <row r="83" spans="1:16" ht="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8">
      <c r="A84" s="1"/>
      <c r="B84" s="1"/>
      <c r="C84" s="1"/>
      <c r="D84" s="5" t="s">
        <v>56</v>
      </c>
      <c r="E84" s="1" t="s">
        <v>57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8">
      <c r="A85" s="1"/>
      <c r="B85" s="1"/>
      <c r="C85" s="1"/>
      <c r="D85" s="1"/>
      <c r="E85" s="1" t="s">
        <v>58</v>
      </c>
      <c r="F85" s="1"/>
      <c r="G85" s="1"/>
      <c r="H85" s="1"/>
      <c r="I85" s="1">
        <f>I71</f>
        <v>4200</v>
      </c>
      <c r="J85" s="1"/>
      <c r="K85" s="1">
        <f>K71</f>
        <v>5870</v>
      </c>
      <c r="L85" s="1"/>
      <c r="M85" s="1">
        <f>M71</f>
        <v>10771</v>
      </c>
      <c r="N85" s="1"/>
      <c r="O85" s="1">
        <f>O71</f>
        <v>19244</v>
      </c>
      <c r="P85" s="1"/>
    </row>
    <row r="86" spans="1:16" ht="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8">
      <c r="A88" s="1"/>
      <c r="B88" s="1"/>
      <c r="C88" s="1">
        <v>3</v>
      </c>
      <c r="D88" s="1"/>
      <c r="E88" s="1" t="s">
        <v>59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8">
      <c r="A89" s="1"/>
      <c r="B89" s="1"/>
      <c r="C89" s="1"/>
      <c r="D89" s="1"/>
      <c r="E89" s="1" t="s">
        <v>60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8">
      <c r="A90" s="1"/>
      <c r="B90" s="1"/>
      <c r="C90" s="1"/>
      <c r="D90" s="1"/>
      <c r="E90" s="1" t="s">
        <v>61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8">
      <c r="A93" s="1"/>
      <c r="B93" s="1"/>
      <c r="C93" s="1"/>
      <c r="D93" s="1"/>
      <c r="E93" s="1" t="s">
        <v>62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8">
      <c r="A94" s="1"/>
      <c r="B94" s="1"/>
      <c r="C94" s="1"/>
      <c r="D94" s="1"/>
      <c r="E94" s="1" t="s">
        <v>63</v>
      </c>
      <c r="F94" s="1"/>
      <c r="G94" s="1"/>
      <c r="H94" s="1"/>
      <c r="I94" s="6">
        <v>4.24</v>
      </c>
      <c r="J94" s="7"/>
      <c r="K94" s="6">
        <f>SUM(5870/98590*100)</f>
        <v>5.95395070493965</v>
      </c>
      <c r="L94" s="1"/>
      <c r="M94" s="6">
        <f>SUM(10771064/98979333*100)</f>
        <v>10.882134354249487</v>
      </c>
      <c r="N94" s="7"/>
      <c r="O94" s="7">
        <v>19.52</v>
      </c>
      <c r="P94" s="1"/>
    </row>
    <row r="95" spans="1:16" ht="18">
      <c r="A95" s="1"/>
      <c r="B95" s="1"/>
      <c r="C95" s="1"/>
      <c r="D95" s="1"/>
      <c r="E95" s="1" t="s">
        <v>64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8">
      <c r="A97" s="1"/>
      <c r="B97" s="1"/>
      <c r="C97" s="1"/>
      <c r="D97" s="1"/>
      <c r="E97" s="1" t="s">
        <v>65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8">
      <c r="A98" s="1"/>
      <c r="B98" s="1"/>
      <c r="C98" s="1"/>
      <c r="D98" s="1"/>
      <c r="E98" s="1" t="s">
        <v>66</v>
      </c>
      <c r="F98" s="1"/>
      <c r="G98" s="1"/>
      <c r="H98" s="1"/>
      <c r="I98" s="6">
        <v>4.24</v>
      </c>
      <c r="J98" s="7"/>
      <c r="K98" s="6">
        <f>SUM(5870/99271*100)</f>
        <v>5.91310654672563</v>
      </c>
      <c r="L98" s="1"/>
      <c r="M98" s="6">
        <f>SUM(10771064/98979333*100)</f>
        <v>10.882134354249487</v>
      </c>
      <c r="N98" s="7"/>
      <c r="O98" s="7">
        <v>19.39</v>
      </c>
      <c r="P98" s="1"/>
    </row>
    <row r="99" spans="1:16" ht="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8">
      <c r="A100" s="1"/>
      <c r="B100" s="1"/>
      <c r="C100" s="1">
        <v>4</v>
      </c>
      <c r="D100" s="1" t="s">
        <v>14</v>
      </c>
      <c r="E100" s="1" t="s">
        <v>67</v>
      </c>
      <c r="F100" s="1"/>
      <c r="G100" s="1"/>
      <c r="H100" s="1"/>
      <c r="I100" s="3" t="s">
        <v>31</v>
      </c>
      <c r="J100" s="1"/>
      <c r="K100" s="3" t="s">
        <v>31</v>
      </c>
      <c r="L100" s="1"/>
      <c r="M100" s="3" t="s">
        <v>31</v>
      </c>
      <c r="N100" s="1"/>
      <c r="O100" s="3" t="s">
        <v>31</v>
      </c>
      <c r="P100" s="1"/>
    </row>
    <row r="101" spans="1:16" ht="18">
      <c r="A101" s="1"/>
      <c r="B101" s="1"/>
      <c r="C101" s="1"/>
      <c r="D101" s="1" t="s">
        <v>17</v>
      </c>
      <c r="E101" s="1" t="s">
        <v>68</v>
      </c>
      <c r="F101" s="1"/>
      <c r="G101" s="1"/>
      <c r="H101" s="1"/>
      <c r="I101" s="3" t="s">
        <v>31</v>
      </c>
      <c r="J101" s="1"/>
      <c r="K101" s="3" t="s">
        <v>31</v>
      </c>
      <c r="L101" s="1"/>
      <c r="M101" s="3" t="s">
        <v>31</v>
      </c>
      <c r="N101" s="1"/>
      <c r="O101" s="3" t="s">
        <v>31</v>
      </c>
      <c r="P101" s="1"/>
    </row>
    <row r="102" spans="1:16" ht="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8">
      <c r="A104" s="1"/>
      <c r="B104" s="1"/>
      <c r="C104" s="1"/>
      <c r="D104" s="1"/>
      <c r="E104" s="1"/>
      <c r="F104" s="1"/>
      <c r="G104" s="1"/>
      <c r="H104" s="1"/>
      <c r="J104" s="3"/>
      <c r="K104" s="3" t="s">
        <v>69</v>
      </c>
      <c r="L104" s="1"/>
      <c r="M104" s="1"/>
      <c r="N104" s="1"/>
      <c r="O104" s="2" t="s">
        <v>70</v>
      </c>
      <c r="P104" s="1"/>
    </row>
    <row r="105" spans="1:16" ht="18">
      <c r="A105" s="1"/>
      <c r="B105" s="1"/>
      <c r="C105" s="1"/>
      <c r="D105" s="1"/>
      <c r="E105" s="1"/>
      <c r="F105" s="1"/>
      <c r="G105" s="1"/>
      <c r="H105" s="1"/>
      <c r="J105" s="3"/>
      <c r="K105" s="3" t="s">
        <v>71</v>
      </c>
      <c r="L105" s="1"/>
      <c r="M105" s="1"/>
      <c r="N105" s="1"/>
      <c r="O105" s="2" t="s">
        <v>72</v>
      </c>
      <c r="P105" s="1"/>
    </row>
    <row r="106" spans="1:16" ht="18">
      <c r="A106" s="1"/>
      <c r="B106" s="1"/>
      <c r="C106" s="1"/>
      <c r="D106" s="1"/>
      <c r="E106" s="1"/>
      <c r="F106" s="1"/>
      <c r="G106" s="1"/>
      <c r="H106" s="1"/>
      <c r="J106" s="1"/>
      <c r="K106" s="3" t="s">
        <v>10</v>
      </c>
      <c r="L106" s="1"/>
      <c r="M106" s="1"/>
      <c r="N106" s="1"/>
      <c r="O106" s="1"/>
      <c r="P106" s="1"/>
    </row>
    <row r="107" spans="1:16" ht="18">
      <c r="A107" s="1"/>
      <c r="B107" s="1"/>
      <c r="C107" s="1"/>
      <c r="D107" s="1"/>
      <c r="E107" s="1"/>
      <c r="F107" s="1"/>
      <c r="G107" s="1"/>
      <c r="H107" s="1"/>
      <c r="J107" s="1"/>
      <c r="K107" s="1"/>
      <c r="L107" s="1"/>
      <c r="M107" s="1"/>
      <c r="N107" s="1"/>
      <c r="O107" s="1"/>
      <c r="P107" s="1"/>
    </row>
    <row r="108" spans="1:16" ht="18">
      <c r="A108" s="1"/>
      <c r="B108" s="1"/>
      <c r="C108" s="1"/>
      <c r="D108" s="1"/>
      <c r="E108" s="1"/>
      <c r="F108" s="1"/>
      <c r="G108" s="1"/>
      <c r="H108" s="1"/>
      <c r="J108" s="1"/>
      <c r="K108" s="1" t="s">
        <v>73</v>
      </c>
      <c r="L108" s="1"/>
      <c r="M108" s="1"/>
      <c r="N108" s="1"/>
      <c r="O108" s="3" t="s">
        <v>74</v>
      </c>
      <c r="P108" s="1"/>
    </row>
    <row r="109" spans="1:16" ht="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8">
      <c r="A111" s="1"/>
      <c r="B111" s="1"/>
      <c r="C111" s="1">
        <v>5</v>
      </c>
      <c r="D111" s="1"/>
      <c r="E111" s="1" t="s">
        <v>75</v>
      </c>
      <c r="F111" s="1"/>
      <c r="G111" s="1"/>
      <c r="H111" s="1"/>
      <c r="K111" s="8">
        <f>Qua_Con_BS!G82</f>
        <v>1.9271466089292517</v>
      </c>
      <c r="L111" s="8"/>
      <c r="N111" s="1"/>
      <c r="O111" s="8">
        <v>1.83</v>
      </c>
      <c r="P111" s="1"/>
    </row>
    <row r="112" spans="1:16" ht="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</sheetData>
  <printOptions/>
  <pageMargins left="0.7" right="0.653" top="0.5" bottom="0.653" header="0.5" footer="0.5"/>
  <pageSetup horizontalDpi="360" verticalDpi="36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K93"/>
  <sheetViews>
    <sheetView defaultGridColor="0" zoomScale="50" zoomScaleNormal="50" colorId="22" workbookViewId="0" topLeftCell="A1">
      <selection activeCell="E85" sqref="E85"/>
    </sheetView>
  </sheetViews>
  <sheetFormatPr defaultColWidth="9.77734375" defaultRowHeight="15"/>
  <cols>
    <col min="1" max="1" width="6.77734375" style="1" customWidth="1"/>
    <col min="2" max="3" width="4.77734375" style="1" customWidth="1"/>
    <col min="4" max="4" width="9.77734375" style="1" customWidth="1"/>
    <col min="5" max="5" width="25.99609375" style="1" customWidth="1"/>
    <col min="6" max="6" width="3.4453125" style="1" customWidth="1"/>
    <col min="7" max="7" width="14.99609375" style="1" customWidth="1"/>
    <col min="8" max="8" width="4.3359375" style="1" customWidth="1"/>
    <col min="9" max="9" width="15.88671875" style="1" customWidth="1"/>
    <col min="10" max="13" width="9.77734375" style="1" customWidth="1"/>
  </cols>
  <sheetData>
    <row r="2" ht="18">
      <c r="B2" s="1" t="s">
        <v>76</v>
      </c>
    </row>
    <row r="3" spans="7:11" ht="18">
      <c r="G3" s="3" t="s">
        <v>69</v>
      </c>
      <c r="H3" s="3"/>
      <c r="I3" s="3" t="s">
        <v>77</v>
      </c>
      <c r="J3" s="3"/>
      <c r="K3" s="3"/>
    </row>
    <row r="4" spans="7:9" ht="18">
      <c r="G4" s="3" t="s">
        <v>5</v>
      </c>
      <c r="I4" s="3" t="s">
        <v>78</v>
      </c>
    </row>
    <row r="5" spans="7:9" ht="18">
      <c r="G5" s="3" t="s">
        <v>10</v>
      </c>
      <c r="I5" s="3" t="s">
        <v>79</v>
      </c>
    </row>
    <row r="6" ht="18">
      <c r="I6" s="3"/>
    </row>
    <row r="7" spans="2:9" ht="18">
      <c r="B7" s="2"/>
      <c r="G7" s="3" t="s">
        <v>11</v>
      </c>
      <c r="I7" s="3" t="s">
        <v>80</v>
      </c>
    </row>
    <row r="8" spans="2:9" ht="18">
      <c r="B8" s="2"/>
      <c r="G8" s="3" t="s">
        <v>13</v>
      </c>
      <c r="I8" s="3" t="s">
        <v>13</v>
      </c>
    </row>
    <row r="9" ht="18">
      <c r="B9" s="2"/>
    </row>
    <row r="10" spans="2:9" ht="18">
      <c r="B10" s="2">
        <v>1</v>
      </c>
      <c r="C10" s="1" t="s">
        <v>81</v>
      </c>
      <c r="G10" s="1">
        <v>46285</v>
      </c>
      <c r="I10" s="1">
        <v>44820</v>
      </c>
    </row>
    <row r="11" ht="18">
      <c r="B11" s="2"/>
    </row>
    <row r="12" spans="2:9" ht="18">
      <c r="B12" s="2">
        <v>2</v>
      </c>
      <c r="C12" s="1" t="s">
        <v>82</v>
      </c>
      <c r="G12" s="3" t="s">
        <v>31</v>
      </c>
      <c r="I12" s="3" t="s">
        <v>31</v>
      </c>
    </row>
    <row r="13" ht="18">
      <c r="B13" s="2"/>
    </row>
    <row r="14" spans="2:9" ht="18">
      <c r="B14" s="2">
        <v>3</v>
      </c>
      <c r="C14" s="1" t="s">
        <v>83</v>
      </c>
      <c r="G14" s="3" t="s">
        <v>31</v>
      </c>
      <c r="I14" s="3" t="s">
        <v>31</v>
      </c>
    </row>
    <row r="15" ht="18">
      <c r="B15" s="2"/>
    </row>
    <row r="16" spans="2:9" ht="18">
      <c r="B16" s="2">
        <v>4</v>
      </c>
      <c r="C16" s="1" t="s">
        <v>84</v>
      </c>
      <c r="G16" s="1">
        <v>2860</v>
      </c>
      <c r="I16" s="1">
        <v>1219</v>
      </c>
    </row>
    <row r="17" ht="18">
      <c r="B17" s="2"/>
    </row>
    <row r="18" spans="2:9" ht="18">
      <c r="B18" s="2">
        <v>5</v>
      </c>
      <c r="C18" s="1" t="s">
        <v>85</v>
      </c>
      <c r="G18" s="3" t="s">
        <v>31</v>
      </c>
      <c r="I18" s="3" t="s">
        <v>31</v>
      </c>
    </row>
    <row r="19" ht="18">
      <c r="B19" s="2"/>
    </row>
    <row r="20" spans="2:9" ht="18">
      <c r="B20" s="2">
        <v>6</v>
      </c>
      <c r="C20" s="1" t="s">
        <v>86</v>
      </c>
      <c r="G20" s="3" t="s">
        <v>31</v>
      </c>
      <c r="I20" s="3" t="s">
        <v>31</v>
      </c>
    </row>
    <row r="21" ht="18">
      <c r="B21" s="2"/>
    </row>
    <row r="22" spans="2:9" ht="18">
      <c r="B22" s="2">
        <v>7</v>
      </c>
      <c r="C22" s="1" t="s">
        <v>87</v>
      </c>
      <c r="G22" s="3" t="s">
        <v>31</v>
      </c>
      <c r="I22" s="3" t="s">
        <v>31</v>
      </c>
    </row>
    <row r="23" ht="18">
      <c r="B23" s="2"/>
    </row>
    <row r="24" spans="2:3" ht="18">
      <c r="B24" s="2">
        <v>8</v>
      </c>
      <c r="C24" s="1" t="s">
        <v>88</v>
      </c>
    </row>
    <row r="25" spans="2:9" ht="18.75">
      <c r="B25" s="2"/>
      <c r="D25" s="9" t="s">
        <v>89</v>
      </c>
      <c r="G25" s="1">
        <v>111108</v>
      </c>
      <c r="I25" s="1">
        <v>127650</v>
      </c>
    </row>
    <row r="26" spans="2:9" ht="18.75">
      <c r="B26" s="2"/>
      <c r="D26" s="9" t="s">
        <v>90</v>
      </c>
      <c r="G26" s="1">
        <v>65795</v>
      </c>
      <c r="I26" s="1">
        <v>57265</v>
      </c>
    </row>
    <row r="27" spans="2:9" ht="18.75">
      <c r="B27" s="2"/>
      <c r="D27" s="9" t="s">
        <v>91</v>
      </c>
      <c r="G27" s="1">
        <v>0</v>
      </c>
      <c r="I27" s="3" t="s">
        <v>31</v>
      </c>
    </row>
    <row r="28" spans="2:9" ht="18.75">
      <c r="B28" s="2"/>
      <c r="D28" s="9" t="s">
        <v>92</v>
      </c>
      <c r="G28" s="1">
        <v>405</v>
      </c>
      <c r="I28" s="1">
        <v>1920</v>
      </c>
    </row>
    <row r="29" spans="2:9" ht="18.75">
      <c r="B29" s="2"/>
      <c r="C29" s="10" t="s">
        <v>93</v>
      </c>
      <c r="D29" s="9" t="s">
        <v>94</v>
      </c>
      <c r="G29" s="1">
        <v>12145</v>
      </c>
      <c r="I29" s="1">
        <v>10641</v>
      </c>
    </row>
    <row r="30" spans="2:9" ht="18.75">
      <c r="B30" s="2"/>
      <c r="D30" s="9"/>
      <c r="G30" s="62" t="s">
        <v>31</v>
      </c>
      <c r="I30" s="62" t="s">
        <v>31</v>
      </c>
    </row>
    <row r="31" spans="2:9" ht="18.75">
      <c r="B31" s="2"/>
      <c r="D31" s="11"/>
      <c r="G31" s="1">
        <f>SUM(G25:G29)</f>
        <v>189453</v>
      </c>
      <c r="I31" s="1">
        <f>SUM(I25:I29)</f>
        <v>197476</v>
      </c>
    </row>
    <row r="32" spans="2:9" ht="18.75">
      <c r="B32" s="2"/>
      <c r="D32" s="9"/>
      <c r="G32" s="62" t="s">
        <v>31</v>
      </c>
      <c r="I32" s="62" t="s">
        <v>31</v>
      </c>
    </row>
    <row r="33" spans="2:3" ht="18">
      <c r="B33" s="2">
        <v>9</v>
      </c>
      <c r="C33" s="1" t="s">
        <v>95</v>
      </c>
    </row>
    <row r="34" spans="2:9" ht="18.75">
      <c r="B34" s="2"/>
      <c r="D34" s="9" t="s">
        <v>96</v>
      </c>
      <c r="G34" s="1">
        <v>2358</v>
      </c>
      <c r="I34" s="1">
        <v>7534</v>
      </c>
    </row>
    <row r="35" spans="2:9" ht="18.75">
      <c r="B35" s="2"/>
      <c r="D35" s="9" t="s">
        <v>97</v>
      </c>
      <c r="G35" s="1">
        <f>12277+4362+324</f>
        <v>16963</v>
      </c>
      <c r="I35" s="1">
        <f>8559+4220</f>
        <v>12779</v>
      </c>
    </row>
    <row r="36" spans="2:9" ht="18.75">
      <c r="B36" s="2"/>
      <c r="D36" s="9" t="s">
        <v>98</v>
      </c>
      <c r="G36" s="1">
        <v>8231</v>
      </c>
      <c r="I36" s="1">
        <v>19920</v>
      </c>
    </row>
    <row r="37" spans="2:9" ht="18.75">
      <c r="B37" s="2"/>
      <c r="D37" s="9" t="s">
        <v>99</v>
      </c>
      <c r="G37" s="1">
        <v>8854</v>
      </c>
      <c r="I37" s="1">
        <v>6914</v>
      </c>
    </row>
    <row r="38" spans="2:9" ht="18.75">
      <c r="B38" s="2"/>
      <c r="D38" s="9" t="s">
        <v>100</v>
      </c>
      <c r="G38" s="1">
        <v>0</v>
      </c>
      <c r="I38" s="1">
        <v>4942</v>
      </c>
    </row>
    <row r="39" spans="2:9" ht="18.75">
      <c r="B39" s="2"/>
      <c r="D39" s="9" t="s">
        <v>94</v>
      </c>
      <c r="G39" s="3" t="s">
        <v>31</v>
      </c>
      <c r="I39" s="3" t="s">
        <v>31</v>
      </c>
    </row>
    <row r="40" spans="2:9" ht="18.75">
      <c r="B40" s="2"/>
      <c r="D40" s="9"/>
      <c r="G40" s="62" t="s">
        <v>31</v>
      </c>
      <c r="I40" s="62" t="s">
        <v>31</v>
      </c>
    </row>
    <row r="41" spans="2:9" ht="18.75">
      <c r="B41" s="2"/>
      <c r="D41" s="9"/>
      <c r="G41" s="1">
        <f>SUM(G34:G39)</f>
        <v>36406</v>
      </c>
      <c r="I41" s="1">
        <f>SUM(I34:I39)</f>
        <v>52089</v>
      </c>
    </row>
    <row r="42" spans="2:9" ht="18.75">
      <c r="B42" s="2"/>
      <c r="D42" s="9"/>
      <c r="G42" s="62" t="s">
        <v>31</v>
      </c>
      <c r="I42" s="62" t="s">
        <v>31</v>
      </c>
    </row>
    <row r="43" spans="2:9" ht="18">
      <c r="B43" s="2">
        <v>10</v>
      </c>
      <c r="C43" s="1" t="s">
        <v>101</v>
      </c>
      <c r="G43" s="1">
        <f>G31-G41</f>
        <v>153047</v>
      </c>
      <c r="I43" s="1">
        <f>I31-I41</f>
        <v>145387</v>
      </c>
    </row>
    <row r="44" spans="2:9" ht="18">
      <c r="B44" s="2"/>
      <c r="G44" s="62" t="s">
        <v>31</v>
      </c>
      <c r="I44" s="62" t="s">
        <v>31</v>
      </c>
    </row>
    <row r="45" spans="2:9" ht="18">
      <c r="B45" s="2"/>
      <c r="G45" s="1">
        <f>G43+SUM(G10:G22)</f>
        <v>202192</v>
      </c>
      <c r="I45" s="1">
        <f>I43+I10+I16</f>
        <v>191426</v>
      </c>
    </row>
    <row r="46" spans="2:9" ht="18">
      <c r="B46" s="2"/>
      <c r="G46" s="62" t="s">
        <v>16</v>
      </c>
      <c r="I46" s="62" t="s">
        <v>16</v>
      </c>
    </row>
    <row r="47" ht="18">
      <c r="B47" s="2"/>
    </row>
    <row r="48" spans="2:4" ht="18">
      <c r="B48" s="2"/>
      <c r="C48" s="10" t="s">
        <v>93</v>
      </c>
      <c r="D48" s="1" t="s">
        <v>102</v>
      </c>
    </row>
    <row r="49" spans="2:4" ht="18">
      <c r="B49" s="2"/>
      <c r="C49" s="10"/>
      <c r="D49" s="1" t="s">
        <v>103</v>
      </c>
    </row>
    <row r="50" spans="2:3" ht="18">
      <c r="B50" s="2"/>
      <c r="C50" s="10"/>
    </row>
    <row r="51" spans="2:3" ht="18">
      <c r="B51" s="2"/>
      <c r="C51" s="10"/>
    </row>
    <row r="52" ht="18">
      <c r="B52" s="2"/>
    </row>
    <row r="53" spans="2:3" ht="18">
      <c r="B53" s="2">
        <v>11</v>
      </c>
      <c r="C53" s="1" t="s">
        <v>104</v>
      </c>
    </row>
    <row r="54" ht="18">
      <c r="B54" s="2"/>
    </row>
    <row r="55" spans="2:9" ht="18">
      <c r="B55" s="2"/>
      <c r="C55" s="1" t="s">
        <v>105</v>
      </c>
      <c r="G55" s="1">
        <f>101868+9</f>
        <v>101877</v>
      </c>
      <c r="I55" s="1">
        <v>100788</v>
      </c>
    </row>
    <row r="56" ht="18">
      <c r="B56" s="2"/>
    </row>
    <row r="57" spans="2:3" ht="18">
      <c r="B57" s="2"/>
      <c r="C57" s="1" t="s">
        <v>106</v>
      </c>
    </row>
    <row r="58" spans="2:9" ht="18.75">
      <c r="B58" s="2"/>
      <c r="D58" s="9" t="s">
        <v>107</v>
      </c>
      <c r="G58" s="1">
        <v>22409</v>
      </c>
      <c r="I58" s="1">
        <v>22409</v>
      </c>
    </row>
    <row r="59" spans="2:9" ht="18.75">
      <c r="B59" s="2"/>
      <c r="D59" s="9" t="s">
        <v>108</v>
      </c>
      <c r="G59" s="1">
        <v>84</v>
      </c>
      <c r="I59" s="1">
        <v>84</v>
      </c>
    </row>
    <row r="60" spans="2:9" ht="18.75">
      <c r="B60" s="2"/>
      <c r="D60" s="9" t="s">
        <v>109</v>
      </c>
      <c r="G60" s="1">
        <v>1</v>
      </c>
      <c r="I60" s="1">
        <v>1</v>
      </c>
    </row>
    <row r="61" spans="2:9" ht="18.75">
      <c r="B61" s="2"/>
      <c r="D61" s="9" t="s">
        <v>110</v>
      </c>
      <c r="G61" s="3" t="s">
        <v>31</v>
      </c>
      <c r="I61" s="3" t="s">
        <v>31</v>
      </c>
    </row>
    <row r="62" spans="2:9" ht="18.75">
      <c r="B62" s="2"/>
      <c r="D62" s="9" t="s">
        <v>111</v>
      </c>
      <c r="G62" s="1">
        <v>68344</v>
      </c>
      <c r="I62" s="1">
        <v>57606</v>
      </c>
    </row>
    <row r="63" spans="2:4" ht="18.75">
      <c r="B63" s="2"/>
      <c r="D63" s="9" t="s">
        <v>112</v>
      </c>
    </row>
    <row r="64" spans="2:9" ht="18.75">
      <c r="B64" s="2"/>
      <c r="D64" s="9" t="s">
        <v>113</v>
      </c>
      <c r="G64" s="1">
        <v>-3136</v>
      </c>
      <c r="I64" s="1">
        <v>-2945</v>
      </c>
    </row>
    <row r="65" spans="2:9" ht="18.75">
      <c r="B65" s="2"/>
      <c r="D65" s="9" t="s">
        <v>114</v>
      </c>
      <c r="G65" s="1">
        <v>1491</v>
      </c>
      <c r="I65" s="1">
        <v>1571.577</v>
      </c>
    </row>
    <row r="66" spans="2:9" ht="18.75">
      <c r="B66" s="2"/>
      <c r="D66" s="9" t="s">
        <v>115</v>
      </c>
      <c r="G66" s="1">
        <v>1186</v>
      </c>
      <c r="I66" s="1">
        <v>1186.293</v>
      </c>
    </row>
    <row r="67" spans="2:9" ht="18">
      <c r="B67" s="2"/>
      <c r="G67" s="62" t="s">
        <v>31</v>
      </c>
      <c r="I67" s="62" t="s">
        <v>31</v>
      </c>
    </row>
    <row r="68" spans="2:9" ht="18">
      <c r="B68" s="2"/>
      <c r="G68" s="1">
        <f>ROUND(SUM(G55:G66),0)</f>
        <v>192256</v>
      </c>
      <c r="I68" s="1">
        <f>SUM(I55:I66)</f>
        <v>180700.87</v>
      </c>
    </row>
    <row r="69" ht="18">
      <c r="B69" s="2"/>
    </row>
    <row r="70" spans="2:9" ht="18">
      <c r="B70" s="2">
        <v>12</v>
      </c>
      <c r="C70" s="1" t="s">
        <v>116</v>
      </c>
      <c r="G70" s="1">
        <v>5274</v>
      </c>
      <c r="I70" s="1">
        <v>5734</v>
      </c>
    </row>
    <row r="71" ht="18">
      <c r="B71" s="2"/>
    </row>
    <row r="72" spans="2:9" ht="18">
      <c r="B72" s="2">
        <v>13</v>
      </c>
      <c r="C72" s="1" t="s">
        <v>117</v>
      </c>
      <c r="G72" s="3" t="s">
        <v>31</v>
      </c>
      <c r="I72" s="3" t="s">
        <v>31</v>
      </c>
    </row>
    <row r="73" ht="18">
      <c r="B73" s="2"/>
    </row>
    <row r="74" spans="2:9" ht="18">
      <c r="B74" s="2">
        <v>14</v>
      </c>
      <c r="C74" s="1" t="s">
        <v>118</v>
      </c>
      <c r="G74" s="3" t="s">
        <v>31</v>
      </c>
      <c r="I74" s="3" t="s">
        <v>31</v>
      </c>
    </row>
    <row r="75" ht="18">
      <c r="B75" s="2"/>
    </row>
    <row r="76" spans="2:9" ht="18">
      <c r="B76" s="2">
        <v>15</v>
      </c>
      <c r="C76" s="1" t="s">
        <v>119</v>
      </c>
      <c r="G76" s="1">
        <v>4662</v>
      </c>
      <c r="I76" s="1">
        <v>4991</v>
      </c>
    </row>
    <row r="77" ht="18">
      <c r="B77" s="2"/>
    </row>
    <row r="78" spans="2:9" ht="18">
      <c r="B78" s="2"/>
      <c r="G78" s="62" t="s">
        <v>31</v>
      </c>
      <c r="I78" s="62" t="s">
        <v>31</v>
      </c>
    </row>
    <row r="79" spans="2:9" ht="18">
      <c r="B79" s="2"/>
      <c r="G79" s="1">
        <f>G68+G70+G76</f>
        <v>202192</v>
      </c>
      <c r="I79" s="1">
        <f>I68+I70+I76</f>
        <v>191425.87</v>
      </c>
    </row>
    <row r="80" spans="2:9" ht="18">
      <c r="B80" s="2"/>
      <c r="G80" s="62" t="s">
        <v>16</v>
      </c>
      <c r="I80" s="62" t="s">
        <v>16</v>
      </c>
    </row>
    <row r="81" ht="18">
      <c r="B81" s="2"/>
    </row>
    <row r="82" spans="2:9" ht="18">
      <c r="B82" s="2">
        <v>16</v>
      </c>
      <c r="C82" s="1" t="s">
        <v>75</v>
      </c>
      <c r="G82" s="7">
        <f>G68/(G55-2115)</f>
        <v>1.9271466089292517</v>
      </c>
      <c r="I82" s="7">
        <f>I68/(I55-1957)</f>
        <v>1.8283824913235724</v>
      </c>
    </row>
    <row r="83" ht="18">
      <c r="B83" s="2"/>
    </row>
    <row r="84" ht="18">
      <c r="B84" s="2"/>
    </row>
    <row r="85" ht="18">
      <c r="B85" s="2"/>
    </row>
    <row r="86" ht="18">
      <c r="B86" s="2"/>
    </row>
    <row r="87" ht="18">
      <c r="B87" s="2"/>
    </row>
    <row r="88" ht="18">
      <c r="B88" s="2"/>
    </row>
    <row r="89" ht="18">
      <c r="B89" s="2"/>
    </row>
    <row r="90" ht="18">
      <c r="B90" s="2"/>
    </row>
    <row r="91" ht="18">
      <c r="B91" s="2"/>
    </row>
    <row r="92" ht="18">
      <c r="B92" s="2"/>
    </row>
    <row r="93" ht="18">
      <c r="B93" s="2"/>
    </row>
  </sheetData>
  <printOptions/>
  <pageMargins left="0.7" right="0.653" top="0.5" bottom="0.653" header="0.5" footer="0.5"/>
  <pageSetup horizontalDpi="360" verticalDpi="36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3:H63"/>
  <sheetViews>
    <sheetView defaultGridColor="0" zoomScale="75" zoomScaleNormal="75" colorId="22" workbookViewId="0" topLeftCell="A1">
      <selection activeCell="C3" sqref="C3"/>
    </sheetView>
  </sheetViews>
  <sheetFormatPr defaultColWidth="9.77734375" defaultRowHeight="15"/>
  <cols>
    <col min="1" max="1" width="3.77734375" style="0" customWidth="1"/>
    <col min="2" max="2" width="3.4453125" style="0" customWidth="1"/>
    <col min="3" max="3" width="31.21484375" style="0" customWidth="1"/>
    <col min="4" max="4" width="12.10546875" style="0" customWidth="1"/>
    <col min="5" max="5" width="14.21484375" style="0" customWidth="1"/>
    <col min="6" max="6" width="3.3359375" style="0" customWidth="1"/>
    <col min="7" max="7" width="10.88671875" style="0" customWidth="1"/>
    <col min="8" max="8" width="12.4453125" style="0" customWidth="1"/>
    <col min="9" max="11" width="6.77734375" style="0" customWidth="1"/>
  </cols>
  <sheetData>
    <row r="3" ht="15.75">
      <c r="B3" s="12" t="s">
        <v>120</v>
      </c>
    </row>
    <row r="5" ht="15.75">
      <c r="B5" s="5" t="s">
        <v>121</v>
      </c>
    </row>
    <row r="6" ht="15">
      <c r="B6" t="s">
        <v>122</v>
      </c>
    </row>
    <row r="7" ht="15">
      <c r="B7" t="s">
        <v>123</v>
      </c>
    </row>
    <row r="8" ht="15">
      <c r="B8" t="s">
        <v>124</v>
      </c>
    </row>
    <row r="10" ht="15.75">
      <c r="B10" s="5" t="s">
        <v>125</v>
      </c>
    </row>
    <row r="11" ht="15">
      <c r="B11" t="s">
        <v>126</v>
      </c>
    </row>
    <row r="13" ht="15.75">
      <c r="B13" s="5" t="s">
        <v>127</v>
      </c>
    </row>
    <row r="14" ht="15">
      <c r="B14" t="s">
        <v>128</v>
      </c>
    </row>
    <row r="15" ht="15">
      <c r="G15" s="13"/>
    </row>
    <row r="16" spans="2:7" ht="15.75">
      <c r="B16" s="5" t="s">
        <v>129</v>
      </c>
      <c r="G16" s="13"/>
    </row>
    <row r="17" spans="2:7" ht="15">
      <c r="B17" t="s">
        <v>130</v>
      </c>
      <c r="E17" s="13" t="s">
        <v>131</v>
      </c>
      <c r="G17" s="13" t="s">
        <v>132</v>
      </c>
    </row>
    <row r="18" spans="5:7" ht="15">
      <c r="E18" s="13" t="s">
        <v>133</v>
      </c>
      <c r="G18" s="13" t="s">
        <v>134</v>
      </c>
    </row>
    <row r="19" spans="5:7" ht="15">
      <c r="E19" s="13" t="s">
        <v>11</v>
      </c>
      <c r="G19" s="13" t="s">
        <v>11</v>
      </c>
    </row>
    <row r="20" spans="5:7" ht="15">
      <c r="E20" s="13" t="s">
        <v>13</v>
      </c>
      <c r="G20" s="13" t="s">
        <v>13</v>
      </c>
    </row>
    <row r="21" spans="5:7" ht="15">
      <c r="E21" s="13"/>
      <c r="G21" s="13"/>
    </row>
    <row r="22" spans="2:7" ht="15">
      <c r="B22" t="s">
        <v>135</v>
      </c>
      <c r="E22" s="14">
        <v>1513</v>
      </c>
      <c r="F22" s="14"/>
      <c r="G22" s="14">
        <f>4049+27</f>
        <v>4076</v>
      </c>
    </row>
    <row r="23" spans="2:7" ht="15">
      <c r="B23" t="s">
        <v>136</v>
      </c>
      <c r="E23" s="14">
        <v>-305</v>
      </c>
      <c r="F23" s="14"/>
      <c r="G23" s="14">
        <v>-437</v>
      </c>
    </row>
    <row r="24" spans="5:7" ht="15">
      <c r="E24" s="63" t="s">
        <v>31</v>
      </c>
      <c r="F24" s="14"/>
      <c r="G24" s="63" t="s">
        <v>31</v>
      </c>
    </row>
    <row r="25" spans="5:7" ht="15">
      <c r="E25" s="14">
        <f>E22+E23</f>
        <v>1208</v>
      </c>
      <c r="F25" s="14"/>
      <c r="G25" s="15">
        <f>G22+G23</f>
        <v>3639</v>
      </c>
    </row>
    <row r="26" spans="2:7" ht="15">
      <c r="B26" t="s">
        <v>137</v>
      </c>
      <c r="E26" s="15">
        <v>0</v>
      </c>
      <c r="F26" s="14"/>
      <c r="G26" s="15">
        <v>-27</v>
      </c>
    </row>
    <row r="27" spans="5:7" ht="15">
      <c r="E27" s="63" t="s">
        <v>31</v>
      </c>
      <c r="F27" s="14"/>
      <c r="G27" s="63" t="s">
        <v>31</v>
      </c>
    </row>
    <row r="28" spans="2:7" ht="15">
      <c r="B28" t="s">
        <v>138</v>
      </c>
      <c r="E28" s="15">
        <f>E25+E26</f>
        <v>1208</v>
      </c>
      <c r="F28" s="14"/>
      <c r="G28" s="15">
        <f>G25+G26</f>
        <v>3612</v>
      </c>
    </row>
    <row r="29" spans="5:7" ht="15">
      <c r="E29" s="63" t="s">
        <v>16</v>
      </c>
      <c r="F29" s="14"/>
      <c r="G29" s="63" t="s">
        <v>16</v>
      </c>
    </row>
    <row r="30" spans="5:7" ht="15">
      <c r="E30" s="14"/>
      <c r="F30" s="14"/>
      <c r="G30" s="15"/>
    </row>
    <row r="31" spans="2:7" ht="15">
      <c r="B31" t="s">
        <v>139</v>
      </c>
      <c r="E31" s="14"/>
      <c r="F31" s="14"/>
      <c r="G31" s="15"/>
    </row>
    <row r="32" spans="2:7" ht="15">
      <c r="B32" t="s">
        <v>140</v>
      </c>
      <c r="E32" s="14"/>
      <c r="F32" s="14"/>
      <c r="G32" s="15"/>
    </row>
    <row r="33" spans="2:7" ht="15">
      <c r="B33" t="s">
        <v>141</v>
      </c>
      <c r="E33" s="14"/>
      <c r="F33" s="14"/>
      <c r="G33" s="15"/>
    </row>
    <row r="34" spans="5:7" ht="15">
      <c r="E34" s="14"/>
      <c r="F34" s="14"/>
      <c r="G34" s="15"/>
    </row>
    <row r="35" spans="5:7" ht="15">
      <c r="E35" s="14"/>
      <c r="F35" s="14"/>
      <c r="G35" s="15"/>
    </row>
    <row r="36" spans="2:7" ht="15.75">
      <c r="B36" s="5" t="s">
        <v>142</v>
      </c>
      <c r="E36" s="14"/>
      <c r="F36" s="14"/>
      <c r="G36" s="15"/>
    </row>
    <row r="37" ht="15">
      <c r="B37" t="s">
        <v>143</v>
      </c>
    </row>
    <row r="38" ht="15">
      <c r="B38" t="s">
        <v>144</v>
      </c>
    </row>
    <row r="40" ht="15.75">
      <c r="B40" s="5" t="s">
        <v>145</v>
      </c>
    </row>
    <row r="41" ht="15">
      <c r="B41" t="s">
        <v>146</v>
      </c>
    </row>
    <row r="42" spans="7:8" ht="15">
      <c r="G42" s="13" t="s">
        <v>5</v>
      </c>
      <c r="H42" s="13" t="s">
        <v>147</v>
      </c>
    </row>
    <row r="43" spans="7:8" ht="15">
      <c r="G43" s="13" t="s">
        <v>148</v>
      </c>
      <c r="H43" s="13" t="s">
        <v>134</v>
      </c>
    </row>
    <row r="44" spans="2:8" ht="15">
      <c r="B44" t="s">
        <v>14</v>
      </c>
      <c r="C44" s="16" t="s">
        <v>149</v>
      </c>
      <c r="D44" s="17"/>
      <c r="E44" s="17"/>
      <c r="F44" s="17"/>
      <c r="G44" s="64" t="s">
        <v>13</v>
      </c>
      <c r="H44" s="64" t="s">
        <v>13</v>
      </c>
    </row>
    <row r="45" spans="3:8" ht="15">
      <c r="C45" s="18" t="s">
        <v>150</v>
      </c>
      <c r="D45" s="19"/>
      <c r="E45" s="19"/>
      <c r="F45" s="19"/>
      <c r="G45" s="20">
        <f>1762-1568</f>
        <v>194</v>
      </c>
      <c r="H45" s="20">
        <v>196</v>
      </c>
    </row>
    <row r="46" spans="3:8" ht="15">
      <c r="C46" s="21" t="s">
        <v>151</v>
      </c>
      <c r="G46" s="20">
        <f>488-250</f>
        <v>238</v>
      </c>
      <c r="H46" s="20">
        <f>609-250</f>
        <v>359</v>
      </c>
    </row>
    <row r="47" spans="3:8" ht="15">
      <c r="C47" s="18" t="s">
        <v>152</v>
      </c>
      <c r="D47" s="19"/>
      <c r="E47" s="19"/>
      <c r="F47" s="19"/>
      <c r="G47" s="20">
        <v>39</v>
      </c>
      <c r="H47" s="20">
        <f>81-34</f>
        <v>47</v>
      </c>
    </row>
    <row r="49" spans="2:8" ht="15">
      <c r="B49" t="s">
        <v>17</v>
      </c>
      <c r="C49" s="18" t="s">
        <v>153</v>
      </c>
      <c r="D49" s="19"/>
      <c r="E49" s="19"/>
      <c r="F49" s="19"/>
      <c r="G49" s="65" t="s">
        <v>13</v>
      </c>
      <c r="H49" s="65" t="s">
        <v>13</v>
      </c>
    </row>
    <row r="50" spans="3:8" ht="15">
      <c r="C50" s="18" t="s">
        <v>154</v>
      </c>
      <c r="D50" s="19"/>
      <c r="E50" s="19"/>
      <c r="F50" s="19"/>
      <c r="G50" s="20">
        <v>2016</v>
      </c>
      <c r="H50" s="20">
        <v>2016</v>
      </c>
    </row>
    <row r="51" spans="3:8" ht="15">
      <c r="C51" s="22" t="s">
        <v>155</v>
      </c>
      <c r="D51" s="23"/>
      <c r="E51" s="23"/>
      <c r="F51" s="23"/>
      <c r="G51" s="24"/>
      <c r="H51" s="24"/>
    </row>
    <row r="52" spans="3:8" ht="15">
      <c r="C52" s="25" t="s">
        <v>156</v>
      </c>
      <c r="D52" s="26"/>
      <c r="E52" s="26"/>
      <c r="F52" s="26"/>
      <c r="G52" s="27">
        <v>1293</v>
      </c>
      <c r="H52" s="27">
        <v>1293</v>
      </c>
    </row>
    <row r="53" spans="3:8" ht="15">
      <c r="C53" s="28" t="s">
        <v>157</v>
      </c>
      <c r="D53" s="29"/>
      <c r="E53" s="29"/>
      <c r="F53" s="30"/>
      <c r="G53" s="20">
        <v>1293</v>
      </c>
      <c r="H53" s="20">
        <v>1293</v>
      </c>
    </row>
    <row r="56" ht="15.75">
      <c r="B56" s="5" t="s">
        <v>158</v>
      </c>
    </row>
    <row r="57" ht="15">
      <c r="B57" t="s">
        <v>159</v>
      </c>
    </row>
    <row r="58" ht="15">
      <c r="B58" t="s">
        <v>160</v>
      </c>
    </row>
    <row r="59" ht="15">
      <c r="B59" t="s">
        <v>161</v>
      </c>
    </row>
    <row r="62" ht="15.75">
      <c r="B62" s="5" t="s">
        <v>162</v>
      </c>
    </row>
    <row r="63" ht="15">
      <c r="B63" t="s">
        <v>163</v>
      </c>
    </row>
  </sheetData>
  <printOptions/>
  <pageMargins left="0.7" right="0.653" top="0.5" bottom="0.653" header="0.5" footer="0.5"/>
  <pageSetup horizontalDpi="360" verticalDpi="36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L121"/>
  <sheetViews>
    <sheetView defaultGridColor="0" zoomScale="75" zoomScaleNormal="75" colorId="22" workbookViewId="0" topLeftCell="A2">
      <selection activeCell="H32" sqref="H32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19.77734375" style="0" customWidth="1"/>
    <col min="4" max="4" width="8.77734375" style="0" hidden="1" customWidth="1"/>
    <col min="8" max="8" width="8.77734375" style="0" customWidth="1"/>
    <col min="11" max="11" width="4.77734375" style="0" customWidth="1"/>
  </cols>
  <sheetData>
    <row r="2" ht="15.75">
      <c r="B2" s="5" t="s">
        <v>164</v>
      </c>
    </row>
    <row r="3" ht="15.75">
      <c r="B3" s="5" t="s">
        <v>165</v>
      </c>
    </row>
    <row r="4" spans="1:10" ht="15">
      <c r="A4" s="31"/>
      <c r="B4" s="31" t="s">
        <v>166</v>
      </c>
      <c r="C4" s="31"/>
      <c r="D4" s="31"/>
      <c r="E4" s="31"/>
      <c r="F4" s="31"/>
      <c r="G4" s="31"/>
      <c r="H4" s="31"/>
      <c r="I4" s="31"/>
      <c r="J4" s="31"/>
    </row>
    <row r="5" spans="1:10" ht="15">
      <c r="A5" s="31"/>
      <c r="B5" s="31"/>
      <c r="C5" s="31"/>
      <c r="D5" s="31"/>
      <c r="E5" s="31"/>
      <c r="F5" s="31"/>
      <c r="G5" s="31"/>
      <c r="H5" s="31"/>
      <c r="I5" s="31" t="s">
        <v>167</v>
      </c>
      <c r="J5" s="31"/>
    </row>
    <row r="6" spans="1:10" ht="15">
      <c r="A6" s="31"/>
      <c r="B6" s="31"/>
      <c r="C6" s="31"/>
      <c r="D6" s="32" t="s">
        <v>168</v>
      </c>
      <c r="E6" s="32" t="s">
        <v>168</v>
      </c>
      <c r="F6" s="33" t="s">
        <v>169</v>
      </c>
      <c r="G6" s="33" t="s">
        <v>170</v>
      </c>
      <c r="H6" s="33" t="s">
        <v>171</v>
      </c>
      <c r="I6" s="34" t="s">
        <v>172</v>
      </c>
      <c r="J6" s="34" t="s">
        <v>173</v>
      </c>
    </row>
    <row r="7" spans="1:10" ht="15.75">
      <c r="A7" s="31"/>
      <c r="B7" s="36" t="s">
        <v>174</v>
      </c>
      <c r="C7" s="37"/>
      <c r="D7" s="38"/>
      <c r="E7" s="38"/>
      <c r="F7" s="37"/>
      <c r="G7" s="37"/>
      <c r="H7" s="37"/>
      <c r="I7" s="39"/>
      <c r="J7" s="39"/>
    </row>
    <row r="8" spans="1:10" ht="15.75">
      <c r="A8" s="31"/>
      <c r="B8" s="40"/>
      <c r="C8" s="31"/>
      <c r="D8" s="41"/>
      <c r="E8" s="41"/>
      <c r="F8" s="31"/>
      <c r="G8" s="31"/>
      <c r="H8" s="31"/>
      <c r="I8" s="39"/>
      <c r="J8" s="39"/>
    </row>
    <row r="9" spans="1:10" ht="15">
      <c r="A9" s="31"/>
      <c r="B9" s="41" t="s">
        <v>175</v>
      </c>
      <c r="C9" s="31"/>
      <c r="D9" s="66" t="s">
        <v>31</v>
      </c>
      <c r="E9" s="67" t="s">
        <v>31</v>
      </c>
      <c r="F9" s="42">
        <v>31000</v>
      </c>
      <c r="G9" s="42">
        <v>71000</v>
      </c>
      <c r="H9" s="42">
        <v>18000</v>
      </c>
      <c r="I9" s="39">
        <v>38000</v>
      </c>
      <c r="J9" s="39">
        <f>SUM(E9:I9)</f>
        <v>158000</v>
      </c>
    </row>
    <row r="10" spans="1:10" ht="15">
      <c r="A10" s="31"/>
      <c r="B10" s="41"/>
      <c r="C10" s="31"/>
      <c r="D10" s="41"/>
      <c r="E10" s="41"/>
      <c r="F10" s="31"/>
      <c r="G10" s="31"/>
      <c r="H10" s="31"/>
      <c r="I10" s="39"/>
      <c r="J10" s="39"/>
    </row>
    <row r="11" spans="1:10" ht="15">
      <c r="A11" s="31"/>
      <c r="B11" s="41" t="s">
        <v>176</v>
      </c>
      <c r="C11" s="31"/>
      <c r="D11" s="66" t="s">
        <v>31</v>
      </c>
      <c r="E11" s="67" t="s">
        <v>31</v>
      </c>
      <c r="F11" s="68" t="s">
        <v>31</v>
      </c>
      <c r="G11" s="68" t="s">
        <v>31</v>
      </c>
      <c r="H11" s="68" t="s">
        <v>31</v>
      </c>
      <c r="I11" s="69" t="s">
        <v>31</v>
      </c>
      <c r="J11" s="69" t="s">
        <v>31</v>
      </c>
    </row>
    <row r="12" spans="1:10" ht="15">
      <c r="A12" s="31"/>
      <c r="B12" s="41"/>
      <c r="C12" s="31"/>
      <c r="D12" s="41"/>
      <c r="E12" s="41"/>
      <c r="F12" s="31"/>
      <c r="G12" s="31"/>
      <c r="H12" s="31"/>
      <c r="I12" s="39"/>
      <c r="J12" s="39"/>
    </row>
    <row r="13" spans="1:10" ht="15">
      <c r="A13" s="31"/>
      <c r="B13" s="41" t="s">
        <v>177</v>
      </c>
      <c r="C13" s="31"/>
      <c r="D13" s="66" t="s">
        <v>31</v>
      </c>
      <c r="E13" s="67" t="s">
        <v>31</v>
      </c>
      <c r="F13" s="43">
        <v>1.37</v>
      </c>
      <c r="G13" s="43">
        <v>1.33</v>
      </c>
      <c r="H13" s="43">
        <v>1.06</v>
      </c>
      <c r="I13" s="44">
        <v>1.06</v>
      </c>
      <c r="J13" s="44">
        <v>1.37</v>
      </c>
    </row>
    <row r="14" spans="1:10" ht="15">
      <c r="A14" s="31"/>
      <c r="B14" s="41" t="s">
        <v>178</v>
      </c>
      <c r="C14" s="31"/>
      <c r="D14" s="66" t="s">
        <v>31</v>
      </c>
      <c r="E14" s="67" t="s">
        <v>31</v>
      </c>
      <c r="F14" s="43">
        <v>1.31</v>
      </c>
      <c r="G14" s="43">
        <v>1.2</v>
      </c>
      <c r="H14" s="43">
        <v>1.03</v>
      </c>
      <c r="I14" s="44">
        <v>1.02</v>
      </c>
      <c r="J14" s="44">
        <v>1.02</v>
      </c>
    </row>
    <row r="15" spans="1:10" ht="15">
      <c r="A15" s="31"/>
      <c r="B15" s="41" t="s">
        <v>179</v>
      </c>
      <c r="C15" s="31"/>
      <c r="D15" s="66" t="s">
        <v>31</v>
      </c>
      <c r="E15" s="67" t="s">
        <v>31</v>
      </c>
      <c r="F15" s="43">
        <v>1.34</v>
      </c>
      <c r="G15" s="43">
        <v>1.27</v>
      </c>
      <c r="H15" s="43">
        <v>1.05</v>
      </c>
      <c r="I15" s="44">
        <v>1.04</v>
      </c>
      <c r="J15" s="44">
        <v>1.2</v>
      </c>
    </row>
    <row r="16" spans="1:10" ht="15">
      <c r="A16" s="31"/>
      <c r="B16" s="41"/>
      <c r="C16" s="31"/>
      <c r="D16" s="41"/>
      <c r="E16" s="41"/>
      <c r="F16" s="43"/>
      <c r="G16" s="43"/>
      <c r="H16" s="43"/>
      <c r="I16" s="44"/>
      <c r="J16" s="44"/>
    </row>
    <row r="17" spans="1:10" ht="15">
      <c r="A17" s="31"/>
      <c r="B17" s="41" t="s">
        <v>180</v>
      </c>
      <c r="C17" s="31"/>
      <c r="D17" s="66" t="s">
        <v>31</v>
      </c>
      <c r="E17" s="67" t="s">
        <v>31</v>
      </c>
      <c r="F17" s="42">
        <v>41986</v>
      </c>
      <c r="G17" s="42">
        <v>90662</v>
      </c>
      <c r="H17" s="42">
        <v>18902</v>
      </c>
      <c r="I17" s="39">
        <v>39594</v>
      </c>
      <c r="J17" s="39">
        <f>SUM(E17:I17)</f>
        <v>191144</v>
      </c>
    </row>
    <row r="18" spans="1:10" ht="15">
      <c r="A18" s="31"/>
      <c r="B18" s="45"/>
      <c r="C18" s="46"/>
      <c r="D18" s="45"/>
      <c r="E18" s="45"/>
      <c r="F18" s="46"/>
      <c r="G18" s="46"/>
      <c r="H18" s="46"/>
      <c r="I18" s="39"/>
      <c r="J18" s="39"/>
    </row>
    <row r="19" spans="1:10" ht="15.75">
      <c r="A19" s="31"/>
      <c r="B19" s="40" t="s">
        <v>181</v>
      </c>
      <c r="C19" s="31"/>
      <c r="D19" s="38"/>
      <c r="E19" s="38"/>
      <c r="F19" s="37"/>
      <c r="G19" s="37"/>
      <c r="H19" s="37"/>
      <c r="I19" s="47"/>
      <c r="J19" s="47"/>
    </row>
    <row r="20" spans="1:10" ht="15.75">
      <c r="A20" s="31"/>
      <c r="B20" s="40"/>
      <c r="C20" s="31"/>
      <c r="D20" s="41"/>
      <c r="E20" s="41"/>
      <c r="F20" s="31"/>
      <c r="G20" s="31"/>
      <c r="H20" s="31"/>
      <c r="I20" s="39"/>
      <c r="J20" s="39"/>
    </row>
    <row r="21" spans="1:10" ht="15">
      <c r="A21" s="31"/>
      <c r="B21" s="41" t="s">
        <v>182</v>
      </c>
      <c r="C21" s="31"/>
      <c r="D21" s="67" t="s">
        <v>31</v>
      </c>
      <c r="E21" s="67" t="s">
        <v>31</v>
      </c>
      <c r="F21" s="42">
        <f>F9</f>
        <v>31000</v>
      </c>
      <c r="G21" s="42">
        <f>G9</f>
        <v>71000</v>
      </c>
      <c r="H21" s="42">
        <v>18000</v>
      </c>
      <c r="I21" s="39">
        <v>38000</v>
      </c>
      <c r="J21" s="39">
        <f>SUM(E21:I21)</f>
        <v>158000</v>
      </c>
    </row>
    <row r="22" spans="1:10" ht="15">
      <c r="A22" s="31"/>
      <c r="B22" s="41" t="s">
        <v>183</v>
      </c>
      <c r="C22" s="31"/>
      <c r="D22" s="67" t="s">
        <v>31</v>
      </c>
      <c r="E22" s="67" t="s">
        <v>31</v>
      </c>
      <c r="F22" s="68" t="s">
        <v>31</v>
      </c>
      <c r="G22" s="68" t="s">
        <v>31</v>
      </c>
      <c r="H22" s="31"/>
      <c r="I22" s="69" t="s">
        <v>31</v>
      </c>
      <c r="J22" s="69" t="s">
        <v>31</v>
      </c>
    </row>
    <row r="23" spans="1:10" ht="15">
      <c r="A23" s="31"/>
      <c r="B23" s="45"/>
      <c r="C23" s="46"/>
      <c r="D23" s="45"/>
      <c r="E23" s="45"/>
      <c r="F23" s="46"/>
      <c r="G23" s="46"/>
      <c r="H23" s="46"/>
      <c r="I23" s="48"/>
      <c r="J23" s="48"/>
    </row>
    <row r="24" spans="1:9" ht="15">
      <c r="A24" s="31"/>
      <c r="B24" s="31"/>
      <c r="C24" s="31"/>
      <c r="D24" s="31"/>
      <c r="E24" s="31"/>
      <c r="F24" s="31"/>
      <c r="G24" s="31"/>
      <c r="H24" s="31"/>
      <c r="I24" s="31"/>
    </row>
    <row r="25" spans="1:9" ht="15">
      <c r="A25" s="31"/>
      <c r="B25" s="31" t="s">
        <v>184</v>
      </c>
      <c r="C25" s="31"/>
      <c r="D25" s="31"/>
      <c r="E25" s="31"/>
      <c r="F25" s="31"/>
      <c r="I25" s="31"/>
    </row>
    <row r="26" spans="1:9" ht="15">
      <c r="A26" s="31"/>
      <c r="B26" s="31" t="s">
        <v>185</v>
      </c>
      <c r="C26" s="31"/>
      <c r="D26" s="31"/>
      <c r="E26" s="31"/>
      <c r="F26" s="31"/>
      <c r="I26" s="31"/>
    </row>
    <row r="27" spans="1:9" ht="15">
      <c r="A27" s="31"/>
      <c r="B27" s="31"/>
      <c r="C27" s="31"/>
      <c r="D27" s="31"/>
      <c r="E27" s="31"/>
      <c r="F27" s="31"/>
      <c r="I27" s="31"/>
    </row>
    <row r="28" spans="1:10" ht="15">
      <c r="A28" s="31"/>
      <c r="B28" s="31" t="s">
        <v>186</v>
      </c>
      <c r="C28" s="31"/>
      <c r="D28" s="31"/>
      <c r="E28" s="31"/>
      <c r="F28" s="31"/>
      <c r="G28" s="31"/>
      <c r="H28" s="31"/>
      <c r="I28" s="31"/>
      <c r="J28" s="31"/>
    </row>
    <row r="29" spans="1:10" ht="15">
      <c r="A29" s="31"/>
      <c r="B29" s="31" t="s">
        <v>187</v>
      </c>
      <c r="C29" s="31"/>
      <c r="D29" s="31"/>
      <c r="E29" s="31"/>
      <c r="F29" s="31"/>
      <c r="G29" s="31"/>
      <c r="H29" s="31"/>
      <c r="I29" s="31"/>
      <c r="J29" s="31"/>
    </row>
    <row r="30" spans="1:10" ht="15">
      <c r="A30" s="31"/>
      <c r="B30" s="31" t="s">
        <v>188</v>
      </c>
      <c r="C30" s="31"/>
      <c r="D30" s="31"/>
      <c r="E30" s="31"/>
      <c r="F30" s="31"/>
      <c r="G30" s="31"/>
      <c r="H30" s="31"/>
      <c r="I30" s="31"/>
      <c r="J30" s="31"/>
    </row>
    <row r="31" spans="1:10" ht="15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10" ht="15">
      <c r="A32" s="31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75">
      <c r="A33" s="31"/>
      <c r="B33" s="5" t="s">
        <v>189</v>
      </c>
      <c r="C33" s="31"/>
      <c r="D33" s="31"/>
      <c r="E33" s="31"/>
      <c r="F33" s="31"/>
      <c r="G33" s="31"/>
      <c r="H33" s="31"/>
      <c r="I33" s="31"/>
      <c r="J33" s="31"/>
    </row>
    <row r="34" spans="1:10" ht="15">
      <c r="A34" s="31"/>
      <c r="B34" s="31" t="s">
        <v>190</v>
      </c>
      <c r="C34" s="31"/>
      <c r="D34" s="31"/>
      <c r="E34" s="31"/>
      <c r="F34" s="31"/>
      <c r="G34" s="31"/>
      <c r="H34" s="31"/>
      <c r="I34" s="31"/>
      <c r="J34" s="31"/>
    </row>
    <row r="35" spans="1:10" ht="15.75" thickBot="1">
      <c r="A35" s="31"/>
      <c r="B35" s="31"/>
      <c r="C35" s="31"/>
      <c r="D35" s="31"/>
      <c r="E35" s="31"/>
      <c r="F35" s="31"/>
      <c r="G35" s="31"/>
      <c r="H35" s="76"/>
      <c r="J35" s="31"/>
    </row>
    <row r="36" spans="1:9" ht="15">
      <c r="A36" s="31"/>
      <c r="B36" s="31"/>
      <c r="C36" s="49" t="s">
        <v>191</v>
      </c>
      <c r="D36" s="37"/>
      <c r="E36" s="37"/>
      <c r="F36" s="70" t="s">
        <v>192</v>
      </c>
      <c r="G36" s="72" t="s">
        <v>193</v>
      </c>
      <c r="H36" s="75"/>
      <c r="I36" s="73"/>
    </row>
    <row r="37" spans="1:9" ht="15.75" thickBot="1">
      <c r="A37" s="31"/>
      <c r="B37" s="31"/>
      <c r="C37" s="45"/>
      <c r="D37" s="50"/>
      <c r="E37" s="50"/>
      <c r="F37" s="71" t="s">
        <v>13</v>
      </c>
      <c r="G37" s="46"/>
      <c r="H37" s="76"/>
      <c r="I37" s="74"/>
    </row>
    <row r="38" spans="1:9" ht="15">
      <c r="A38" s="31"/>
      <c r="B38" s="31"/>
      <c r="C38" s="38" t="s">
        <v>194</v>
      </c>
      <c r="D38" s="47"/>
      <c r="E38" s="47"/>
      <c r="F38" s="52">
        <v>8231</v>
      </c>
      <c r="G38" s="31" t="s">
        <v>195</v>
      </c>
      <c r="H38" s="31"/>
      <c r="I38" s="53" t="s">
        <v>196</v>
      </c>
    </row>
    <row r="39" spans="1:9" ht="15">
      <c r="A39" s="31"/>
      <c r="B39" s="31"/>
      <c r="C39" s="54" t="s">
        <v>197</v>
      </c>
      <c r="D39" s="35"/>
      <c r="E39" s="35"/>
      <c r="F39" s="55">
        <v>643</v>
      </c>
      <c r="G39" s="54" t="s">
        <v>198</v>
      </c>
      <c r="H39" s="56"/>
      <c r="I39" s="53" t="s">
        <v>196</v>
      </c>
    </row>
    <row r="40" spans="1:9" ht="15">
      <c r="A40" s="31"/>
      <c r="B40" s="31"/>
      <c r="C40" s="45" t="s">
        <v>173</v>
      </c>
      <c r="D40" s="48"/>
      <c r="E40" s="48"/>
      <c r="F40" s="51">
        <f>F38+F39</f>
        <v>8874</v>
      </c>
      <c r="I40" s="57"/>
    </row>
    <row r="41" spans="1:10" ht="15">
      <c r="A41" s="31"/>
      <c r="B41" s="31"/>
      <c r="C41" s="31"/>
      <c r="D41" s="42"/>
      <c r="E41" s="42"/>
      <c r="F41" s="42"/>
      <c r="G41" s="31"/>
      <c r="H41" s="31"/>
      <c r="I41" s="31"/>
      <c r="J41" s="31"/>
    </row>
    <row r="42" spans="1:11" ht="15">
      <c r="A42" s="31"/>
      <c r="B42" s="31"/>
      <c r="C42" s="31"/>
      <c r="D42" s="31"/>
      <c r="E42" s="31"/>
      <c r="F42" s="42"/>
      <c r="G42" s="42"/>
      <c r="H42" s="42"/>
      <c r="I42" s="42"/>
      <c r="J42" s="42"/>
      <c r="K42" s="42"/>
    </row>
    <row r="43" spans="1:11" ht="15.75">
      <c r="A43" s="31"/>
      <c r="B43" s="5" t="s">
        <v>199</v>
      </c>
      <c r="C43" s="31"/>
      <c r="D43" s="31"/>
      <c r="E43" s="31"/>
      <c r="F43" s="42"/>
      <c r="G43" s="42"/>
      <c r="H43" s="42"/>
      <c r="I43" s="42"/>
      <c r="J43" s="42"/>
      <c r="K43" s="42"/>
    </row>
    <row r="44" spans="1:11" ht="15">
      <c r="A44" s="31"/>
      <c r="B44" s="31" t="s">
        <v>200</v>
      </c>
      <c r="C44" s="31"/>
      <c r="D44" s="31"/>
      <c r="E44" s="31"/>
      <c r="F44" s="42"/>
      <c r="G44" s="42"/>
      <c r="H44" s="42"/>
      <c r="I44" s="42"/>
      <c r="J44" s="42"/>
      <c r="K44" s="42"/>
    </row>
    <row r="45" spans="1:11" ht="15">
      <c r="A45" s="31"/>
      <c r="B45" s="31"/>
      <c r="C45" s="31"/>
      <c r="D45" s="31"/>
      <c r="E45" s="31"/>
      <c r="F45" s="58" t="s">
        <v>201</v>
      </c>
      <c r="G45" s="58" t="s">
        <v>201</v>
      </c>
      <c r="H45" s="42" t="s">
        <v>202</v>
      </c>
      <c r="I45" s="42"/>
      <c r="J45" s="42"/>
      <c r="K45" s="42"/>
    </row>
    <row r="46" spans="1:11" ht="15">
      <c r="A46" s="31"/>
      <c r="B46" s="31"/>
      <c r="C46" s="31"/>
      <c r="D46" s="31"/>
      <c r="E46" s="31"/>
      <c r="F46" s="58" t="s">
        <v>203</v>
      </c>
      <c r="G46" s="58" t="s">
        <v>204</v>
      </c>
      <c r="H46" s="42" t="s">
        <v>205</v>
      </c>
      <c r="I46" s="42"/>
      <c r="J46" s="42"/>
      <c r="K46" s="42"/>
    </row>
    <row r="47" spans="1:11" ht="15">
      <c r="A47" s="31"/>
      <c r="B47" s="31"/>
      <c r="C47" s="31"/>
      <c r="D47" s="31"/>
      <c r="E47" s="31"/>
      <c r="F47" s="58" t="s">
        <v>206</v>
      </c>
      <c r="G47" s="58" t="s">
        <v>206</v>
      </c>
      <c r="H47" s="58" t="s">
        <v>206</v>
      </c>
      <c r="I47" s="42"/>
      <c r="J47" s="42"/>
      <c r="K47" s="42"/>
    </row>
    <row r="48" spans="1:11" ht="15">
      <c r="A48" s="31"/>
      <c r="B48" s="31"/>
      <c r="C48" s="31"/>
      <c r="D48" s="31"/>
      <c r="E48" s="31"/>
      <c r="F48" s="42"/>
      <c r="G48" s="42"/>
      <c r="H48" s="42"/>
      <c r="I48" s="42"/>
      <c r="J48" s="42"/>
      <c r="K48" s="42"/>
    </row>
    <row r="49" spans="1:11" ht="15">
      <c r="A49" s="31"/>
      <c r="B49" s="31"/>
      <c r="C49" s="31" t="s">
        <v>207</v>
      </c>
      <c r="D49" s="31"/>
      <c r="E49" s="31"/>
      <c r="F49" s="42">
        <f>7873811-7718260+48000</f>
        <v>203551</v>
      </c>
      <c r="G49" s="42">
        <v>197000</v>
      </c>
      <c r="H49" s="42">
        <f>F49-G49</f>
        <v>6551</v>
      </c>
      <c r="I49" s="42"/>
      <c r="J49" s="42"/>
      <c r="K49" s="42"/>
    </row>
    <row r="50" spans="1:11" ht="15">
      <c r="A50" s="31"/>
      <c r="B50" s="31"/>
      <c r="C50" s="31"/>
      <c r="D50" s="31"/>
      <c r="E50" s="31"/>
      <c r="F50" s="42"/>
      <c r="G50" s="42"/>
      <c r="H50" s="42"/>
      <c r="I50" s="42"/>
      <c r="J50" s="42"/>
      <c r="K50" s="42"/>
    </row>
    <row r="51" spans="1:11" ht="15.75">
      <c r="A51" s="31"/>
      <c r="B51" s="5" t="s">
        <v>208</v>
      </c>
      <c r="C51" s="31"/>
      <c r="D51" s="31"/>
      <c r="E51" s="31"/>
      <c r="F51" s="42"/>
      <c r="G51" s="42"/>
      <c r="H51" s="42"/>
      <c r="I51" s="42"/>
      <c r="J51" s="42"/>
      <c r="K51" s="42"/>
    </row>
    <row r="52" spans="1:10" ht="15">
      <c r="A52" s="31"/>
      <c r="B52" s="31" t="s">
        <v>209</v>
      </c>
      <c r="C52" s="31"/>
      <c r="D52" s="31"/>
      <c r="E52" s="31"/>
      <c r="F52" s="31"/>
      <c r="G52" s="14"/>
      <c r="H52" s="14"/>
      <c r="I52" s="31"/>
      <c r="J52" s="31"/>
    </row>
    <row r="53" spans="1:10" ht="15">
      <c r="A53" s="31"/>
      <c r="B53" s="31" t="s">
        <v>210</v>
      </c>
      <c r="C53" s="31"/>
      <c r="D53" s="31"/>
      <c r="E53" s="31"/>
      <c r="F53" s="31"/>
      <c r="G53" s="14"/>
      <c r="H53" s="14"/>
      <c r="I53" s="31"/>
      <c r="J53" s="31"/>
    </row>
    <row r="54" spans="1:10" ht="15">
      <c r="A54" s="31"/>
      <c r="B54" s="31"/>
      <c r="C54" s="31"/>
      <c r="D54" s="31"/>
      <c r="E54" s="31"/>
      <c r="F54" s="31"/>
      <c r="G54" s="14"/>
      <c r="H54" s="14"/>
      <c r="I54" s="31"/>
      <c r="J54" s="31"/>
    </row>
    <row r="55" spans="1:10" ht="15">
      <c r="A55" s="31"/>
      <c r="B55" s="31"/>
      <c r="C55" s="31"/>
      <c r="D55" s="31"/>
      <c r="E55" s="31"/>
      <c r="F55" s="31"/>
      <c r="G55" s="14"/>
      <c r="H55" s="14"/>
      <c r="I55" s="31"/>
      <c r="J55" s="31"/>
    </row>
    <row r="56" spans="1:10" ht="15">
      <c r="A56" s="31"/>
      <c r="B56" s="31"/>
      <c r="C56" s="31"/>
      <c r="D56" s="31"/>
      <c r="E56" s="31"/>
      <c r="F56" s="31"/>
      <c r="G56" s="31"/>
      <c r="H56" s="31"/>
      <c r="I56" s="31"/>
      <c r="J56" s="31"/>
    </row>
    <row r="57" spans="1:10" ht="15">
      <c r="A57" s="31"/>
      <c r="B57" s="31"/>
      <c r="C57" s="42"/>
      <c r="D57" s="31"/>
      <c r="E57" s="31"/>
      <c r="F57" s="42"/>
      <c r="G57" s="59"/>
      <c r="H57" s="14"/>
      <c r="I57" s="31"/>
      <c r="J57" s="31"/>
    </row>
    <row r="58" spans="1:10" ht="15">
      <c r="A58" s="31"/>
      <c r="B58" s="31"/>
      <c r="C58" s="42"/>
      <c r="D58" s="60"/>
      <c r="E58" s="60"/>
      <c r="F58" s="42"/>
      <c r="G58" s="59"/>
      <c r="H58" s="14"/>
      <c r="I58" s="31"/>
      <c r="J58" s="31"/>
    </row>
    <row r="59" spans="1:10" ht="15">
      <c r="A59" s="31"/>
      <c r="B59" s="31"/>
      <c r="C59" s="42"/>
      <c r="D59" s="31"/>
      <c r="E59" s="31"/>
      <c r="F59" s="42"/>
      <c r="G59" s="59"/>
      <c r="H59" s="14"/>
      <c r="I59" s="31"/>
      <c r="J59" s="31"/>
    </row>
    <row r="60" spans="1:10" ht="15">
      <c r="A60" s="31"/>
      <c r="B60" s="31"/>
      <c r="C60" s="42"/>
      <c r="D60" s="31"/>
      <c r="E60" s="31"/>
      <c r="F60" s="42"/>
      <c r="G60" s="59"/>
      <c r="H60" s="14"/>
      <c r="I60" s="31"/>
      <c r="J60" s="31"/>
    </row>
    <row r="61" spans="1:10" ht="15">
      <c r="A61" s="31"/>
      <c r="B61" s="31"/>
      <c r="C61" s="42"/>
      <c r="D61" s="31"/>
      <c r="E61" s="31"/>
      <c r="F61" s="42"/>
      <c r="G61" s="59"/>
      <c r="H61" s="14"/>
      <c r="I61" s="31"/>
      <c r="J61" s="31"/>
    </row>
    <row r="62" spans="1:10" ht="15">
      <c r="A62" s="31"/>
      <c r="B62" s="31"/>
      <c r="C62" s="42"/>
      <c r="D62" s="31"/>
      <c r="E62" s="31"/>
      <c r="F62" s="42"/>
      <c r="G62" s="59"/>
      <c r="H62" s="14"/>
      <c r="I62" s="31"/>
      <c r="J62" s="31"/>
    </row>
    <row r="63" spans="1:10" ht="15">
      <c r="A63" s="31"/>
      <c r="B63" s="31"/>
      <c r="C63" s="42"/>
      <c r="D63" s="31"/>
      <c r="E63" s="31"/>
      <c r="F63" s="42"/>
      <c r="G63" s="14"/>
      <c r="H63" s="14"/>
      <c r="I63" s="31"/>
      <c r="J63" s="31"/>
    </row>
    <row r="64" spans="1:10" ht="15.75">
      <c r="A64" s="31"/>
      <c r="B64" s="5" t="s">
        <v>211</v>
      </c>
      <c r="C64" s="31"/>
      <c r="D64" s="31"/>
      <c r="E64" s="31"/>
      <c r="F64" s="31"/>
      <c r="G64" s="14"/>
      <c r="H64" s="14"/>
      <c r="I64" s="31"/>
      <c r="J64" s="31"/>
    </row>
    <row r="65" spans="1:10" ht="15">
      <c r="A65" s="31"/>
      <c r="B65" s="31" t="s">
        <v>212</v>
      </c>
      <c r="C65" s="31"/>
      <c r="D65" s="31"/>
      <c r="E65" s="31"/>
      <c r="F65" s="31"/>
      <c r="G65" s="14"/>
      <c r="H65" s="14"/>
      <c r="I65" s="31"/>
      <c r="J65" s="31"/>
    </row>
    <row r="66" spans="1:10" ht="15">
      <c r="A66" s="31"/>
      <c r="B66" s="31" t="s">
        <v>213</v>
      </c>
      <c r="C66" s="31"/>
      <c r="D66" s="31"/>
      <c r="E66" s="31"/>
      <c r="F66" s="31"/>
      <c r="G66" s="14"/>
      <c r="H66" s="14"/>
      <c r="I66" s="31"/>
      <c r="J66" s="31"/>
    </row>
    <row r="67" spans="1:10" ht="15">
      <c r="A67" s="31"/>
      <c r="B67" s="31" t="s">
        <v>214</v>
      </c>
      <c r="C67" s="31"/>
      <c r="D67" s="31"/>
      <c r="E67" s="31"/>
      <c r="F67" s="31"/>
      <c r="G67" s="14"/>
      <c r="H67" s="14"/>
      <c r="I67" s="31"/>
      <c r="J67" s="31"/>
    </row>
    <row r="68" spans="1:10" ht="15">
      <c r="A68" s="31"/>
      <c r="B68" s="31" t="s">
        <v>215</v>
      </c>
      <c r="C68" s="31"/>
      <c r="D68" s="31"/>
      <c r="E68" s="31"/>
      <c r="F68" s="31"/>
      <c r="G68" s="14"/>
      <c r="H68" s="14"/>
      <c r="I68" s="31"/>
      <c r="J68" s="31"/>
    </row>
    <row r="69" spans="1:10" ht="15">
      <c r="A69" s="31"/>
      <c r="B69" s="31" t="s">
        <v>216</v>
      </c>
      <c r="C69" s="31"/>
      <c r="D69" s="31"/>
      <c r="E69" s="31"/>
      <c r="F69" s="31"/>
      <c r="G69" s="14"/>
      <c r="H69" s="14"/>
      <c r="I69" s="31"/>
      <c r="J69" s="31"/>
    </row>
    <row r="70" spans="1:10" ht="15">
      <c r="A70" s="31"/>
      <c r="B70" s="31" t="s">
        <v>217</v>
      </c>
      <c r="C70" s="31"/>
      <c r="D70" s="31"/>
      <c r="E70" s="31"/>
      <c r="F70" s="31"/>
      <c r="G70" s="14"/>
      <c r="H70" s="14"/>
      <c r="I70" s="31"/>
      <c r="J70" s="31"/>
    </row>
    <row r="71" spans="1:10" ht="15">
      <c r="A71" s="31"/>
      <c r="B71" s="31" t="s">
        <v>218</v>
      </c>
      <c r="C71" s="31"/>
      <c r="D71" s="31"/>
      <c r="E71" s="31"/>
      <c r="F71" s="31"/>
      <c r="G71" s="14"/>
      <c r="H71" s="14"/>
      <c r="I71" s="31"/>
      <c r="J71" s="31"/>
    </row>
    <row r="72" spans="1:10" ht="15">
      <c r="A72" s="31"/>
      <c r="B72" s="31" t="s">
        <v>219</v>
      </c>
      <c r="C72" s="31"/>
      <c r="D72" s="31"/>
      <c r="E72" s="31"/>
      <c r="F72" s="31"/>
      <c r="G72" s="14"/>
      <c r="H72" s="14"/>
      <c r="I72" s="31"/>
      <c r="J72" s="31"/>
    </row>
    <row r="73" spans="1:10" ht="15">
      <c r="A73" s="31"/>
      <c r="B73" s="31" t="s">
        <v>220</v>
      </c>
      <c r="C73" s="31"/>
      <c r="D73" s="31"/>
      <c r="E73" s="31"/>
      <c r="F73" s="31"/>
      <c r="G73" s="14"/>
      <c r="H73" s="14"/>
      <c r="I73" s="31"/>
      <c r="J73" s="31"/>
    </row>
    <row r="74" spans="1:10" ht="15">
      <c r="A74" s="31"/>
      <c r="B74" s="31"/>
      <c r="C74" s="31"/>
      <c r="D74" s="31"/>
      <c r="E74" s="31"/>
      <c r="F74" s="31"/>
      <c r="G74" s="14"/>
      <c r="H74" s="14"/>
      <c r="I74" s="31"/>
      <c r="J74" s="31"/>
    </row>
    <row r="75" spans="1:10" ht="15">
      <c r="A75" s="31"/>
      <c r="B75" s="31" t="s">
        <v>221</v>
      </c>
      <c r="C75" s="31"/>
      <c r="D75" s="31"/>
      <c r="E75" s="31"/>
      <c r="F75" s="31"/>
      <c r="G75" s="14"/>
      <c r="H75" s="14"/>
      <c r="I75" s="31"/>
      <c r="J75" s="31"/>
    </row>
    <row r="76" spans="1:10" ht="15">
      <c r="A76" s="31"/>
      <c r="B76" s="31" t="s">
        <v>222</v>
      </c>
      <c r="C76" s="31"/>
      <c r="D76" s="31"/>
      <c r="E76" s="31"/>
      <c r="F76" s="31"/>
      <c r="G76" s="14"/>
      <c r="H76" s="14"/>
      <c r="I76" s="31"/>
      <c r="J76" s="31"/>
    </row>
    <row r="77" spans="1:10" ht="15">
      <c r="A77" s="31"/>
      <c r="B77" s="31"/>
      <c r="C77" s="31"/>
      <c r="D77" s="31"/>
      <c r="E77" s="31"/>
      <c r="F77" s="31"/>
      <c r="G77" s="14"/>
      <c r="H77" s="14"/>
      <c r="I77" s="31"/>
      <c r="J77" s="31"/>
    </row>
    <row r="78" spans="1:10" ht="15.75">
      <c r="A78" s="31"/>
      <c r="B78" s="5" t="s">
        <v>223</v>
      </c>
      <c r="C78" s="31"/>
      <c r="D78" s="31"/>
      <c r="E78" s="31"/>
      <c r="F78" s="31"/>
      <c r="G78" s="14"/>
      <c r="H78" s="14"/>
      <c r="I78" s="31"/>
      <c r="J78" s="31"/>
    </row>
    <row r="79" spans="1:10" ht="15">
      <c r="A79" s="31"/>
      <c r="B79" s="31" t="s">
        <v>224</v>
      </c>
      <c r="C79" s="31"/>
      <c r="D79" s="31"/>
      <c r="E79" s="31"/>
      <c r="F79" s="31"/>
      <c r="G79" s="14"/>
      <c r="H79" s="14"/>
      <c r="I79" s="31"/>
      <c r="J79" s="31"/>
    </row>
    <row r="80" spans="1:10" ht="15">
      <c r="A80" s="31"/>
      <c r="B80" s="31" t="s">
        <v>225</v>
      </c>
      <c r="C80" s="31"/>
      <c r="D80" s="31"/>
      <c r="E80" s="31"/>
      <c r="F80" s="31"/>
      <c r="G80" s="31"/>
      <c r="H80" s="31"/>
      <c r="I80" s="31"/>
      <c r="J80" s="31"/>
    </row>
    <row r="81" spans="1:10" ht="15">
      <c r="A81" s="31"/>
      <c r="B81" s="60"/>
      <c r="C81" s="31"/>
      <c r="D81" s="31"/>
      <c r="E81" s="31"/>
      <c r="F81" s="31"/>
      <c r="G81" s="31"/>
      <c r="H81" s="31"/>
      <c r="I81" s="31"/>
      <c r="J81" s="31"/>
    </row>
    <row r="82" spans="1:10" ht="15.75">
      <c r="A82" s="31"/>
      <c r="B82" s="61" t="s">
        <v>226</v>
      </c>
      <c r="C82" s="31"/>
      <c r="D82" s="31"/>
      <c r="E82" s="31"/>
      <c r="F82" s="31"/>
      <c r="G82" s="31"/>
      <c r="H82" s="31"/>
      <c r="I82" s="31"/>
      <c r="J82" s="31"/>
    </row>
    <row r="83" spans="1:10" ht="15">
      <c r="A83" s="31"/>
      <c r="B83" t="s">
        <v>227</v>
      </c>
      <c r="D83" s="31"/>
      <c r="E83" s="31"/>
      <c r="F83" s="31"/>
      <c r="G83" s="31"/>
      <c r="H83" s="31"/>
      <c r="I83" s="31"/>
      <c r="J83" s="31"/>
    </row>
    <row r="84" spans="1:10" ht="15">
      <c r="A84" s="31"/>
      <c r="B84" t="s">
        <v>228</v>
      </c>
      <c r="D84" s="31"/>
      <c r="E84" s="31"/>
      <c r="F84" s="31"/>
      <c r="G84" s="31"/>
      <c r="H84" s="31"/>
      <c r="I84" s="31"/>
      <c r="J84" s="31"/>
    </row>
    <row r="85" spans="1:10" ht="15">
      <c r="A85" s="31"/>
      <c r="B85" t="s">
        <v>229</v>
      </c>
      <c r="D85" s="31"/>
      <c r="E85" s="31"/>
      <c r="F85" s="31"/>
      <c r="G85" s="31"/>
      <c r="H85" s="31"/>
      <c r="I85" s="31"/>
      <c r="J85" s="31"/>
    </row>
    <row r="86" spans="1:10" ht="15">
      <c r="A86" s="31"/>
      <c r="B86" t="s">
        <v>230</v>
      </c>
      <c r="D86" s="31"/>
      <c r="E86" s="31"/>
      <c r="F86" s="31"/>
      <c r="G86" s="31"/>
      <c r="H86" s="31"/>
      <c r="I86" s="31"/>
      <c r="J86" s="31"/>
    </row>
    <row r="87" spans="1:10" ht="15">
      <c r="A87" s="31"/>
      <c r="B87" t="s">
        <v>231</v>
      </c>
      <c r="D87" s="31"/>
      <c r="E87" s="31"/>
      <c r="F87" s="31"/>
      <c r="G87" s="31"/>
      <c r="H87" s="31"/>
      <c r="I87" s="31"/>
      <c r="J87" s="31"/>
    </row>
    <row r="88" spans="1:10" ht="15">
      <c r="A88" s="31"/>
      <c r="B88" t="s">
        <v>232</v>
      </c>
      <c r="D88" s="31"/>
      <c r="E88" s="31"/>
      <c r="F88" s="31"/>
      <c r="G88" s="31"/>
      <c r="H88" s="31"/>
      <c r="I88" s="31"/>
      <c r="J88" s="31"/>
    </row>
    <row r="89" spans="1:10" ht="15">
      <c r="A89" s="31"/>
      <c r="D89" s="31"/>
      <c r="E89" s="31"/>
      <c r="F89" s="31"/>
      <c r="G89" s="31"/>
      <c r="H89" s="31"/>
      <c r="I89" s="31"/>
      <c r="J89" s="31"/>
    </row>
    <row r="90" spans="1:10" ht="15">
      <c r="A90" s="31"/>
      <c r="D90" s="31"/>
      <c r="E90" s="31"/>
      <c r="F90" s="31"/>
      <c r="G90" s="31"/>
      <c r="H90" s="31"/>
      <c r="I90" s="31"/>
      <c r="J90" s="31"/>
    </row>
    <row r="91" spans="1:10" ht="15.75">
      <c r="A91" s="31"/>
      <c r="B91" s="5" t="s">
        <v>233</v>
      </c>
      <c r="C91" s="31"/>
      <c r="D91" s="31"/>
      <c r="E91" s="31"/>
      <c r="F91" s="31"/>
      <c r="G91" s="31"/>
      <c r="H91" s="31"/>
      <c r="I91" s="31"/>
      <c r="J91" s="31"/>
    </row>
    <row r="92" spans="1:10" ht="15.75">
      <c r="A92" s="31"/>
      <c r="B92" s="5" t="s">
        <v>234</v>
      </c>
      <c r="C92" s="31"/>
      <c r="D92" s="31"/>
      <c r="E92" s="31"/>
      <c r="F92" s="31"/>
      <c r="G92" s="31"/>
      <c r="H92" s="31"/>
      <c r="I92" s="31"/>
      <c r="J92" s="31"/>
    </row>
    <row r="93" spans="1:10" ht="15">
      <c r="A93" s="31"/>
      <c r="B93" t="s">
        <v>235</v>
      </c>
      <c r="C93" s="31"/>
      <c r="D93" s="31"/>
      <c r="E93" s="31"/>
      <c r="F93" s="31"/>
      <c r="G93" s="31"/>
      <c r="H93" s="31"/>
      <c r="I93" s="31"/>
      <c r="J93" s="31"/>
    </row>
    <row r="94" spans="1:10" ht="15">
      <c r="A94" s="31"/>
      <c r="B94" t="s">
        <v>236</v>
      </c>
      <c r="C94" s="31"/>
      <c r="D94" s="31"/>
      <c r="E94" s="31"/>
      <c r="F94" s="31"/>
      <c r="G94" s="31"/>
      <c r="H94" s="31"/>
      <c r="I94" s="31"/>
      <c r="J94" s="31"/>
    </row>
    <row r="95" spans="1:10" ht="15">
      <c r="A95" s="31"/>
      <c r="B95" t="s">
        <v>237</v>
      </c>
      <c r="C95" s="31"/>
      <c r="D95" s="31"/>
      <c r="E95" s="31"/>
      <c r="F95" s="31"/>
      <c r="G95" s="31"/>
      <c r="H95" s="31"/>
      <c r="I95" s="31"/>
      <c r="J95" s="31"/>
    </row>
    <row r="96" spans="1:10" ht="15">
      <c r="A96" s="31"/>
      <c r="B96" t="s">
        <v>238</v>
      </c>
      <c r="C96" s="31"/>
      <c r="D96" s="31"/>
      <c r="E96" s="31"/>
      <c r="F96" s="31"/>
      <c r="G96" s="31"/>
      <c r="H96" s="31"/>
      <c r="I96" s="31"/>
      <c r="J96" s="31"/>
    </row>
    <row r="97" spans="1:10" ht="15">
      <c r="A97" s="31"/>
      <c r="B97" t="s">
        <v>239</v>
      </c>
      <c r="C97" s="31"/>
      <c r="D97" s="31"/>
      <c r="E97" s="31"/>
      <c r="F97" s="31"/>
      <c r="G97" s="31"/>
      <c r="H97" s="31"/>
      <c r="I97" s="31"/>
      <c r="J97" s="31"/>
    </row>
    <row r="98" spans="1:10" ht="15">
      <c r="A98" s="31"/>
      <c r="C98" s="31"/>
      <c r="D98" s="31"/>
      <c r="E98" s="31"/>
      <c r="F98" s="31"/>
      <c r="G98" s="31"/>
      <c r="H98" s="31"/>
      <c r="I98" s="31"/>
      <c r="J98" s="31"/>
    </row>
    <row r="99" spans="1:10" ht="15">
      <c r="A99" s="31"/>
      <c r="C99" s="31"/>
      <c r="D99" s="31"/>
      <c r="E99" s="31"/>
      <c r="F99" s="31"/>
      <c r="G99" s="31"/>
      <c r="H99" s="31"/>
      <c r="I99" s="31"/>
      <c r="J99" s="31"/>
    </row>
    <row r="100" spans="1:10" ht="15.75">
      <c r="A100" s="31"/>
      <c r="B100" s="5" t="s">
        <v>240</v>
      </c>
      <c r="C100" s="31"/>
      <c r="D100" s="31"/>
      <c r="E100" s="31"/>
      <c r="F100" s="31"/>
      <c r="G100" s="31"/>
      <c r="H100" s="31"/>
      <c r="I100" s="31"/>
      <c r="J100" s="31"/>
    </row>
    <row r="101" spans="1:10" ht="15">
      <c r="A101" s="31"/>
      <c r="B101" s="31" t="s">
        <v>241</v>
      </c>
      <c r="C101" s="31"/>
      <c r="D101" s="31"/>
      <c r="E101" s="31"/>
      <c r="F101" s="31"/>
      <c r="G101" s="31"/>
      <c r="H101" s="31"/>
      <c r="I101" s="31"/>
      <c r="J101" s="31"/>
    </row>
    <row r="102" spans="1:10" ht="15">
      <c r="A102" s="31"/>
      <c r="B102" s="31" t="s">
        <v>242</v>
      </c>
      <c r="C102" s="31"/>
      <c r="D102" s="31"/>
      <c r="E102" s="31"/>
      <c r="F102" s="31"/>
      <c r="G102" s="31"/>
      <c r="H102" s="31"/>
      <c r="I102" s="31"/>
      <c r="J102" s="31"/>
    </row>
    <row r="103" spans="1:10" ht="15">
      <c r="A103" s="31"/>
      <c r="B103" s="31" t="s">
        <v>243</v>
      </c>
      <c r="C103" s="31"/>
      <c r="D103" s="31"/>
      <c r="E103" s="31"/>
      <c r="F103" s="31"/>
      <c r="G103" s="31"/>
      <c r="H103" s="31"/>
      <c r="I103" s="31"/>
      <c r="J103" s="31"/>
    </row>
    <row r="104" spans="1:10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</row>
    <row r="105" spans="1:10" ht="15.75">
      <c r="A105" s="31"/>
      <c r="B105" s="5" t="s">
        <v>244</v>
      </c>
      <c r="C105" s="31"/>
      <c r="D105" s="31"/>
      <c r="E105" s="31"/>
      <c r="F105" s="31"/>
      <c r="G105" s="31"/>
      <c r="H105" s="31"/>
      <c r="I105" s="31"/>
      <c r="J105" s="31"/>
    </row>
    <row r="106" spans="1:10" ht="15">
      <c r="A106" s="31"/>
      <c r="B106" t="s">
        <v>245</v>
      </c>
      <c r="F106" s="31"/>
      <c r="G106" s="31"/>
      <c r="H106" s="31"/>
      <c r="I106" s="31"/>
      <c r="J106" s="31"/>
    </row>
    <row r="107" spans="1:10" ht="15">
      <c r="A107" s="31"/>
      <c r="B107" t="s">
        <v>246</v>
      </c>
      <c r="F107" s="31"/>
      <c r="G107" s="31"/>
      <c r="H107" s="31"/>
      <c r="I107" s="31"/>
      <c r="J107" s="31"/>
    </row>
    <row r="108" spans="1:10" ht="15">
      <c r="A108" s="31"/>
      <c r="B108" t="s">
        <v>247</v>
      </c>
      <c r="F108" s="31"/>
      <c r="G108" s="31"/>
      <c r="H108" s="31"/>
      <c r="I108" s="31"/>
      <c r="J108" s="31"/>
    </row>
    <row r="109" spans="1:10" ht="15">
      <c r="A109" s="31"/>
      <c r="B109" s="31"/>
      <c r="C109" s="31"/>
      <c r="D109" s="31"/>
      <c r="E109" s="31"/>
      <c r="F109" s="31"/>
      <c r="G109" s="31"/>
      <c r="H109" s="31"/>
      <c r="I109" s="31"/>
      <c r="J109" s="31"/>
    </row>
    <row r="110" spans="1:10" ht="15.75">
      <c r="A110" s="31"/>
      <c r="B110" s="5" t="s">
        <v>248</v>
      </c>
      <c r="C110" s="31"/>
      <c r="D110" s="31"/>
      <c r="E110" s="31"/>
      <c r="F110" s="31"/>
      <c r="G110" s="31"/>
      <c r="H110" s="31"/>
      <c r="I110" s="31"/>
      <c r="J110" s="31"/>
    </row>
    <row r="111" spans="1:10" ht="15">
      <c r="A111" s="31"/>
      <c r="B111" s="31" t="s">
        <v>249</v>
      </c>
      <c r="C111" s="31"/>
      <c r="D111" s="31"/>
      <c r="E111" s="31"/>
      <c r="F111" s="31"/>
      <c r="G111" s="31"/>
      <c r="H111" s="31"/>
      <c r="I111" s="31"/>
      <c r="J111" s="31"/>
    </row>
    <row r="112" spans="1:10" ht="15">
      <c r="A112" s="31"/>
      <c r="B112" s="31" t="s">
        <v>250</v>
      </c>
      <c r="C112" s="31"/>
      <c r="D112" s="31"/>
      <c r="E112" s="31"/>
      <c r="F112" s="31"/>
      <c r="G112" s="31"/>
      <c r="H112" s="31"/>
      <c r="I112" s="31"/>
      <c r="J112" s="31"/>
    </row>
    <row r="113" spans="1:10" ht="15">
      <c r="A113" s="31"/>
      <c r="B113" s="31" t="s">
        <v>251</v>
      </c>
      <c r="C113" s="31"/>
      <c r="D113" s="31"/>
      <c r="E113" s="31"/>
      <c r="F113" s="31"/>
      <c r="G113" s="31"/>
      <c r="H113" s="31"/>
      <c r="I113" s="31"/>
      <c r="J113" s="31"/>
    </row>
    <row r="114" spans="1:10" ht="15">
      <c r="A114" s="31"/>
      <c r="B114" s="31"/>
      <c r="C114" s="31"/>
      <c r="D114" s="31"/>
      <c r="E114" s="31"/>
      <c r="F114" s="31"/>
      <c r="G114" s="31"/>
      <c r="H114" s="31"/>
      <c r="I114" s="31"/>
      <c r="J114" s="31"/>
    </row>
    <row r="115" spans="1:10" ht="15">
      <c r="A115" s="31"/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1:10" ht="15.75">
      <c r="A116" s="31"/>
      <c r="B116" s="5" t="s">
        <v>252</v>
      </c>
      <c r="C116" s="31"/>
      <c r="D116" s="31"/>
      <c r="E116" s="31"/>
      <c r="F116" s="31"/>
      <c r="G116" s="31"/>
      <c r="H116" s="31"/>
      <c r="I116" s="31"/>
      <c r="J116" s="31"/>
    </row>
    <row r="117" spans="1:10" ht="15">
      <c r="A117" s="31"/>
      <c r="B117" s="31" t="s">
        <v>253</v>
      </c>
      <c r="C117" s="31"/>
      <c r="D117" s="31"/>
      <c r="E117" s="31"/>
      <c r="F117" s="31"/>
      <c r="G117" s="31"/>
      <c r="H117" s="31"/>
      <c r="I117" s="31"/>
      <c r="J117" s="31"/>
    </row>
    <row r="118" spans="1:10" ht="15">
      <c r="A118" s="31"/>
      <c r="B118" s="31"/>
      <c r="C118" s="31"/>
      <c r="D118" s="31"/>
      <c r="E118" s="31"/>
      <c r="F118" s="31"/>
      <c r="G118" s="31"/>
      <c r="H118" s="31"/>
      <c r="I118" s="31"/>
      <c r="J118" s="31"/>
    </row>
    <row r="119" spans="1:10" ht="15.75">
      <c r="A119" s="31"/>
      <c r="B119" s="5" t="s">
        <v>254</v>
      </c>
      <c r="C119" s="31"/>
      <c r="D119" s="31"/>
      <c r="E119" s="31"/>
      <c r="F119" s="31"/>
      <c r="G119" s="31"/>
      <c r="H119" s="31"/>
      <c r="I119" s="31"/>
      <c r="J119" s="31"/>
    </row>
    <row r="120" spans="1:12" ht="18">
      <c r="A120" s="31"/>
      <c r="B120" t="s">
        <v>255</v>
      </c>
      <c r="C120" s="31"/>
      <c r="D120" s="31"/>
      <c r="E120" s="31"/>
      <c r="F120" s="31"/>
      <c r="G120" s="31"/>
      <c r="H120" s="31"/>
      <c r="I120" s="31"/>
      <c r="J120" s="31"/>
      <c r="K120" s="1"/>
      <c r="L120" s="1"/>
    </row>
    <row r="121" spans="1:12" ht="18">
      <c r="A121" s="31"/>
      <c r="C121" s="31"/>
      <c r="D121" s="31"/>
      <c r="E121" s="31"/>
      <c r="F121" s="31"/>
      <c r="G121" s="31"/>
      <c r="H121" s="31"/>
      <c r="I121" s="31"/>
      <c r="J121" s="31"/>
      <c r="K121" s="1"/>
      <c r="L121" s="1"/>
    </row>
  </sheetData>
  <printOptions/>
  <pageMargins left="0.7" right="0.653" top="0.5" bottom="0.653" header="0.5" footer="0.5"/>
  <pageSetup horizontalDpi="360" verticalDpi="36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39</dc:creator>
  <cp:keywords/>
  <dc:description/>
  <cp:lastModifiedBy>Signet &amp; Co.</cp:lastModifiedBy>
  <cp:lastPrinted>2001-11-26T07:22:13Z</cp:lastPrinted>
  <dcterms:created xsi:type="dcterms:W3CDTF">2001-11-26T01:37:59Z</dcterms:created>
  <dcterms:modified xsi:type="dcterms:W3CDTF">2001-11-26T07:24:04Z</dcterms:modified>
  <cp:category/>
  <cp:version/>
  <cp:contentType/>
  <cp:contentStatus/>
</cp:coreProperties>
</file>