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BalanceSheet" sheetId="1" r:id="rId1"/>
    <sheet name="PnL" sheetId="2" r:id="rId2"/>
  </sheets>
  <definedNames>
    <definedName name="_xlnm.Print_Area" localSheetId="0">'BalanceSheet'!$A$1:$J$57</definedName>
    <definedName name="_xlnm.Print_Area" localSheetId="1">'PnL'!$A$1:$N$52</definedName>
  </definedNames>
  <calcPr fullCalcOnLoad="1"/>
</workbook>
</file>

<file path=xl/sharedStrings.xml><?xml version="1.0" encoding="utf-8"?>
<sst xmlns="http://schemas.openxmlformats.org/spreadsheetml/2006/main" count="84" uniqueCount="72">
  <si>
    <t>PETRONAS Dagangan Berhad (88222 - D)</t>
  </si>
  <si>
    <t xml:space="preserve">Current </t>
  </si>
  <si>
    <t xml:space="preserve">Year </t>
  </si>
  <si>
    <t>Quarter</t>
  </si>
  <si>
    <t>To Date</t>
  </si>
  <si>
    <t>exceptional items, income tax, minority</t>
  </si>
  <si>
    <t>interests and extraordinary items</t>
  </si>
  <si>
    <t>Depreciation and amortisation</t>
  </si>
  <si>
    <t>Less Minority Interests</t>
  </si>
  <si>
    <t>As at end of</t>
  </si>
  <si>
    <t>CURRENT ASSETS</t>
  </si>
  <si>
    <t>CURRENT LIABILITIES</t>
  </si>
  <si>
    <t>Provision for taxation</t>
  </si>
  <si>
    <t>Proposed dividend</t>
  </si>
  <si>
    <t>SHARE CAPITAL</t>
  </si>
  <si>
    <t>RESERVES</t>
  </si>
  <si>
    <t>SHAREHOLDERS' FUNDS</t>
  </si>
  <si>
    <t>LONG TERM BORROWINGS</t>
  </si>
  <si>
    <t>DEFERRED TAXATION</t>
  </si>
  <si>
    <t>Net Tangible Assets per Share (sen)</t>
  </si>
  <si>
    <t>Financial Year End</t>
  </si>
  <si>
    <t>RM'000</t>
  </si>
  <si>
    <t xml:space="preserve">As at preceding </t>
  </si>
  <si>
    <t>ATTACHMENT I</t>
  </si>
  <si>
    <t>Cumulative Quarter</t>
  </si>
  <si>
    <t>Current Quarter</t>
  </si>
  <si>
    <t>Share in the results of an associated company</t>
  </si>
  <si>
    <t>Amount due from related companies</t>
  </si>
  <si>
    <t>Amount due from associated companies</t>
  </si>
  <si>
    <t>Amount due to holding company</t>
  </si>
  <si>
    <t>Amount due to related companies</t>
  </si>
  <si>
    <t>Inventories</t>
  </si>
  <si>
    <t>Trade receivables</t>
  </si>
  <si>
    <t>Other receivables</t>
  </si>
  <si>
    <t>Other payables</t>
  </si>
  <si>
    <t>Net Current Assets or Current Liabilities</t>
  </si>
  <si>
    <t xml:space="preserve"> -  Share Premium</t>
  </si>
  <si>
    <t>UNAUDITED CONSOLIDATED INCOME STATEMENT FOR</t>
  </si>
  <si>
    <t>Individual Quarter</t>
  </si>
  <si>
    <t>Preceding Year</t>
  </si>
  <si>
    <t>Corresponding</t>
  </si>
  <si>
    <t>Preceding  Year</t>
  </si>
  <si>
    <t>Period</t>
  </si>
  <si>
    <t>Revenue</t>
  </si>
  <si>
    <t xml:space="preserve">Other income </t>
  </si>
  <si>
    <t>Profit/(loss) before finance cost,</t>
  </si>
  <si>
    <t>depreciation and amortisation,</t>
  </si>
  <si>
    <t>Profit/(loss) before income tax,</t>
  </si>
  <si>
    <t>deducting minority interests</t>
  </si>
  <si>
    <t xml:space="preserve">Profit/(Loss) after income tax before </t>
  </si>
  <si>
    <t>Net profit/(loss) attributable to members</t>
  </si>
  <si>
    <t>of the company</t>
  </si>
  <si>
    <t>above after deducting any provision for</t>
  </si>
  <si>
    <t xml:space="preserve"> - Retained Profit</t>
  </si>
  <si>
    <t>PROPERTY, PLANT &amp; EQUIPMENT</t>
  </si>
  <si>
    <t>LONG TERM RECEIVABLES</t>
  </si>
  <si>
    <t>31/3/2001</t>
  </si>
  <si>
    <t>Amount due to associated companies</t>
  </si>
  <si>
    <t>Basic (based on 496,727,000 ordinary shares) (sen)</t>
  </si>
  <si>
    <t>Preference Dividends if any:-</t>
  </si>
  <si>
    <t>Income Tax</t>
  </si>
  <si>
    <t>Short term borrowings</t>
  </si>
  <si>
    <t>Finance cost</t>
  </si>
  <si>
    <t>MINORITY INTERESTS</t>
  </si>
  <si>
    <t>Share of profit &amp; losses of associates</t>
  </si>
  <si>
    <t>INVESTMENT IN ASSOCIATES</t>
  </si>
  <si>
    <t>Cash and bank balances</t>
  </si>
  <si>
    <t>Deposits with Financial Institutions</t>
  </si>
  <si>
    <t>minority interests and extraordinary items</t>
  </si>
  <si>
    <t>UNAUDITED CONSOLIDATED BALANCE SHEET AS AT 31 DECEMBER 2001</t>
  </si>
  <si>
    <t>THE THIRD QUARTER ENDED 31 DECEMBER 2001</t>
  </si>
  <si>
    <t>Earnings per share based on RM192.511 million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</si>
</sst>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_);[Red]\(#,##0.0\)"/>
    <numFmt numFmtId="179" formatCode="_(* #,##0_);_(* \(#,##0\);_(* &quot;-&quot;??_);_(@_)"/>
    <numFmt numFmtId="180" formatCode="_(* #,##0.0_);_(* \(#,##0.0\);_(* &quot;-&quot;??_);_(@_)"/>
    <numFmt numFmtId="181" formatCode="0_);[Red]\(0\)"/>
  </numFmts>
  <fonts count="4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2" xfId="15" applyNumberFormat="1" applyFont="1" applyBorder="1" applyAlignment="1">
      <alignment/>
    </xf>
    <xf numFmtId="38" fontId="1" fillId="0" borderId="2" xfId="0" applyNumberFormat="1" applyFont="1" applyBorder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179" fontId="1" fillId="0" borderId="0" xfId="15" applyNumberFormat="1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38" fontId="1" fillId="0" borderId="0" xfId="15" applyNumberFormat="1" applyFont="1" applyAlignment="1">
      <alignment horizontal="right"/>
    </xf>
    <xf numFmtId="38" fontId="1" fillId="0" borderId="0" xfId="15" applyNumberFormat="1" applyFont="1" applyAlignment="1">
      <alignment horizontal="center"/>
    </xf>
    <xf numFmtId="38" fontId="1" fillId="0" borderId="0" xfId="15" applyNumberFormat="1" applyFont="1" applyBorder="1" applyAlignment="1">
      <alignment horizontal="center"/>
    </xf>
    <xf numFmtId="38" fontId="1" fillId="0" borderId="0" xfId="15" applyNumberFormat="1" applyFont="1" applyBorder="1" applyAlignment="1">
      <alignment horizontal="right"/>
    </xf>
    <xf numFmtId="178" fontId="1" fillId="0" borderId="0" xfId="15" applyNumberFormat="1" applyFont="1" applyBorder="1" applyAlignment="1">
      <alignment horizontal="right"/>
    </xf>
    <xf numFmtId="178" fontId="1" fillId="2" borderId="0" xfId="0" applyNumberFormat="1" applyFont="1" applyFill="1" applyAlignment="1">
      <alignment horizontal="right"/>
    </xf>
    <xf numFmtId="180" fontId="1" fillId="2" borderId="0" xfId="0" applyNumberFormat="1" applyFont="1" applyFill="1" applyAlignment="1">
      <alignment horizontal="right"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41" fontId="1" fillId="0" borderId="2" xfId="0" applyNumberFormat="1" applyFont="1" applyBorder="1" applyAlignment="1">
      <alignment horizontal="right"/>
    </xf>
    <xf numFmtId="41" fontId="1" fillId="2" borderId="0" xfId="0" applyNumberFormat="1" applyFont="1" applyFill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15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1" fillId="0" borderId="2" xfId="0" applyNumberFormat="1" applyFont="1" applyFill="1" applyBorder="1" applyAlignment="1">
      <alignment/>
    </xf>
    <xf numFmtId="41" fontId="1" fillId="0" borderId="2" xfId="15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7"/>
  <sheetViews>
    <sheetView view="pageBreakPreview" zoomScaleSheetLayoutView="100" workbookViewId="0" topLeftCell="A45">
      <selection activeCell="A1" sqref="A1:J57"/>
    </sheetView>
  </sheetViews>
  <sheetFormatPr defaultColWidth="9.140625" defaultRowHeight="12.75"/>
  <cols>
    <col min="7" max="7" width="13.140625" style="0" bestFit="1" customWidth="1"/>
  </cols>
  <sheetData>
    <row r="2" ht="18">
      <c r="H2" s="2"/>
    </row>
    <row r="3" spans="2:9" ht="12.75">
      <c r="B3" s="3" t="s">
        <v>0</v>
      </c>
      <c r="C3" s="1"/>
      <c r="D3" s="1"/>
      <c r="E3" s="1"/>
      <c r="F3" s="1"/>
      <c r="G3" s="1"/>
      <c r="H3" s="1"/>
      <c r="I3" s="1"/>
    </row>
    <row r="5" spans="2:9" ht="12.75">
      <c r="B5" s="3" t="s">
        <v>69</v>
      </c>
      <c r="C5" s="1"/>
      <c r="D5" s="1"/>
      <c r="E5" s="1"/>
      <c r="F5" s="1"/>
      <c r="G5" s="1"/>
      <c r="H5" s="1"/>
      <c r="I5" s="1"/>
    </row>
    <row r="8" spans="2:9" ht="12.75">
      <c r="B8" s="1"/>
      <c r="C8" s="1"/>
      <c r="D8" s="1"/>
      <c r="E8" s="1"/>
      <c r="F8" s="1"/>
      <c r="G8" s="4" t="s">
        <v>9</v>
      </c>
      <c r="H8" s="1"/>
      <c r="I8" s="4" t="s">
        <v>22</v>
      </c>
    </row>
    <row r="9" spans="2:9" ht="12.75">
      <c r="B9" s="1"/>
      <c r="C9" s="1"/>
      <c r="D9" s="1"/>
      <c r="E9" s="1"/>
      <c r="F9" s="1"/>
      <c r="G9" s="4" t="s">
        <v>25</v>
      </c>
      <c r="H9" s="1"/>
      <c r="I9" s="4" t="s">
        <v>20</v>
      </c>
    </row>
    <row r="10" spans="2:9" ht="12.75">
      <c r="B10" s="1"/>
      <c r="C10" s="1"/>
      <c r="D10" s="1"/>
      <c r="E10" s="1"/>
      <c r="F10" s="1"/>
      <c r="G10" s="5">
        <v>37256</v>
      </c>
      <c r="H10" s="1"/>
      <c r="I10" s="5" t="s">
        <v>56</v>
      </c>
    </row>
    <row r="11" spans="2:9" ht="12.75">
      <c r="B11" s="1"/>
      <c r="C11" s="1"/>
      <c r="D11" s="1"/>
      <c r="E11" s="1"/>
      <c r="F11" s="1"/>
      <c r="G11" s="6" t="s">
        <v>21</v>
      </c>
      <c r="H11" s="1"/>
      <c r="I11" s="13" t="s">
        <v>21</v>
      </c>
    </row>
    <row r="13" spans="2:9" ht="12.75">
      <c r="B13" s="1" t="s">
        <v>54</v>
      </c>
      <c r="C13" s="1"/>
      <c r="D13" s="1"/>
      <c r="E13" s="1"/>
      <c r="F13" s="1"/>
      <c r="G13" s="14">
        <v>1466326</v>
      </c>
      <c r="H13" s="14"/>
      <c r="I13" s="14">
        <v>1428308</v>
      </c>
    </row>
    <row r="14" spans="2:9" ht="12.75">
      <c r="B14" s="1" t="s">
        <v>65</v>
      </c>
      <c r="C14" s="1"/>
      <c r="D14" s="1"/>
      <c r="E14" s="1"/>
      <c r="F14" s="1"/>
      <c r="G14" s="14">
        <v>2375</v>
      </c>
      <c r="H14" s="14"/>
      <c r="I14" s="14">
        <v>2375</v>
      </c>
    </row>
    <row r="15" spans="2:9" ht="12.75">
      <c r="B15" s="1" t="s">
        <v>55</v>
      </c>
      <c r="C15" s="1"/>
      <c r="D15" s="1"/>
      <c r="E15" s="1"/>
      <c r="F15" s="1"/>
      <c r="G15" s="14">
        <v>126381</v>
      </c>
      <c r="H15" s="14"/>
      <c r="I15" s="14">
        <v>131005</v>
      </c>
    </row>
    <row r="16" spans="2:9" ht="12.75">
      <c r="B16" s="1"/>
      <c r="C16" s="1"/>
      <c r="D16" s="1"/>
      <c r="E16" s="1"/>
      <c r="F16" s="1"/>
      <c r="G16" s="14"/>
      <c r="H16" s="14"/>
      <c r="I16" s="14"/>
    </row>
    <row r="17" spans="2:9" ht="12.75">
      <c r="B17" s="1"/>
      <c r="C17" s="1"/>
      <c r="D17" s="1"/>
      <c r="E17" s="1"/>
      <c r="F17" s="1"/>
      <c r="G17" s="14"/>
      <c r="H17" s="14"/>
      <c r="I17" s="14"/>
    </row>
    <row r="18" spans="2:9" ht="12.75">
      <c r="B18" s="1" t="s">
        <v>10</v>
      </c>
      <c r="C18" s="1"/>
      <c r="D18" s="1"/>
      <c r="E18" s="1"/>
      <c r="F18" s="1"/>
      <c r="G18" s="14"/>
      <c r="H18" s="14"/>
      <c r="I18" s="14"/>
    </row>
    <row r="19" spans="2:9" ht="12.75">
      <c r="B19" s="1" t="s">
        <v>31</v>
      </c>
      <c r="C19" s="1"/>
      <c r="D19" s="1"/>
      <c r="E19" s="1"/>
      <c r="F19" s="1"/>
      <c r="G19" s="14">
        <v>157554</v>
      </c>
      <c r="H19" s="14"/>
      <c r="I19" s="14">
        <v>156653</v>
      </c>
    </row>
    <row r="20" spans="2:9" ht="12.75">
      <c r="B20" s="1" t="s">
        <v>32</v>
      </c>
      <c r="C20" s="1"/>
      <c r="D20" s="1"/>
      <c r="E20" s="1"/>
      <c r="F20" s="1"/>
      <c r="G20" s="14">
        <v>628791</v>
      </c>
      <c r="H20" s="14"/>
      <c r="I20" s="14">
        <v>555268</v>
      </c>
    </row>
    <row r="21" spans="2:9" ht="12.75">
      <c r="B21" s="1" t="s">
        <v>33</v>
      </c>
      <c r="C21" s="1"/>
      <c r="D21" s="1"/>
      <c r="E21" s="1"/>
      <c r="F21" s="1"/>
      <c r="G21" s="14">
        <v>468199</v>
      </c>
      <c r="H21" s="14"/>
      <c r="I21" s="14">
        <v>458088</v>
      </c>
    </row>
    <row r="22" spans="2:9" ht="12.75">
      <c r="B22" s="1" t="s">
        <v>67</v>
      </c>
      <c r="C22" s="1"/>
      <c r="D22" s="1"/>
      <c r="E22" s="1"/>
      <c r="F22" s="1"/>
      <c r="G22" s="14">
        <v>538352</v>
      </c>
      <c r="H22" s="1"/>
      <c r="I22" s="14">
        <v>409462</v>
      </c>
    </row>
    <row r="23" spans="2:9" ht="12.75">
      <c r="B23" s="1" t="s">
        <v>66</v>
      </c>
      <c r="C23" s="1"/>
      <c r="D23" s="1"/>
      <c r="E23" s="1"/>
      <c r="F23" s="1"/>
      <c r="G23" s="14">
        <v>22960</v>
      </c>
      <c r="H23" s="14"/>
      <c r="I23" s="14">
        <v>89100</v>
      </c>
    </row>
    <row r="24" spans="2:9" ht="12.75">
      <c r="B24" s="1" t="s">
        <v>27</v>
      </c>
      <c r="C24" s="1"/>
      <c r="D24" s="1"/>
      <c r="E24" s="1"/>
      <c r="F24" s="1"/>
      <c r="G24" s="14">
        <v>51462</v>
      </c>
      <c r="H24" s="14"/>
      <c r="I24" s="14">
        <v>38062</v>
      </c>
    </row>
    <row r="25" spans="2:9" ht="12.75">
      <c r="B25" s="1" t="s">
        <v>28</v>
      </c>
      <c r="C25" s="1"/>
      <c r="D25" s="1"/>
      <c r="E25" s="1"/>
      <c r="F25" s="1"/>
      <c r="G25" s="36">
        <v>879</v>
      </c>
      <c r="H25" s="14"/>
      <c r="I25" s="14">
        <v>1822</v>
      </c>
    </row>
    <row r="26" spans="2:10" ht="12.75">
      <c r="B26" s="1"/>
      <c r="C26" s="1"/>
      <c r="D26" s="1"/>
      <c r="E26" s="1"/>
      <c r="F26" s="1"/>
      <c r="G26" s="16">
        <f>SUM(G19:G25)</f>
        <v>1868197</v>
      </c>
      <c r="H26" s="14"/>
      <c r="I26" s="16">
        <f>SUM(I19:I25)</f>
        <v>1708455</v>
      </c>
      <c r="J26" s="21"/>
    </row>
    <row r="27" spans="2:9" ht="12.75">
      <c r="B27" s="1"/>
      <c r="C27" s="1"/>
      <c r="D27" s="1"/>
      <c r="E27" s="1"/>
      <c r="F27" s="1"/>
      <c r="G27" s="14"/>
      <c r="H27" s="14"/>
      <c r="I27" s="14"/>
    </row>
    <row r="28" spans="2:9" ht="12.75">
      <c r="B28" s="1" t="s">
        <v>11</v>
      </c>
      <c r="C28" s="1"/>
      <c r="D28" s="1"/>
      <c r="E28" s="1"/>
      <c r="F28" s="1"/>
      <c r="G28" s="14"/>
      <c r="H28" s="14"/>
      <c r="I28" s="14"/>
    </row>
    <row r="29" spans="2:9" ht="12.75">
      <c r="B29" s="1" t="s">
        <v>34</v>
      </c>
      <c r="C29" s="1"/>
      <c r="D29" s="1"/>
      <c r="E29" s="1"/>
      <c r="F29" s="1"/>
      <c r="G29" s="14">
        <v>365386</v>
      </c>
      <c r="H29" s="14"/>
      <c r="I29" s="14">
        <v>429228</v>
      </c>
    </row>
    <row r="30" spans="2:9" ht="12.75">
      <c r="B30" s="1" t="s">
        <v>61</v>
      </c>
      <c r="C30" s="1"/>
      <c r="D30" s="1"/>
      <c r="E30" s="1"/>
      <c r="F30" s="1"/>
      <c r="G30" s="15">
        <v>7317</v>
      </c>
      <c r="H30" s="1"/>
      <c r="I30" s="15">
        <v>6897</v>
      </c>
    </row>
    <row r="31" spans="2:9" ht="12.75">
      <c r="B31" s="1" t="s">
        <v>12</v>
      </c>
      <c r="C31" s="1"/>
      <c r="D31" s="1"/>
      <c r="E31" s="1"/>
      <c r="F31" s="1"/>
      <c r="G31" s="14">
        <v>142395</v>
      </c>
      <c r="H31" s="14"/>
      <c r="I31" s="14">
        <v>139838</v>
      </c>
    </row>
    <row r="32" spans="2:9" ht="12.75">
      <c r="B32" s="1" t="s">
        <v>13</v>
      </c>
      <c r="C32" s="1"/>
      <c r="D32" s="1"/>
      <c r="E32" s="1"/>
      <c r="F32" s="1"/>
      <c r="G32" s="14">
        <v>0</v>
      </c>
      <c r="H32" s="14"/>
      <c r="I32" s="14">
        <v>53647</v>
      </c>
    </row>
    <row r="33" spans="2:9" ht="12.75">
      <c r="B33" s="1" t="s">
        <v>29</v>
      </c>
      <c r="C33" s="1"/>
      <c r="D33" s="1"/>
      <c r="E33" s="1"/>
      <c r="F33" s="1"/>
      <c r="G33" s="14">
        <v>17280</v>
      </c>
      <c r="H33" s="14"/>
      <c r="I33" s="14">
        <v>30896</v>
      </c>
    </row>
    <row r="34" spans="2:9" ht="12.75">
      <c r="B34" s="1" t="s">
        <v>30</v>
      </c>
      <c r="C34" s="1"/>
      <c r="D34" s="1"/>
      <c r="E34" s="1"/>
      <c r="F34" s="1"/>
      <c r="G34" s="14">
        <v>579940</v>
      </c>
      <c r="H34" s="14"/>
      <c r="I34" s="14">
        <v>608057</v>
      </c>
    </row>
    <row r="35" spans="2:9" ht="12.75">
      <c r="B35" s="1" t="s">
        <v>57</v>
      </c>
      <c r="C35" s="1"/>
      <c r="D35" s="1"/>
      <c r="E35" s="1"/>
      <c r="F35" s="1"/>
      <c r="G35" s="36">
        <v>1250</v>
      </c>
      <c r="H35" s="14"/>
      <c r="I35" s="14">
        <v>0</v>
      </c>
    </row>
    <row r="36" spans="2:10" ht="12.75">
      <c r="B36" s="1"/>
      <c r="C36" s="1"/>
      <c r="D36" s="1"/>
      <c r="E36" s="1"/>
      <c r="F36" s="1"/>
      <c r="G36" s="16">
        <f>SUM(G29:G35)</f>
        <v>1113568</v>
      </c>
      <c r="H36" s="14"/>
      <c r="I36" s="16">
        <f>SUM(I29:I35)</f>
        <v>1268563</v>
      </c>
      <c r="J36" s="21"/>
    </row>
    <row r="37" spans="2:9" ht="12.75">
      <c r="B37" s="1"/>
      <c r="C37" s="1"/>
      <c r="D37" s="1"/>
      <c r="E37" s="1"/>
      <c r="F37" s="1"/>
      <c r="G37" s="14"/>
      <c r="H37" s="14"/>
      <c r="I37" s="14"/>
    </row>
    <row r="38" spans="2:10" ht="12.75">
      <c r="B38" s="1" t="s">
        <v>35</v>
      </c>
      <c r="C38" s="1"/>
      <c r="D38" s="1"/>
      <c r="E38" s="1"/>
      <c r="F38" s="1"/>
      <c r="G38" s="14">
        <f>G26-G36</f>
        <v>754629</v>
      </c>
      <c r="H38" s="14"/>
      <c r="I38" s="14">
        <f>I26-I36</f>
        <v>439892</v>
      </c>
      <c r="J38" s="20"/>
    </row>
    <row r="39" spans="2:9" ht="12.75">
      <c r="B39" s="1"/>
      <c r="C39" s="1"/>
      <c r="D39" s="1"/>
      <c r="E39" s="1"/>
      <c r="F39" s="1"/>
      <c r="G39" s="14"/>
      <c r="H39" s="14"/>
      <c r="I39" s="14"/>
    </row>
    <row r="40" spans="2:9" ht="13.5" thickBot="1">
      <c r="B40" s="1"/>
      <c r="C40" s="1"/>
      <c r="D40" s="1"/>
      <c r="E40" s="1"/>
      <c r="F40" s="1"/>
      <c r="G40" s="17">
        <f>SUM(G13:G15)+G38</f>
        <v>2349711</v>
      </c>
      <c r="H40" s="14"/>
      <c r="I40" s="17">
        <f>SUM(I13:I15)+I38</f>
        <v>2001580</v>
      </c>
    </row>
    <row r="41" spans="2:9" ht="13.5" thickTop="1">
      <c r="B41" s="1"/>
      <c r="C41" s="1"/>
      <c r="D41" s="1"/>
      <c r="E41" s="1"/>
      <c r="F41" s="1"/>
      <c r="G41" s="14"/>
      <c r="H41" s="14"/>
      <c r="I41" s="14"/>
    </row>
    <row r="42" spans="2:9" ht="12.75">
      <c r="B42" s="1" t="s">
        <v>16</v>
      </c>
      <c r="C42" s="1"/>
      <c r="D42" s="1"/>
      <c r="E42" s="1"/>
      <c r="F42" s="1"/>
      <c r="G42" s="14"/>
      <c r="H42" s="14"/>
      <c r="I42" s="14"/>
    </row>
    <row r="43" spans="2:9" ht="12.75">
      <c r="B43" s="1" t="s">
        <v>14</v>
      </c>
      <c r="C43" s="1"/>
      <c r="D43" s="1"/>
      <c r="E43" s="1"/>
      <c r="F43" s="1"/>
      <c r="G43" s="14">
        <v>496727</v>
      </c>
      <c r="H43" s="14"/>
      <c r="I43" s="14">
        <v>496727</v>
      </c>
    </row>
    <row r="44" spans="2:9" ht="12.75">
      <c r="B44" s="1" t="s">
        <v>15</v>
      </c>
      <c r="C44" s="1"/>
      <c r="D44" s="1"/>
      <c r="E44" s="1"/>
      <c r="F44" s="1"/>
      <c r="G44" s="14"/>
      <c r="H44" s="14"/>
      <c r="I44" s="14"/>
    </row>
    <row r="45" spans="2:9" ht="12.75">
      <c r="B45" s="1" t="s">
        <v>36</v>
      </c>
      <c r="C45" s="1"/>
      <c r="D45" s="1"/>
      <c r="E45" s="1"/>
      <c r="F45" s="1"/>
      <c r="G45" s="14">
        <v>213708</v>
      </c>
      <c r="H45" s="14"/>
      <c r="I45" s="14">
        <v>213708</v>
      </c>
    </row>
    <row r="46" spans="2:9" ht="12.75">
      <c r="B46" s="1" t="s">
        <v>53</v>
      </c>
      <c r="C46" s="1"/>
      <c r="D46" s="1"/>
      <c r="E46" s="1"/>
      <c r="F46" s="1"/>
      <c r="G46" s="14">
        <v>1521965</v>
      </c>
      <c r="H46" s="14"/>
      <c r="I46" s="14">
        <v>1161456</v>
      </c>
    </row>
    <row r="47" spans="2:9" ht="12.75">
      <c r="B47" s="1"/>
      <c r="C47" s="1"/>
      <c r="D47" s="1"/>
      <c r="E47" s="1"/>
      <c r="F47" s="1"/>
      <c r="G47" s="16">
        <f>SUM(G43:G46)</f>
        <v>2232400</v>
      </c>
      <c r="H47" s="14"/>
      <c r="I47" s="16">
        <f>SUM(I43:I46)</f>
        <v>1871891</v>
      </c>
    </row>
    <row r="48" spans="2:9" ht="12.75">
      <c r="B48" s="1"/>
      <c r="C48" s="1"/>
      <c r="D48" s="1"/>
      <c r="E48" s="1"/>
      <c r="F48" s="1"/>
      <c r="G48" s="14"/>
      <c r="H48" s="14"/>
      <c r="I48" s="14"/>
    </row>
    <row r="49" spans="2:9" ht="12.75">
      <c r="B49" s="1" t="s">
        <v>63</v>
      </c>
      <c r="C49" s="1"/>
      <c r="D49" s="1"/>
      <c r="E49" s="1"/>
      <c r="F49" s="1"/>
      <c r="G49" s="14">
        <v>31951</v>
      </c>
      <c r="H49" s="14"/>
      <c r="I49" s="14">
        <v>31187</v>
      </c>
    </row>
    <row r="50" spans="2:9" ht="12.75">
      <c r="B50" s="1" t="s">
        <v>17</v>
      </c>
      <c r="C50" s="1"/>
      <c r="D50" s="1"/>
      <c r="E50" s="1"/>
      <c r="F50" s="1"/>
      <c r="G50" s="14">
        <v>44600</v>
      </c>
      <c r="H50" s="14"/>
      <c r="I50" s="14">
        <v>49650</v>
      </c>
    </row>
    <row r="51" spans="2:9" ht="12.75">
      <c r="B51" s="1" t="s">
        <v>18</v>
      </c>
      <c r="C51" s="1"/>
      <c r="D51" s="1"/>
      <c r="E51" s="1"/>
      <c r="F51" s="1"/>
      <c r="G51" s="14">
        <v>40760</v>
      </c>
      <c r="H51" s="14"/>
      <c r="I51" s="14">
        <v>48852</v>
      </c>
    </row>
    <row r="52" spans="2:9" ht="12.75">
      <c r="B52" s="1"/>
      <c r="C52" s="1"/>
      <c r="D52" s="1"/>
      <c r="E52" s="1"/>
      <c r="F52" s="1"/>
      <c r="G52" s="16">
        <f>SUM(G49:G51)</f>
        <v>117311</v>
      </c>
      <c r="H52" s="14"/>
      <c r="I52" s="16">
        <f>SUM(I49:I51)</f>
        <v>129689</v>
      </c>
    </row>
    <row r="53" spans="2:9" ht="12.75">
      <c r="B53" s="1"/>
      <c r="C53" s="1"/>
      <c r="D53" s="1"/>
      <c r="E53" s="1"/>
      <c r="F53" s="1"/>
      <c r="G53" s="14"/>
      <c r="H53" s="14"/>
      <c r="I53" s="14"/>
    </row>
    <row r="54" spans="2:9" ht="13.5" thickBot="1">
      <c r="B54" s="1"/>
      <c r="C54" s="1"/>
      <c r="D54" s="1"/>
      <c r="E54" s="1"/>
      <c r="F54" s="1"/>
      <c r="G54" s="17">
        <f>G47+G52</f>
        <v>2349711</v>
      </c>
      <c r="H54" s="14"/>
      <c r="I54" s="17">
        <f>I47+I52</f>
        <v>2001580</v>
      </c>
    </row>
    <row r="55" spans="2:9" ht="13.5" thickTop="1">
      <c r="B55" s="1"/>
      <c r="C55" s="1"/>
      <c r="D55" s="1"/>
      <c r="E55" s="1"/>
      <c r="F55" s="1"/>
      <c r="G55" s="14"/>
      <c r="H55" s="14"/>
      <c r="I55" s="14"/>
    </row>
    <row r="56" spans="2:9" ht="12.75">
      <c r="B56" s="1" t="s">
        <v>19</v>
      </c>
      <c r="C56" s="1"/>
      <c r="D56" s="1"/>
      <c r="E56" s="1"/>
      <c r="F56" s="1"/>
      <c r="G56" s="18">
        <f>G47/G43*100</f>
        <v>449.42191586122766</v>
      </c>
      <c r="H56" s="19"/>
      <c r="I56" s="18">
        <f>I47/I43*100</f>
        <v>376.8450275503445</v>
      </c>
    </row>
    <row r="57" spans="2:9" ht="12.75">
      <c r="B57" s="1"/>
      <c r="C57" s="1"/>
      <c r="D57" s="1"/>
      <c r="E57" s="1"/>
      <c r="F57" s="1"/>
      <c r="G57" s="14"/>
      <c r="H57" s="14"/>
      <c r="I57" s="14"/>
    </row>
  </sheetData>
  <printOptions/>
  <pageMargins left="0.75" right="0.5" top="1" bottom="1" header="0.5" footer="0.5"/>
  <pageSetup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workbookViewId="0" topLeftCell="D38">
      <selection activeCell="I56" sqref="I56"/>
    </sheetView>
  </sheetViews>
  <sheetFormatPr defaultColWidth="9.140625" defaultRowHeight="12.75"/>
  <cols>
    <col min="1" max="1" width="11.28125" style="22" customWidth="1"/>
    <col min="2" max="2" width="4.140625" style="22" customWidth="1"/>
    <col min="6" max="6" width="12.140625" style="0" customWidth="1"/>
    <col min="7" max="7" width="10.140625" style="0" bestFit="1" customWidth="1"/>
    <col min="9" max="9" width="10.00390625" style="0" bestFit="1" customWidth="1"/>
    <col min="11" max="11" width="10.00390625" style="0" bestFit="1" customWidth="1"/>
    <col min="13" max="13" width="10.00390625" style="0" bestFit="1" customWidth="1"/>
  </cols>
  <sheetData>
    <row r="1" ht="12.75">
      <c r="A1" s="25"/>
    </row>
    <row r="2" spans="1:13" ht="18">
      <c r="A2" s="25"/>
      <c r="C2" s="1"/>
      <c r="D2" s="1"/>
      <c r="E2" s="1"/>
      <c r="F2" s="1"/>
      <c r="G2" s="1"/>
      <c r="H2" s="1"/>
      <c r="I2" s="1"/>
      <c r="J2" s="1"/>
      <c r="K2" s="2" t="s">
        <v>23</v>
      </c>
      <c r="L2" s="1"/>
      <c r="M2" s="1"/>
    </row>
    <row r="3" spans="1:13" ht="12.75">
      <c r="A3" s="25"/>
      <c r="C3" s="3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ht="12.75">
      <c r="A4" s="25"/>
    </row>
    <row r="5" spans="1:13" ht="12.75">
      <c r="A5" s="25"/>
      <c r="C5" s="3" t="s">
        <v>37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25"/>
      <c r="C6" s="3" t="s">
        <v>70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25"/>
      <c r="C7" s="3"/>
      <c r="D7" s="1"/>
      <c r="E7" s="1"/>
      <c r="F7" s="1"/>
      <c r="G7" s="1"/>
      <c r="H7" s="1"/>
      <c r="I7" s="1"/>
      <c r="J7" s="1"/>
      <c r="K7" s="1"/>
      <c r="L7" s="1"/>
      <c r="M7" s="1"/>
    </row>
    <row r="8" ht="12.75">
      <c r="A8" s="25"/>
    </row>
    <row r="9" spans="1:13" ht="12.75">
      <c r="A9" s="24"/>
      <c r="B9" s="23"/>
      <c r="C9" s="1"/>
      <c r="D9" s="1"/>
      <c r="E9" s="1"/>
      <c r="F9" s="1"/>
      <c r="G9" s="40" t="s">
        <v>38</v>
      </c>
      <c r="H9" s="40"/>
      <c r="I9" s="40"/>
      <c r="J9" s="1"/>
      <c r="K9" s="40" t="s">
        <v>24</v>
      </c>
      <c r="L9" s="40"/>
      <c r="M9" s="40"/>
    </row>
    <row r="10" spans="1:13" ht="12.75">
      <c r="A10" s="24"/>
      <c r="B10" s="23"/>
      <c r="C10" s="1"/>
      <c r="D10" s="1"/>
      <c r="E10" s="1"/>
      <c r="F10" s="1"/>
      <c r="G10" s="4" t="s">
        <v>1</v>
      </c>
      <c r="H10" s="1"/>
      <c r="I10" s="4" t="s">
        <v>39</v>
      </c>
      <c r="J10" s="1"/>
      <c r="K10" s="4" t="s">
        <v>1</v>
      </c>
      <c r="L10" s="1"/>
      <c r="M10" s="4" t="s">
        <v>41</v>
      </c>
    </row>
    <row r="11" spans="1:13" ht="12.75">
      <c r="A11" s="24"/>
      <c r="B11" s="23"/>
      <c r="C11" s="1"/>
      <c r="D11" s="1"/>
      <c r="E11" s="1"/>
      <c r="F11" s="1"/>
      <c r="G11" s="4" t="s">
        <v>2</v>
      </c>
      <c r="H11" s="1"/>
      <c r="I11" s="4" t="s">
        <v>40</v>
      </c>
      <c r="J11" s="1"/>
      <c r="K11" s="4" t="s">
        <v>2</v>
      </c>
      <c r="L11" s="1"/>
      <c r="M11" s="4" t="s">
        <v>40</v>
      </c>
    </row>
    <row r="12" spans="1:13" ht="12.75">
      <c r="A12" s="24"/>
      <c r="B12" s="23"/>
      <c r="C12" s="1"/>
      <c r="D12" s="1"/>
      <c r="E12" s="1"/>
      <c r="F12" s="1"/>
      <c r="G12" s="4" t="s">
        <v>3</v>
      </c>
      <c r="H12" s="1"/>
      <c r="I12" s="4" t="s">
        <v>3</v>
      </c>
      <c r="J12" s="1"/>
      <c r="K12" s="4" t="s">
        <v>4</v>
      </c>
      <c r="L12" s="1"/>
      <c r="M12" s="4" t="s">
        <v>42</v>
      </c>
    </row>
    <row r="13" spans="1:13" ht="12.75">
      <c r="A13" s="24"/>
      <c r="B13" s="24"/>
      <c r="C13" s="1"/>
      <c r="D13" s="1"/>
      <c r="E13" s="1"/>
      <c r="F13" s="1"/>
      <c r="G13" s="5">
        <v>37256</v>
      </c>
      <c r="H13" s="1"/>
      <c r="I13" s="5">
        <v>36891</v>
      </c>
      <c r="J13" s="1"/>
      <c r="K13" s="5">
        <v>37256</v>
      </c>
      <c r="L13" s="1"/>
      <c r="M13" s="5">
        <v>36891</v>
      </c>
    </row>
    <row r="14" spans="1:13" ht="12.75">
      <c r="A14" s="25"/>
      <c r="C14" s="1"/>
      <c r="D14" s="1"/>
      <c r="E14" s="1"/>
      <c r="F14" s="1"/>
      <c r="G14" s="6" t="s">
        <v>21</v>
      </c>
      <c r="H14" s="1"/>
      <c r="I14" s="6" t="s">
        <v>21</v>
      </c>
      <c r="J14" s="1"/>
      <c r="K14" s="6" t="s">
        <v>21</v>
      </c>
      <c r="L14" s="7"/>
      <c r="M14" s="4" t="s">
        <v>21</v>
      </c>
    </row>
    <row r="15" ht="12.75">
      <c r="A15" s="25"/>
    </row>
    <row r="16" spans="1:13" ht="12.75">
      <c r="A16" s="25"/>
      <c r="C16" s="1" t="s">
        <v>43</v>
      </c>
      <c r="D16" s="1"/>
      <c r="E16" s="1"/>
      <c r="F16" s="1"/>
      <c r="G16" s="37">
        <v>1850527</v>
      </c>
      <c r="H16" s="29"/>
      <c r="I16" s="30">
        <v>1733699</v>
      </c>
      <c r="J16" s="29"/>
      <c r="K16" s="37">
        <f>3574341+G16</f>
        <v>5424868</v>
      </c>
      <c r="L16" s="29"/>
      <c r="M16" s="30">
        <v>4835590</v>
      </c>
    </row>
    <row r="17" spans="1:13" ht="12.75">
      <c r="A17" s="25"/>
      <c r="C17" s="1"/>
      <c r="D17" s="1"/>
      <c r="E17" s="1"/>
      <c r="F17" s="1"/>
      <c r="G17" s="29"/>
      <c r="H17" s="29"/>
      <c r="I17" s="30"/>
      <c r="J17" s="29"/>
      <c r="K17" s="29"/>
      <c r="L17" s="29"/>
      <c r="M17" s="30"/>
    </row>
    <row r="18" spans="1:13" ht="13.5" thickBot="1">
      <c r="A18" s="25"/>
      <c r="B18" s="25"/>
      <c r="C18" s="1" t="s">
        <v>44</v>
      </c>
      <c r="D18" s="1"/>
      <c r="E18" s="1"/>
      <c r="F18" s="1"/>
      <c r="G18" s="39">
        <v>5468</v>
      </c>
      <c r="H18" s="29"/>
      <c r="I18" s="31">
        <v>-820</v>
      </c>
      <c r="J18" s="29"/>
      <c r="K18" s="38">
        <f>17066+G18</f>
        <v>22534</v>
      </c>
      <c r="L18" s="29"/>
      <c r="M18" s="31">
        <v>2686</v>
      </c>
    </row>
    <row r="19" spans="1:13" ht="13.5" thickTop="1">
      <c r="A19" s="25"/>
      <c r="C19" s="1"/>
      <c r="D19" s="1"/>
      <c r="E19" s="1"/>
      <c r="F19" s="1"/>
      <c r="G19" s="29"/>
      <c r="H19" s="29"/>
      <c r="I19" s="30"/>
      <c r="J19" s="29"/>
      <c r="K19" s="29"/>
      <c r="L19" s="29"/>
      <c r="M19" s="29"/>
    </row>
    <row r="20" spans="1:13" ht="12.75">
      <c r="A20" s="25"/>
      <c r="C20" s="1" t="s">
        <v>45</v>
      </c>
      <c r="D20" s="1"/>
      <c r="E20" s="1"/>
      <c r="F20" s="1"/>
      <c r="G20" s="32">
        <f>304186-2924</f>
        <v>301262</v>
      </c>
      <c r="H20" s="29"/>
      <c r="I20" s="30">
        <v>193488</v>
      </c>
      <c r="J20" s="29"/>
      <c r="K20" s="29">
        <f>375948+G20</f>
        <v>677210</v>
      </c>
      <c r="L20" s="29"/>
      <c r="M20" s="30">
        <v>377634</v>
      </c>
    </row>
    <row r="21" spans="1:13" ht="12.75">
      <c r="A21" s="25"/>
      <c r="C21" s="1" t="s">
        <v>46</v>
      </c>
      <c r="D21" s="1"/>
      <c r="E21" s="1"/>
      <c r="F21" s="1"/>
      <c r="G21" s="29"/>
      <c r="H21" s="29"/>
      <c r="I21" s="29"/>
      <c r="J21" s="29"/>
      <c r="K21" s="29"/>
      <c r="L21" s="29"/>
      <c r="M21" s="29"/>
    </row>
    <row r="22" spans="1:13" ht="12.75">
      <c r="A22" s="25"/>
      <c r="C22" s="1" t="s">
        <v>5</v>
      </c>
      <c r="D22" s="1"/>
      <c r="E22" s="1"/>
      <c r="F22" s="1"/>
      <c r="G22" s="29"/>
      <c r="H22" s="29"/>
      <c r="I22" s="29"/>
      <c r="J22" s="29"/>
      <c r="K22" s="29"/>
      <c r="L22" s="29"/>
      <c r="M22" s="29"/>
    </row>
    <row r="23" spans="1:13" ht="12.75">
      <c r="A23" s="25"/>
      <c r="C23" s="1" t="s">
        <v>6</v>
      </c>
      <c r="D23" s="1"/>
      <c r="E23" s="1"/>
      <c r="F23" s="1"/>
      <c r="G23" s="29"/>
      <c r="H23" s="29"/>
      <c r="I23" s="29"/>
      <c r="J23" s="29"/>
      <c r="K23" s="29"/>
      <c r="L23" s="29"/>
      <c r="M23" s="29"/>
    </row>
    <row r="24" spans="1:13" ht="12.75">
      <c r="A24" s="25"/>
      <c r="C24" s="1"/>
      <c r="D24" s="1"/>
      <c r="E24" s="1"/>
      <c r="F24" s="1"/>
      <c r="G24" s="29"/>
      <c r="H24" s="29"/>
      <c r="I24" s="29"/>
      <c r="J24" s="29"/>
      <c r="K24" s="29"/>
      <c r="L24" s="29"/>
      <c r="M24" s="29"/>
    </row>
    <row r="25" spans="1:13" ht="12.75">
      <c r="A25" s="25"/>
      <c r="C25" s="1" t="s">
        <v>62</v>
      </c>
      <c r="D25" s="1"/>
      <c r="E25" s="1"/>
      <c r="F25" s="1"/>
      <c r="G25" s="29">
        <v>-1176</v>
      </c>
      <c r="H25" s="29"/>
      <c r="I25" s="29">
        <v>-1249</v>
      </c>
      <c r="J25" s="29"/>
      <c r="K25" s="29">
        <f>-2452+G25</f>
        <v>-3628</v>
      </c>
      <c r="L25" s="29"/>
      <c r="M25" s="29">
        <v>-5526</v>
      </c>
    </row>
    <row r="26" spans="1:13" ht="12.75">
      <c r="A26" s="25"/>
      <c r="C26" s="1"/>
      <c r="D26" s="1"/>
      <c r="E26" s="1"/>
      <c r="F26" s="1"/>
      <c r="G26" s="29"/>
      <c r="H26" s="29"/>
      <c r="I26" s="29"/>
      <c r="J26" s="29"/>
      <c r="K26" s="29"/>
      <c r="L26" s="29"/>
      <c r="M26" s="29"/>
    </row>
    <row r="27" spans="1:13" ht="12.75">
      <c r="A27" s="25"/>
      <c r="C27" s="1" t="s">
        <v>7</v>
      </c>
      <c r="D27" s="1"/>
      <c r="E27" s="1"/>
      <c r="F27" s="1"/>
      <c r="G27" s="32">
        <v>-28147</v>
      </c>
      <c r="H27" s="29"/>
      <c r="I27" s="29">
        <v>-28453</v>
      </c>
      <c r="J27" s="29"/>
      <c r="K27" s="29">
        <f>-56204+G27</f>
        <v>-84351</v>
      </c>
      <c r="L27" s="29"/>
      <c r="M27" s="29">
        <v>-84158</v>
      </c>
    </row>
    <row r="28" spans="1:13" ht="12.75">
      <c r="A28" s="25"/>
      <c r="C28" s="1"/>
      <c r="D28" s="1"/>
      <c r="E28" s="1"/>
      <c r="F28" s="1"/>
      <c r="G28" s="29"/>
      <c r="H28" s="29"/>
      <c r="I28" s="29"/>
      <c r="J28" s="29"/>
      <c r="K28" s="29"/>
      <c r="L28" s="29"/>
      <c r="M28" s="29"/>
    </row>
    <row r="29" spans="1:13" ht="12.75">
      <c r="A29" s="25"/>
      <c r="B29" s="25"/>
      <c r="C29" s="1"/>
      <c r="D29" s="1"/>
      <c r="E29" s="1"/>
      <c r="F29" s="1"/>
      <c r="G29" s="33"/>
      <c r="H29" s="29"/>
      <c r="I29" s="33"/>
      <c r="J29" s="29"/>
      <c r="K29" s="33"/>
      <c r="L29" s="29"/>
      <c r="M29" s="33"/>
    </row>
    <row r="30" spans="1:13" ht="12.75">
      <c r="A30" s="25"/>
      <c r="C30" s="1" t="s">
        <v>47</v>
      </c>
      <c r="D30" s="1"/>
      <c r="E30" s="1"/>
      <c r="F30" s="1"/>
      <c r="G30" s="34"/>
      <c r="H30" s="29"/>
      <c r="I30" s="34"/>
      <c r="J30" s="29"/>
      <c r="K30" s="34"/>
      <c r="L30" s="29"/>
      <c r="M30" s="34"/>
    </row>
    <row r="31" spans="1:13" ht="12.75">
      <c r="A31" s="25"/>
      <c r="C31" s="1" t="s">
        <v>68</v>
      </c>
      <c r="D31" s="1"/>
      <c r="E31" s="1"/>
      <c r="F31" s="1"/>
      <c r="G31" s="34">
        <f>SUM(G20:G28)</f>
        <v>271939</v>
      </c>
      <c r="H31" s="29"/>
      <c r="I31" s="34">
        <f>SUM(I20:I28)</f>
        <v>163786</v>
      </c>
      <c r="J31" s="29"/>
      <c r="K31" s="34">
        <f>SUM(K20:K28)</f>
        <v>589231</v>
      </c>
      <c r="L31" s="29"/>
      <c r="M31" s="34">
        <f>SUM(M20:M28)</f>
        <v>287950</v>
      </c>
    </row>
    <row r="32" spans="1:13" ht="12.75">
      <c r="A32" s="25"/>
      <c r="C32" s="1"/>
      <c r="D32" s="1"/>
      <c r="E32" s="1"/>
      <c r="F32" s="1"/>
      <c r="G32" s="34"/>
      <c r="H32" s="29"/>
      <c r="I32" s="34"/>
      <c r="J32" s="29"/>
      <c r="K32" s="34"/>
      <c r="L32" s="29"/>
      <c r="M32" s="34"/>
    </row>
    <row r="33" spans="1:13" ht="12.75" hidden="1">
      <c r="A33" s="25"/>
      <c r="C33" s="1" t="s">
        <v>26</v>
      </c>
      <c r="D33" s="1"/>
      <c r="E33" s="1"/>
      <c r="F33" s="1"/>
      <c r="G33" s="29">
        <v>11</v>
      </c>
      <c r="H33" s="29"/>
      <c r="I33" s="29">
        <v>-98</v>
      </c>
      <c r="J33" s="29"/>
      <c r="K33" s="29">
        <v>54</v>
      </c>
      <c r="L33" s="29"/>
      <c r="M33" s="29">
        <v>-147</v>
      </c>
    </row>
    <row r="34" spans="1:13" ht="12.75">
      <c r="A34" s="25"/>
      <c r="C34" s="1" t="s">
        <v>64</v>
      </c>
      <c r="D34" s="1"/>
      <c r="E34" s="1"/>
      <c r="F34" s="1"/>
      <c r="G34" s="29">
        <v>59</v>
      </c>
      <c r="H34" s="29"/>
      <c r="I34" s="29">
        <v>-25</v>
      </c>
      <c r="J34" s="29"/>
      <c r="K34" s="29">
        <f>-16+G34</f>
        <v>43</v>
      </c>
      <c r="L34" s="29"/>
      <c r="M34" s="29">
        <v>43</v>
      </c>
    </row>
    <row r="35" spans="1:13" ht="12.75">
      <c r="A35" s="25"/>
      <c r="B35" s="25"/>
      <c r="C35" s="1"/>
      <c r="D35" s="1"/>
      <c r="E35" s="1"/>
      <c r="F35" s="1"/>
      <c r="G35" s="33"/>
      <c r="H35" s="29"/>
      <c r="I35" s="33"/>
      <c r="J35" s="29"/>
      <c r="K35" s="33"/>
      <c r="L35" s="29"/>
      <c r="M35" s="33"/>
    </row>
    <row r="36" spans="1:13" ht="12.75">
      <c r="A36" s="25"/>
      <c r="C36" s="1" t="s">
        <v>47</v>
      </c>
      <c r="D36" s="1"/>
      <c r="E36" s="1"/>
      <c r="F36" s="1"/>
      <c r="G36" s="29"/>
      <c r="H36" s="29"/>
      <c r="I36" s="29"/>
      <c r="J36" s="29"/>
      <c r="K36" s="29"/>
      <c r="L36" s="29"/>
      <c r="M36" s="29"/>
    </row>
    <row r="37" spans="1:13" ht="12.75">
      <c r="A37" s="25"/>
      <c r="C37" s="1" t="s">
        <v>68</v>
      </c>
      <c r="D37" s="1"/>
      <c r="E37" s="1"/>
      <c r="F37" s="1"/>
      <c r="G37" s="29">
        <f>G31+G34</f>
        <v>271998</v>
      </c>
      <c r="H37" s="29"/>
      <c r="I37" s="29">
        <f>I31+I34</f>
        <v>163761</v>
      </c>
      <c r="J37" s="29"/>
      <c r="K37" s="29">
        <f>K31+K34</f>
        <v>589274</v>
      </c>
      <c r="L37" s="29"/>
      <c r="M37" s="29">
        <f>M31+M34</f>
        <v>287993</v>
      </c>
    </row>
    <row r="38" spans="1:13" ht="12.75">
      <c r="A38" s="25"/>
      <c r="C38" s="1"/>
      <c r="D38" s="1"/>
      <c r="E38" s="1"/>
      <c r="F38" s="1"/>
      <c r="G38" s="29"/>
      <c r="H38" s="29"/>
      <c r="I38" s="29"/>
      <c r="J38" s="29"/>
      <c r="K38" s="29"/>
      <c r="L38" s="29"/>
      <c r="M38" s="29"/>
    </row>
    <row r="39" spans="1:13" ht="12.75">
      <c r="A39" s="25"/>
      <c r="C39" s="1" t="s">
        <v>60</v>
      </c>
      <c r="D39" s="1"/>
      <c r="E39" s="1"/>
      <c r="F39" s="1"/>
      <c r="G39" s="29">
        <f>-79362-16</f>
        <v>-79378</v>
      </c>
      <c r="H39" s="29"/>
      <c r="I39" s="29">
        <v>-49487</v>
      </c>
      <c r="J39" s="29"/>
      <c r="K39" s="29">
        <f>-94976+G39</f>
        <v>-174354</v>
      </c>
      <c r="L39" s="29"/>
      <c r="M39" s="29">
        <v>-89680</v>
      </c>
    </row>
    <row r="40" spans="1:13" ht="12.75">
      <c r="A40" s="25"/>
      <c r="B40" s="25"/>
      <c r="C40" s="1"/>
      <c r="D40" s="1"/>
      <c r="E40" s="1"/>
      <c r="F40" s="1"/>
      <c r="G40" s="33"/>
      <c r="H40" s="29"/>
      <c r="I40" s="33"/>
      <c r="J40" s="29"/>
      <c r="K40" s="33"/>
      <c r="L40" s="29"/>
      <c r="M40" s="33"/>
    </row>
    <row r="41" spans="1:13" ht="12.75">
      <c r="A41" s="25"/>
      <c r="C41" s="1" t="s">
        <v>49</v>
      </c>
      <c r="D41" s="1"/>
      <c r="E41" s="1"/>
      <c r="F41" s="1"/>
      <c r="G41" s="29"/>
      <c r="H41" s="29"/>
      <c r="I41" s="29"/>
      <c r="J41" s="29"/>
      <c r="K41" s="29"/>
      <c r="L41" s="29"/>
      <c r="M41" s="29"/>
    </row>
    <row r="42" spans="1:13" ht="12.75">
      <c r="A42" s="25"/>
      <c r="C42" s="1" t="s">
        <v>48</v>
      </c>
      <c r="D42" s="1"/>
      <c r="E42" s="1"/>
      <c r="F42" s="1"/>
      <c r="G42" s="29">
        <f>G37+G39</f>
        <v>192620</v>
      </c>
      <c r="H42" s="29"/>
      <c r="I42" s="29">
        <f>I37+I39</f>
        <v>114274</v>
      </c>
      <c r="J42" s="29"/>
      <c r="K42" s="29">
        <f>K37+K39</f>
        <v>414920</v>
      </c>
      <c r="L42" s="29"/>
      <c r="M42" s="29">
        <f>M37+M39</f>
        <v>198313</v>
      </c>
    </row>
    <row r="43" spans="1:13" ht="12.75">
      <c r="A43" s="25"/>
      <c r="C43" s="1"/>
      <c r="D43" s="1"/>
      <c r="E43" s="1"/>
      <c r="F43" s="1"/>
      <c r="G43" s="29"/>
      <c r="H43" s="29"/>
      <c r="I43" s="29"/>
      <c r="J43" s="29"/>
      <c r="K43" s="29"/>
      <c r="L43" s="29"/>
      <c r="M43" s="29"/>
    </row>
    <row r="44" spans="1:13" ht="12.75">
      <c r="A44" s="25"/>
      <c r="C44" s="1" t="s">
        <v>8</v>
      </c>
      <c r="D44" s="1"/>
      <c r="E44" s="1"/>
      <c r="F44" s="1"/>
      <c r="G44" s="29">
        <v>-109</v>
      </c>
      <c r="H44" s="29"/>
      <c r="I44" s="29">
        <v>-33</v>
      </c>
      <c r="J44" s="29"/>
      <c r="K44" s="29">
        <f>-655+G44</f>
        <v>-764</v>
      </c>
      <c r="L44" s="29"/>
      <c r="M44" s="29">
        <v>-319</v>
      </c>
    </row>
    <row r="45" spans="1:13" ht="12.75">
      <c r="A45" s="25"/>
      <c r="B45" s="25"/>
      <c r="C45" s="1"/>
      <c r="D45" s="1"/>
      <c r="E45" s="1"/>
      <c r="F45" s="1"/>
      <c r="G45" s="33"/>
      <c r="H45" s="29"/>
      <c r="I45" s="33"/>
      <c r="J45" s="29"/>
      <c r="K45" s="33"/>
      <c r="L45" s="29"/>
      <c r="M45" s="33"/>
    </row>
    <row r="46" spans="1:13" ht="12.75">
      <c r="A46" s="25"/>
      <c r="C46" s="1" t="s">
        <v>50</v>
      </c>
      <c r="D46" s="1"/>
      <c r="E46" s="1"/>
      <c r="F46" s="1"/>
      <c r="G46" s="35">
        <f>G42+G44</f>
        <v>192511</v>
      </c>
      <c r="H46" s="29"/>
      <c r="I46" s="35">
        <f>I42+I44</f>
        <v>114241</v>
      </c>
      <c r="J46" s="29"/>
      <c r="K46" s="35">
        <f>K42+K44</f>
        <v>414156</v>
      </c>
      <c r="L46" s="29"/>
      <c r="M46" s="35">
        <f>M42+M44</f>
        <v>197994</v>
      </c>
    </row>
    <row r="47" spans="1:13" ht="13.5" thickBot="1">
      <c r="A47" s="25"/>
      <c r="B47" s="25"/>
      <c r="C47" s="1" t="s">
        <v>51</v>
      </c>
      <c r="D47" s="1"/>
      <c r="E47" s="1"/>
      <c r="F47" s="1"/>
      <c r="G47" s="10"/>
      <c r="H47" s="8"/>
      <c r="I47" s="11"/>
      <c r="J47" s="8"/>
      <c r="K47" s="11"/>
      <c r="L47" s="8"/>
      <c r="M47" s="11"/>
    </row>
    <row r="48" spans="1:13" ht="13.5" thickTop="1">
      <c r="A48" s="25"/>
      <c r="C48" s="1"/>
      <c r="D48" s="1"/>
      <c r="E48" s="1"/>
      <c r="F48" s="1"/>
      <c r="G48" s="8"/>
      <c r="H48" s="8"/>
      <c r="I48" s="8"/>
      <c r="J48" s="8"/>
      <c r="K48" s="8"/>
      <c r="L48" s="8"/>
      <c r="M48" s="8"/>
    </row>
    <row r="49" spans="1:13" ht="12.75">
      <c r="A49" s="25"/>
      <c r="C49" s="1" t="s">
        <v>71</v>
      </c>
      <c r="D49" s="1"/>
      <c r="E49" s="1"/>
      <c r="F49" s="1"/>
      <c r="G49" s="8"/>
      <c r="H49" s="8"/>
      <c r="I49" s="8"/>
      <c r="J49" s="8"/>
      <c r="K49" s="8"/>
      <c r="L49" s="8"/>
      <c r="M49" s="8"/>
    </row>
    <row r="50" spans="1:13" ht="12.75">
      <c r="A50" s="25"/>
      <c r="C50" s="1" t="s">
        <v>52</v>
      </c>
      <c r="D50" s="1"/>
      <c r="E50" s="1"/>
      <c r="F50" s="1"/>
      <c r="G50" s="8"/>
      <c r="H50" s="8"/>
      <c r="I50" s="8"/>
      <c r="J50" s="8"/>
      <c r="K50" s="8"/>
      <c r="L50" s="8"/>
      <c r="M50" s="8"/>
    </row>
    <row r="51" spans="1:13" ht="12.75">
      <c r="A51" s="26"/>
      <c r="C51" s="1" t="s">
        <v>59</v>
      </c>
      <c r="D51" s="1"/>
      <c r="E51" s="1"/>
      <c r="F51" s="1"/>
      <c r="G51" s="27">
        <f>G46/496727*100</f>
        <v>38.75589609584339</v>
      </c>
      <c r="H51" s="9"/>
      <c r="I51" s="28">
        <f>I46/496727*100</f>
        <v>22.998749816297483</v>
      </c>
      <c r="J51" s="8"/>
      <c r="K51" s="27">
        <f>K46/496727*100</f>
        <v>83.37698574871106</v>
      </c>
      <c r="L51" s="8"/>
      <c r="M51" s="27">
        <f>M46/496727*100</f>
        <v>39.85972173850022</v>
      </c>
    </row>
    <row r="52" spans="1:13" ht="12.75">
      <c r="A52" s="25"/>
      <c r="C52" s="1" t="s">
        <v>58</v>
      </c>
      <c r="D52" s="1"/>
      <c r="E52" s="1"/>
      <c r="F52" s="1"/>
      <c r="G52" s="12"/>
      <c r="H52" s="12"/>
      <c r="I52" s="12"/>
      <c r="J52" s="1"/>
      <c r="K52" s="1"/>
      <c r="L52" s="1"/>
      <c r="M52" s="1"/>
    </row>
  </sheetData>
  <mergeCells count="2">
    <mergeCell ref="G9:I9"/>
    <mergeCell ref="K9:M9"/>
  </mergeCells>
  <printOptions horizontalCentered="1"/>
  <pageMargins left="0.75" right="0.2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Petronas</cp:lastModifiedBy>
  <cp:lastPrinted>2002-02-28T08:04:43Z</cp:lastPrinted>
  <dcterms:created xsi:type="dcterms:W3CDTF">2001-08-02T03:12:06Z</dcterms:created>
  <dcterms:modified xsi:type="dcterms:W3CDTF">2002-02-28T08:07:32Z</dcterms:modified>
  <cp:category/>
  <cp:version/>
  <cp:contentType/>
  <cp:contentStatus/>
</cp:coreProperties>
</file>