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431" windowWidth="11970" windowHeight="9015"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'BS'!$B$75</definedName>
    <definedName name="\C">#REF!</definedName>
    <definedName name="_PCRSPL_SS1_QP">'PL'!#REF!</definedName>
    <definedName name="_PRCRSBS_SS2_QP">'BS'!$C$75</definedName>
    <definedName name="_PRCRSNOTES_SS3">#REF!</definedName>
    <definedName name="BS">'BS'!$A$1:$K$72</definedName>
    <definedName name="NOTES">#REF!</definedName>
    <definedName name="PL">'PL'!$B$2:$M$61</definedName>
    <definedName name="_xlnm.Print_Area" localSheetId="6">'App'!$A$1:$T$31</definedName>
    <definedName name="_xlnm.Print_Area" localSheetId="2">'BS'!$A$1:$K$77</definedName>
    <definedName name="_xlnm.Print_Area" localSheetId="4">'CF'!$A$1:$J$66</definedName>
    <definedName name="_xlnm.Print_Area" localSheetId="0">'Cover'!$A$1:$J$41</definedName>
    <definedName name="_xlnm.Print_Area" localSheetId="5">'Notes'!$A$1:$P$324</definedName>
    <definedName name="_xlnm.Print_Area" localSheetId="1">'PL'!$A$1:$N$71</definedName>
    <definedName name="_xlnm.Print_Area" localSheetId="3">'SCE'!$A$1:$M$77</definedName>
  </definedNames>
  <calcPr fullCalcOnLoad="1" iterate="1" iterateCount="100" iterateDelta="0.001"/>
</workbook>
</file>

<file path=xl/sharedStrings.xml><?xml version="1.0" encoding="utf-8"?>
<sst xmlns="http://schemas.openxmlformats.org/spreadsheetml/2006/main" count="448" uniqueCount="301">
  <si>
    <t>INDIVIDUAL</t>
  </si>
  <si>
    <t>CUMULATIVE</t>
  </si>
  <si>
    <t>QUARTER</t>
  </si>
  <si>
    <t>CURRENT</t>
  </si>
  <si>
    <t>PRECEDING YEAR</t>
  </si>
  <si>
    <t>YEAR</t>
  </si>
  <si>
    <t>CORRESPONDING</t>
  </si>
  <si>
    <t>TO DATE</t>
  </si>
  <si>
    <t>PERIOD</t>
  </si>
  <si>
    <t>RM'000</t>
  </si>
  <si>
    <t>Reserves</t>
  </si>
  <si>
    <t xml:space="preserve">CORRESPONDING </t>
  </si>
  <si>
    <t xml:space="preserve">CURRENT </t>
  </si>
  <si>
    <t>-</t>
  </si>
  <si>
    <t>Total</t>
  </si>
  <si>
    <t>Inventories</t>
  </si>
  <si>
    <t>Minority interests</t>
  </si>
  <si>
    <t>(Incorporated in Malaysia)</t>
  </si>
  <si>
    <t>Taxation</t>
  </si>
  <si>
    <t>Bank borrowings</t>
  </si>
  <si>
    <t>Share</t>
  </si>
  <si>
    <t>Capital</t>
  </si>
  <si>
    <t>Premium</t>
  </si>
  <si>
    <t/>
  </si>
  <si>
    <t>Note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</si>
  <si>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</si>
  <si>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</si>
  <si>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</si>
  <si>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</si>
  <si>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</si>
  <si>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</si>
  <si>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</si>
  <si>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</si>
  <si>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</si>
  <si>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</si>
  <si>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</si>
  <si>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</si>
  <si>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</si>
  <si>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</si>
  <si>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</si>
  <si>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</si>
  <si>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</si>
  <si>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</si>
  <si>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</si>
  <si>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</si>
  <si>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</si>
  <si>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</si>
  <si>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</si>
  <si>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</si>
  <si>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</si>
  <si>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</si>
  <si>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</si>
  <si>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</si>
  <si>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</si>
  <si>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</si>
  <si>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</si>
  <si>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</si>
  <si>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Interim  Report  for  the</t>
  </si>
  <si>
    <t>Others (mainly interest and tax paid)</t>
  </si>
  <si>
    <t>Net changes in current assets</t>
  </si>
  <si>
    <t>Net changes in current liabilities</t>
  </si>
  <si>
    <t>Notes  to  the  Condensed  Financial  Statements</t>
  </si>
  <si>
    <t>NOTES  TO  THE  CONDENSED  FINANCIAL  STATEMENTS</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</si>
  <si>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</si>
  <si>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</si>
  <si>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</si>
  <si>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</si>
  <si>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</si>
  <si>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</si>
  <si>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</si>
  <si>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</si>
  <si>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</si>
  <si>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Condensed  Consolidated  Statements  of  Changes  in  Equity</t>
  </si>
  <si>
    <t>Condensed  Consolidated  Cash  Flow  Statements</t>
  </si>
  <si>
    <t>CONDENSED  CONSOLIDATED  STATEMENTS  OF  CHANGES  IN  EQUITY</t>
  </si>
  <si>
    <t>CONDENSED  CONSOLIDATED  CASH  FLOW  STATEMENTS</t>
  </si>
  <si>
    <t>Changes in working capital :</t>
  </si>
  <si>
    <t>Equity</t>
  </si>
  <si>
    <t>Changes  in  material  litigation</t>
  </si>
  <si>
    <t>Revenue</t>
  </si>
  <si>
    <t>Adjustments for:</t>
  </si>
  <si>
    <t>Net assets per share attributable</t>
  </si>
  <si>
    <t xml:space="preserve">   to ordinary equity holders of the parent (RM)</t>
  </si>
  <si>
    <t>Other</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</si>
  <si>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</si>
  <si>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</si>
  <si>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</si>
  <si>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</si>
  <si>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</si>
  <si>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</si>
  <si>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</si>
  <si>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</si>
  <si>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</si>
  <si>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</si>
  <si>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</si>
  <si>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</si>
  <si>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</si>
  <si>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</si>
  <si>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</si>
  <si>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</si>
  <si>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</si>
  <si>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</si>
  <si>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Borrowings  and  debt  securities</t>
  </si>
  <si>
    <t>Off  balance  sheet  financial  instruments</t>
  </si>
  <si>
    <t>Quoted  securities</t>
  </si>
  <si>
    <t>Performance  review</t>
  </si>
  <si>
    <t>Auditors'  report  on  preceding  annual  financial  statements</t>
  </si>
  <si>
    <t>Profit  forecast  or  profit  guarantee</t>
  </si>
  <si>
    <t>Diluted</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</si>
  <si>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</si>
  <si>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</si>
  <si>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</si>
  <si>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</si>
  <si>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</si>
  <si>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</si>
  <si>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</si>
  <si>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</si>
  <si>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</si>
  <si>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t>(89194-P)</t>
  </si>
  <si>
    <t>Deferred tax assets</t>
  </si>
  <si>
    <t>Property, plant and equipment</t>
  </si>
  <si>
    <t>Other investments</t>
  </si>
  <si>
    <t>Deposits, cash and bank balances</t>
  </si>
  <si>
    <t>Trade payables</t>
  </si>
  <si>
    <t>Other payables and accruals</t>
  </si>
  <si>
    <t>Short term borrowings</t>
  </si>
  <si>
    <t>Deferred payables</t>
  </si>
  <si>
    <t>Taxation comprises :</t>
  </si>
  <si>
    <t>The Group's borrowings as at end of the reporting period were as follows :</t>
  </si>
  <si>
    <t>There were no off balance sheet financial instruments at the date of this report.</t>
  </si>
  <si>
    <t>TOTAL ASSETS</t>
  </si>
  <si>
    <t>EQUITY AND LIABILITIES</t>
  </si>
  <si>
    <t>TOTAL EQUITY AND LIABILITIES</t>
  </si>
  <si>
    <t>INVESTING  ACTIVITIES</t>
  </si>
  <si>
    <t>The disclosure requirements are not applicable for the current quarter and financial year-to-date.</t>
  </si>
  <si>
    <t>Deferred tax liabilities</t>
  </si>
  <si>
    <t>- Continuing operations</t>
  </si>
  <si>
    <t>Attributable to:</t>
  </si>
  <si>
    <t>Date of</t>
  </si>
  <si>
    <t>Announcement</t>
  </si>
  <si>
    <t>i)</t>
  </si>
  <si>
    <t>ii)</t>
  </si>
  <si>
    <t>iii)</t>
  </si>
  <si>
    <t>There were no material litigation since the last annual balance sheet date.</t>
  </si>
  <si>
    <t>No.</t>
  </si>
  <si>
    <t>FINANCING  ACTIVITIES</t>
  </si>
  <si>
    <t>PARKSON  HOLDINGS  BERHAD</t>
  </si>
  <si>
    <t xml:space="preserve"> (Incorporated in Malaysia)</t>
  </si>
  <si>
    <r>
      <t xml:space="preserve">           PARKSON  HOLDINGS  BERHAD</t>
    </r>
    <r>
      <rPr>
        <b/>
        <sz val="18"/>
        <rFont val="Times New Roman"/>
        <family val="1"/>
      </rPr>
      <t xml:space="preserve"> </t>
    </r>
    <r>
      <rPr>
        <b/>
        <sz val="12"/>
        <rFont val="Times New Roman"/>
        <family val="1"/>
      </rPr>
      <t xml:space="preserve"> </t>
    </r>
    <r>
      <rPr>
        <sz val="12"/>
        <rFont val="Times New Roman"/>
        <family val="1"/>
      </rPr>
      <t>(89194-P)</t>
    </r>
  </si>
  <si>
    <t>Intangible assets</t>
  </si>
  <si>
    <t>Continuing Operations</t>
  </si>
  <si>
    <t xml:space="preserve">   Revenue</t>
  </si>
  <si>
    <t xml:space="preserve">   Operating expenses</t>
  </si>
  <si>
    <t xml:space="preserve">   Other operating income</t>
  </si>
  <si>
    <t xml:space="preserve">   Finance costs</t>
  </si>
  <si>
    <t xml:space="preserve">   Taxation</t>
  </si>
  <si>
    <t>Discontinued Operations</t>
  </si>
  <si>
    <t xml:space="preserve">   Profit for the period</t>
  </si>
  <si>
    <t>Profit for the period</t>
  </si>
  <si>
    <t xml:space="preserve">   Finance income</t>
  </si>
  <si>
    <t>The Group's revenue for the financial year-to-date was as follows :</t>
  </si>
  <si>
    <t>Concessionaire sales (gross)</t>
  </si>
  <si>
    <t>Less : Cost of concessionaire sales</t>
  </si>
  <si>
    <t>Commissions from concessionaire sales</t>
  </si>
  <si>
    <t>Sales of goods - Direct sales</t>
  </si>
  <si>
    <t>Current year income tax:</t>
  </si>
  <si>
    <t>- Arising in Malaysia</t>
  </si>
  <si>
    <t>- Arising outside Malaysia</t>
  </si>
  <si>
    <t>Foreign</t>
  </si>
  <si>
    <t>Currency</t>
  </si>
  <si>
    <t xml:space="preserve">'000 </t>
  </si>
  <si>
    <t>Ringgit  Malaysia</t>
  </si>
  <si>
    <t>Others</t>
  </si>
  <si>
    <t xml:space="preserve">Chinese  Renminbi </t>
  </si>
  <si>
    <t>US Dollar</t>
  </si>
  <si>
    <t>Status  of  corporate  proposals</t>
  </si>
  <si>
    <t>Revenue  and  segmental  information</t>
  </si>
  <si>
    <t>Effect of dilution  ('000)</t>
  </si>
  <si>
    <t>Appendix</t>
  </si>
  <si>
    <t>b)</t>
  </si>
  <si>
    <t>Intended</t>
  </si>
  <si>
    <t>Proposed</t>
  </si>
  <si>
    <t>Actual</t>
  </si>
  <si>
    <t>Timeframe  for</t>
  </si>
  <si>
    <t>Deviation</t>
  </si>
  <si>
    <t>Utilisation</t>
  </si>
  <si>
    <t>Amount</t>
  </si>
  <si>
    <t>%</t>
  </si>
  <si>
    <t>Explanations</t>
  </si>
  <si>
    <t>RM'Million</t>
  </si>
  <si>
    <t>Please  refer  to  Appendix  attached.</t>
  </si>
  <si>
    <t>a)</t>
  </si>
  <si>
    <t>Investment properties</t>
  </si>
  <si>
    <t>Prepaid land lease payments</t>
  </si>
  <si>
    <t>Other assets</t>
  </si>
  <si>
    <t>Translation difference on net</t>
  </si>
  <si>
    <t>equity of foreign subsidiaries</t>
  </si>
  <si>
    <t>and other movements</t>
  </si>
  <si>
    <t>disposal of subsidiaries</t>
  </si>
  <si>
    <t>Realisation upon the</t>
  </si>
  <si>
    <t>Amount received</t>
  </si>
  <si>
    <t>Deferred payment</t>
  </si>
  <si>
    <t>N/A</t>
  </si>
  <si>
    <t>Weighted average number of</t>
  </si>
  <si>
    <t>ordinary shares in issue ('000)</t>
  </si>
  <si>
    <t>Basic EPS (sen)</t>
  </si>
  <si>
    <t>Net profit/(loss) attributable to equity</t>
  </si>
  <si>
    <t>holders of the parent  (RM'000):</t>
  </si>
  <si>
    <t>After-tax effect of</t>
  </si>
  <si>
    <t>Net profit attributable to equity</t>
  </si>
  <si>
    <t>Diluted EPS  (sen)</t>
  </si>
  <si>
    <t>ordinary shares in issue  ('000)</t>
  </si>
  <si>
    <t>interest on RCSLS  (RM'000)</t>
  </si>
  <si>
    <t>holders of the parent  (RM'000)</t>
  </si>
  <si>
    <t>Others (including rental income and management service fees)</t>
  </si>
  <si>
    <t xml:space="preserve">   equity holders of the parent (sen) :</t>
  </si>
  <si>
    <t>-  Basic</t>
  </si>
  <si>
    <t>-  Diluted</t>
  </si>
  <si>
    <t xml:space="preserve">   Profit from operations</t>
  </si>
  <si>
    <t xml:space="preserve">   Profit before taxation</t>
  </si>
  <si>
    <t>Earnings per share attributable to</t>
  </si>
  <si>
    <t>Earnings  per  share  ("EPS")</t>
  </si>
  <si>
    <t>Comment  on  material  change  in  profit  before  taxation</t>
  </si>
  <si>
    <t>Adjustments for reorganisation :</t>
  </si>
  <si>
    <t>- Capital reconstruction</t>
  </si>
  <si>
    <t>Tax liabilities</t>
  </si>
  <si>
    <t>Issue of shares by a subsidiary</t>
  </si>
  <si>
    <t>Profit/(Loss) before taxation:</t>
  </si>
  <si>
    <t xml:space="preserve">    (Excluding equity component)</t>
  </si>
  <si>
    <t>Defray  expenses  and  working  capital :</t>
  </si>
  <si>
    <t>Others (mainly purchase of property, plant and equipment)</t>
  </si>
  <si>
    <t>Short Term</t>
  </si>
  <si>
    <t>Long Term</t>
  </si>
  <si>
    <t>Secured</t>
  </si>
  <si>
    <t>Unsecured</t>
  </si>
  <si>
    <t>Dividend  proposed</t>
  </si>
  <si>
    <t>Non-operating items</t>
  </si>
  <si>
    <t>classified as held for sale</t>
  </si>
  <si>
    <t xml:space="preserve">Proceeds from disposal of disposal group </t>
  </si>
  <si>
    <t>- Discontinued operations</t>
  </si>
  <si>
    <t>Dividend paid to shareholders of the Company</t>
  </si>
  <si>
    <t>Statement  of  the  Board  of  Directors'  opinion  on  achievement  of  forecast  or  target</t>
  </si>
  <si>
    <t>No profit forecast or profit guarantee was published.</t>
  </si>
  <si>
    <t>Forecast  or  target  previously  announced</t>
  </si>
  <si>
    <t>Profit</t>
  </si>
  <si>
    <t>Before Taxation</t>
  </si>
  <si>
    <t>No fixed timeframe</t>
  </si>
  <si>
    <t>ASSETS</t>
  </si>
  <si>
    <t>Corporate  proposals</t>
  </si>
  <si>
    <t>22.5.2008</t>
  </si>
  <si>
    <t>The  Group's  borrowings  were  denominated  in  the  following  currencies:</t>
  </si>
  <si>
    <t>Treasury</t>
  </si>
  <si>
    <t>Shares</t>
  </si>
  <si>
    <t>Dividend payables</t>
  </si>
  <si>
    <t>Net changes in cash and cash equivalents</t>
  </si>
  <si>
    <t>Long term borrowings and notes</t>
  </si>
  <si>
    <t>Operating profit before working capital changes</t>
  </si>
  <si>
    <t>Prospects</t>
  </si>
  <si>
    <t xml:space="preserve">30/6/2008  </t>
  </si>
  <si>
    <t xml:space="preserve">Status    </t>
  </si>
  <si>
    <t xml:space="preserve">Subject    </t>
  </si>
  <si>
    <t>Effects of changes in exchange rates</t>
  </si>
  <si>
    <t>First  Quarter  Ended</t>
  </si>
  <si>
    <t>30  September  2008</t>
  </si>
  <si>
    <t>Interim  report  for  the  first  quarter  ended  30  September  2008</t>
  </si>
  <si>
    <t>Status  of  utilisation  of  proceeds  as  at  31  October  2008</t>
  </si>
  <si>
    <t>30/9/2008</t>
  </si>
  <si>
    <t>30/9/2007</t>
  </si>
  <si>
    <t>for the year ended 30 June 2008 and the accompanying explanatory notes attached to the interim financial statements)</t>
  </si>
  <si>
    <t>PHB (Sep-08)</t>
  </si>
  <si>
    <t>The auditors' report on the financial statements for the financial year ended 30 June 2008 was not qualified.</t>
  </si>
  <si>
    <t>The Board does not recommend any interim dividend for the financial quarter ended 30 September 2008.</t>
  </si>
  <si>
    <t xml:space="preserve">30/9/2008  </t>
  </si>
  <si>
    <t>Receivables</t>
  </si>
  <si>
    <t>At 1 July 2007</t>
  </si>
  <si>
    <t>30  September  2007</t>
  </si>
  <si>
    <t>Net profit for the period</t>
  </si>
  <si>
    <t>At 30 September 2008</t>
  </si>
  <si>
    <t>At 30 September 2007</t>
  </si>
  <si>
    <t>Non-cash items</t>
  </si>
  <si>
    <t>Cash and cash equivalents at beginning of period</t>
  </si>
  <si>
    <t>Cash and cash equivalents at end of period</t>
  </si>
  <si>
    <t>At 1 July 2008</t>
  </si>
  <si>
    <t>Profits</t>
  </si>
  <si>
    <t>Retained</t>
  </si>
  <si>
    <t>Immediate preceding quarter (30 June 2008)</t>
  </si>
  <si>
    <t>Current quarter (30 September 2008)</t>
  </si>
  <si>
    <t xml:space="preserve">5  -  9 </t>
  </si>
  <si>
    <t>Purchase of treasury shares</t>
  </si>
  <si>
    <t>Purchase of subsidiaries and other investments</t>
  </si>
  <si>
    <t>9.10.2008</t>
  </si>
  <si>
    <t xml:space="preserve">   Share of results of an associate</t>
  </si>
  <si>
    <t xml:space="preserve">   Loss for the period</t>
  </si>
  <si>
    <t>Investment in an associate</t>
  </si>
  <si>
    <t>- Shares issued  *</t>
  </si>
  <si>
    <t>- Issuance of RCSLS  **</t>
  </si>
  <si>
    <t>*    Based on fair value at the date of completion of the reorganisation</t>
  </si>
  <si>
    <t>**   RCSLS - Redeemable convertible secured loan stocks</t>
  </si>
  <si>
    <t>Appropriation of</t>
  </si>
  <si>
    <t>profit to capital reserves</t>
  </si>
  <si>
    <t>Dividends paid</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</si>
</sst>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0.0%"/>
    <numFmt numFmtId="187" formatCode="_(* #,##0_);_(* \(#,##0\);_(* &quot;-&quot;?_);_(@_)"/>
  </numFmts>
  <fonts count="39">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sz val="9"/>
      <name val="Arial"/>
      <family val="2"/>
    </font>
    <font>
      <i/>
      <sz val="9"/>
      <name val="Arial"/>
      <family val="2"/>
    </font>
    <font>
      <b/>
      <sz val="22"/>
      <name val="Times New Roman"/>
      <family val="1"/>
    </font>
    <font>
      <b/>
      <sz val="12"/>
      <name val="Times New Roman"/>
      <family val="1"/>
    </font>
    <font>
      <b/>
      <sz val="20"/>
      <name val="Times New Roman"/>
      <family val="1"/>
    </font>
    <font>
      <b/>
      <u val="single"/>
      <sz val="10"/>
      <name val="Arial"/>
      <family val="2"/>
    </font>
    <font>
      <sz val="12"/>
      <name val="Webdings"/>
      <family val="1"/>
    </font>
    <font>
      <sz val="12"/>
      <color indexed="10"/>
      <name val="Times New Roman"/>
      <family val="1"/>
    </font>
  </fonts>
  <fills count="4">
    <fill>
      <patternFill/>
    </fill>
    <fill>
      <patternFill patternType="gray125"/>
    </fill>
    <fill>
      <patternFill patternType="solid">
        <fgColor indexed="42"/>
        <bgColor indexed="64"/>
      </patternFill>
    </fill>
    <fill>
      <patternFill patternType="solid">
        <fgColor indexed="48"/>
        <bgColor indexed="64"/>
      </patternFill>
    </fill>
  </fills>
  <borders count="31">
    <border>
      <left/>
      <right/>
      <top/>
      <bottom/>
      <diagonal/>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8"/>
      </top>
      <bottom style="double">
        <color indexed="8"/>
      </bottom>
    </border>
    <border>
      <left>
        <color indexed="63"/>
      </left>
      <right>
        <color indexed="63"/>
      </right>
      <top style="thin"/>
      <bottom>
        <color indexed="63"/>
      </bottom>
    </border>
    <border>
      <left style="thin"/>
      <right style="thin"/>
      <top style="thin"/>
      <bottom style="double"/>
    </border>
    <border>
      <left style="thin"/>
      <right style="thin"/>
      <top style="thin"/>
      <bottom style="thin"/>
    </border>
    <border>
      <left style="thin"/>
      <right style="thin"/>
      <top style="double"/>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418">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75"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5" fillId="0" borderId="0" xfId="0" applyFont="1" applyAlignment="1">
      <alignment horizontal="center"/>
    </xf>
    <xf numFmtId="37" fontId="3" fillId="0" borderId="0" xfId="0" applyFont="1" applyAlignment="1" applyProtection="1">
      <alignment horizontal="left"/>
      <protection/>
    </xf>
    <xf numFmtId="37" fontId="5" fillId="0" borderId="0" xfId="0" applyFont="1" applyAlignment="1">
      <alignment/>
    </xf>
    <xf numFmtId="37" fontId="0" fillId="0" borderId="1" xfId="0" applyBorder="1" applyAlignment="1">
      <alignment/>
    </xf>
    <xf numFmtId="37" fontId="0" fillId="0" borderId="0" xfId="0" applyFont="1" applyAlignment="1" applyProtection="1">
      <alignment/>
      <protection/>
    </xf>
    <xf numFmtId="37" fontId="9" fillId="0" borderId="0" xfId="0" applyFont="1" applyAlignment="1">
      <alignment/>
    </xf>
    <xf numFmtId="37" fontId="1" fillId="0" borderId="0" xfId="0" applyFont="1" applyAlignment="1">
      <alignment horizontal="center"/>
    </xf>
    <xf numFmtId="37" fontId="0" fillId="0" borderId="2" xfId="0" applyBorder="1" applyAlignment="1">
      <alignment/>
    </xf>
    <xf numFmtId="37" fontId="9" fillId="0" borderId="0" xfId="0" applyFont="1" applyBorder="1" applyAlignment="1">
      <alignment horizontal="right"/>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3" xfId="0"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0" applyNumberFormat="1" applyFont="1" applyAlignment="1">
      <alignment/>
    </xf>
    <xf numFmtId="37" fontId="13" fillId="0" borderId="2"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1" fillId="0" borderId="0" xfId="0" applyNumberFormat="1" applyFont="1" applyFill="1" applyAlignment="1">
      <alignment/>
    </xf>
    <xf numFmtId="41" fontId="1" fillId="0" borderId="7" xfId="0" applyNumberFormat="1" applyFont="1" applyFill="1" applyBorder="1" applyAlignment="1">
      <alignment/>
    </xf>
    <xf numFmtId="41" fontId="1" fillId="0" borderId="4" xfId="0" applyNumberFormat="1" applyFont="1" applyBorder="1" applyAlignment="1">
      <alignment/>
    </xf>
    <xf numFmtId="41" fontId="1" fillId="0" borderId="7" xfId="0" applyNumberFormat="1" applyFont="1" applyBorder="1" applyAlignment="1">
      <alignment/>
    </xf>
    <xf numFmtId="41" fontId="1" fillId="0" borderId="8" xfId="0" applyNumberFormat="1" applyFont="1" applyBorder="1" applyAlignment="1">
      <alignment/>
    </xf>
    <xf numFmtId="41" fontId="1" fillId="0" borderId="6" xfId="0" applyNumberFormat="1" applyFont="1" applyBorder="1" applyAlignment="1">
      <alignment/>
    </xf>
    <xf numFmtId="37" fontId="16" fillId="0" borderId="0" xfId="0" applyFont="1" applyAlignment="1" quotePrefix="1">
      <alignment/>
    </xf>
    <xf numFmtId="37" fontId="16" fillId="0" borderId="0" xfId="0" applyFont="1" applyAlignment="1" applyProtection="1">
      <alignment/>
      <protection/>
    </xf>
    <xf numFmtId="37" fontId="17" fillId="0" borderId="0" xfId="0" applyFont="1" applyAlignment="1" applyProtection="1">
      <alignment/>
      <protection/>
    </xf>
    <xf numFmtId="37" fontId="12" fillId="0" borderId="0" xfId="0" applyFont="1" applyBorder="1" applyAlignment="1">
      <alignment horizontal="centerContinuous"/>
    </xf>
    <xf numFmtId="37" fontId="0" fillId="0" borderId="0" xfId="0" applyAlignment="1">
      <alignment horizontal="centerContinuous"/>
    </xf>
    <xf numFmtId="43" fontId="1" fillId="0" borderId="5"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4" fillId="0" borderId="3"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9"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5"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3"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9"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5" xfId="0" applyNumberFormat="1" applyFont="1" applyBorder="1" applyAlignment="1" applyProtection="1">
      <alignment horizontal="right"/>
      <protection/>
    </xf>
    <xf numFmtId="39" fontId="25" fillId="0" borderId="0" xfId="0" applyNumberFormat="1" applyFont="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pplyProtection="1">
      <alignment horizontal="centerContinuous"/>
      <protection/>
    </xf>
    <xf numFmtId="41" fontId="22" fillId="0" borderId="0" xfId="0" applyNumberFormat="1" applyFont="1" applyBorder="1" applyAlignment="1">
      <alignment/>
    </xf>
    <xf numFmtId="41" fontId="22" fillId="0" borderId="0" xfId="15" applyNumberFormat="1" applyFont="1" applyBorder="1" applyAlignment="1">
      <alignment/>
    </xf>
    <xf numFmtId="178" fontId="22" fillId="0" borderId="0" xfId="15" applyNumberFormat="1" applyFont="1" applyAlignment="1">
      <alignment/>
    </xf>
    <xf numFmtId="37" fontId="22" fillId="0" borderId="0" xfId="0" applyFont="1" applyFill="1" applyAlignment="1">
      <alignment/>
    </xf>
    <xf numFmtId="37" fontId="22" fillId="0" borderId="0" xfId="0" applyFont="1" applyBorder="1" applyAlignment="1">
      <alignment/>
    </xf>
    <xf numFmtId="41" fontId="22" fillId="0" borderId="10" xfId="0" applyNumberFormat="1"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30" fillId="0" borderId="0" xfId="0" applyFont="1" applyAlignment="1">
      <alignment horizontal="righ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2" fillId="0" borderId="0" xfId="0" applyFont="1" applyBorder="1" applyAlignment="1" applyProtection="1">
      <alignment/>
      <protection/>
    </xf>
    <xf numFmtId="178" fontId="22" fillId="0" borderId="0" xfId="15" applyNumberFormat="1" applyFont="1" applyBorder="1" applyAlignment="1" applyProtection="1">
      <alignment horizontal="right"/>
      <protection/>
    </xf>
    <xf numFmtId="178" fontId="22" fillId="0" borderId="0" xfId="15" applyNumberFormat="1" applyFont="1" applyBorder="1" applyAlignment="1" applyProtection="1">
      <alignment horizontal="center"/>
      <protection/>
    </xf>
    <xf numFmtId="178" fontId="22" fillId="0" borderId="0" xfId="15" applyNumberFormat="1" applyFont="1" applyBorder="1" applyAlignment="1" applyProtection="1">
      <alignment/>
      <protection/>
    </xf>
    <xf numFmtId="178" fontId="22" fillId="0" borderId="0" xfId="15" applyNumberFormat="1" applyFont="1" applyBorder="1" applyAlignment="1">
      <alignment/>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NumberFormat="1" applyFont="1" applyAlignment="1" applyProtection="1">
      <alignment horizontal="center"/>
      <protection/>
    </xf>
    <xf numFmtId="37" fontId="22" fillId="0" borderId="0" xfId="0" applyFont="1" applyFill="1" applyBorder="1" applyAlignment="1">
      <alignment/>
    </xf>
    <xf numFmtId="37" fontId="22" fillId="0" borderId="0" xfId="0" applyFont="1" applyAlignment="1" applyProtection="1">
      <alignment horizontal="center"/>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pplyProtection="1">
      <alignment/>
      <protection/>
    </xf>
    <xf numFmtId="37" fontId="22" fillId="0" borderId="0" xfId="0" applyFont="1" applyBorder="1" applyAlignment="1" quotePrefix="1">
      <alignment/>
    </xf>
    <xf numFmtId="39" fontId="22" fillId="0" borderId="0" xfId="0" applyNumberFormat="1" applyFont="1" applyAlignment="1">
      <alignment/>
    </xf>
    <xf numFmtId="178" fontId="22" fillId="0" borderId="0" xfId="15" applyNumberFormat="1" applyFont="1" applyAlignment="1" applyProtection="1">
      <alignment horizontal="right"/>
      <protection/>
    </xf>
    <xf numFmtId="37" fontId="23" fillId="0" borderId="0" xfId="0" applyFont="1" applyAlignment="1">
      <alignment/>
    </xf>
    <xf numFmtId="37" fontId="31" fillId="0" borderId="0" xfId="0" applyFont="1" applyAlignment="1" applyProtection="1">
      <alignment horizontal="center"/>
      <protection/>
    </xf>
    <xf numFmtId="37" fontId="22" fillId="0" borderId="7" xfId="0" applyFont="1" applyBorder="1" applyAlignment="1">
      <alignment/>
    </xf>
    <xf numFmtId="43" fontId="22" fillId="0" borderId="0" xfId="15" applyFont="1" applyAlignment="1">
      <alignment/>
    </xf>
    <xf numFmtId="178" fontId="22" fillId="0" borderId="6" xfId="15" applyNumberFormat="1" applyFont="1" applyBorder="1" applyAlignment="1">
      <alignment/>
    </xf>
    <xf numFmtId="178" fontId="22" fillId="0" borderId="0" xfId="15" applyNumberFormat="1" applyFont="1" applyAlignment="1">
      <alignment/>
    </xf>
    <xf numFmtId="37" fontId="1" fillId="0" borderId="0" xfId="0" applyFont="1" applyAlignment="1" applyProtection="1" quotePrefix="1">
      <alignment/>
      <protection/>
    </xf>
    <xf numFmtId="37" fontId="22" fillId="0" borderId="0" xfId="0" applyFont="1" applyAlignment="1" quotePrefix="1">
      <alignment horizontal="left" indent="1"/>
    </xf>
    <xf numFmtId="37" fontId="22" fillId="0" borderId="7" xfId="0" applyFont="1" applyBorder="1" applyAlignment="1">
      <alignment/>
    </xf>
    <xf numFmtId="43" fontId="22" fillId="0" borderId="0" xfId="15"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0" xfId="0" applyFont="1" applyBorder="1" applyAlignment="1">
      <alignment/>
    </xf>
    <xf numFmtId="37" fontId="1" fillId="0" borderId="13" xfId="0" applyFont="1" applyBorder="1" applyAlignment="1">
      <alignment horizontal="center"/>
    </xf>
    <xf numFmtId="37" fontId="1" fillId="0" borderId="14"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7" xfId="0" applyFont="1" applyBorder="1" applyAlignment="1">
      <alignment/>
    </xf>
    <xf numFmtId="37" fontId="1" fillId="0" borderId="17" xfId="0" applyFont="1" applyBorder="1" applyAlignment="1">
      <alignment/>
    </xf>
    <xf numFmtId="37" fontId="0" fillId="0" borderId="0" xfId="0" applyBorder="1" applyAlignment="1">
      <alignment/>
    </xf>
    <xf numFmtId="37" fontId="1" fillId="0" borderId="0" xfId="0" applyFont="1" applyBorder="1" applyAlignment="1" quotePrefix="1">
      <alignment/>
    </xf>
    <xf numFmtId="37" fontId="1" fillId="0" borderId="18" xfId="0" applyFont="1" applyBorder="1" applyAlignment="1">
      <alignment/>
    </xf>
    <xf numFmtId="37" fontId="1" fillId="0" borderId="19" xfId="0" applyFont="1" applyBorder="1" applyAlignment="1">
      <alignment/>
    </xf>
    <xf numFmtId="37" fontId="22" fillId="0" borderId="18" xfId="0" applyFont="1" applyBorder="1" applyAlignment="1">
      <alignment/>
    </xf>
    <xf numFmtId="37" fontId="22" fillId="0" borderId="13" xfId="0" applyFont="1" applyBorder="1" applyAlignment="1">
      <alignment/>
    </xf>
    <xf numFmtId="37" fontId="22" fillId="0" borderId="19" xfId="0" applyFont="1" applyBorder="1" applyAlignment="1">
      <alignment/>
    </xf>
    <xf numFmtId="37" fontId="22" fillId="0" borderId="19" xfId="0" applyFont="1" applyBorder="1" applyAlignment="1">
      <alignment/>
    </xf>
    <xf numFmtId="37" fontId="22" fillId="0" borderId="7" xfId="0" applyFont="1" applyBorder="1" applyAlignment="1" quotePrefix="1">
      <alignment/>
    </xf>
    <xf numFmtId="37" fontId="22" fillId="0" borderId="0" xfId="0" applyFont="1" applyAlignment="1">
      <alignment horizontal="right"/>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2" fillId="0" borderId="0" xfId="0" applyNumberFormat="1" applyFont="1" applyBorder="1" applyAlignment="1" applyProtection="1">
      <alignment vertical="center"/>
      <protection/>
    </xf>
    <xf numFmtId="178" fontId="22" fillId="0" borderId="0" xfId="15" applyNumberFormat="1" applyFont="1" applyBorder="1" applyAlignment="1">
      <alignment/>
    </xf>
    <xf numFmtId="178" fontId="22" fillId="0" borderId="7" xfId="15" applyNumberFormat="1" applyFont="1" applyBorder="1" applyAlignment="1">
      <alignment/>
    </xf>
    <xf numFmtId="178" fontId="22" fillId="0" borderId="6" xfId="15" applyNumberFormat="1" applyFont="1" applyBorder="1" applyAlignment="1">
      <alignment/>
    </xf>
    <xf numFmtId="43" fontId="1" fillId="0" borderId="0" xfId="15" applyFont="1" applyAlignment="1" applyProtection="1">
      <alignment horizontal="right"/>
      <protection/>
    </xf>
    <xf numFmtId="43" fontId="1" fillId="0" borderId="0" xfId="15" applyFont="1" applyAlignment="1" applyProtection="1">
      <alignment/>
      <protection/>
    </xf>
    <xf numFmtId="43" fontId="1" fillId="0" borderId="0" xfId="15" applyFont="1" applyAlignment="1" applyProtection="1">
      <alignment horizontal="centerContinuous"/>
      <protection/>
    </xf>
    <xf numFmtId="43" fontId="1" fillId="0" borderId="5" xfId="15" applyFont="1" applyFill="1" applyBorder="1" applyAlignment="1" applyProtection="1">
      <alignment horizontal="right"/>
      <protection/>
    </xf>
    <xf numFmtId="178" fontId="8" fillId="0" borderId="0" xfId="15" applyNumberFormat="1" applyFont="1" applyAlignment="1" applyProtection="1">
      <alignment horizontal="centerContinuous"/>
      <protection/>
    </xf>
    <xf numFmtId="178" fontId="0" fillId="0" borderId="0" xfId="15" applyNumberFormat="1" applyAlignment="1">
      <alignment/>
    </xf>
    <xf numFmtId="178" fontId="22" fillId="0" borderId="0" xfId="15" applyNumberFormat="1" applyFont="1" applyAlignment="1" applyProtection="1" quotePrefix="1">
      <alignment horizontal="centerContinuous"/>
      <protection/>
    </xf>
    <xf numFmtId="178" fontId="1" fillId="0" borderId="0" xfId="15" applyNumberFormat="1" applyFont="1" applyAlignment="1" applyProtection="1" quotePrefix="1">
      <alignment horizontal="centerContinuous"/>
      <protection/>
    </xf>
    <xf numFmtId="178" fontId="0" fillId="0" borderId="0" xfId="15" applyNumberFormat="1" applyAlignment="1">
      <alignment horizontal="left"/>
    </xf>
    <xf numFmtId="178" fontId="0" fillId="0" borderId="0" xfId="15" applyNumberFormat="1" applyFont="1" applyAlignment="1" applyProtection="1">
      <alignment horizontal="centerContinuous"/>
      <protection/>
    </xf>
    <xf numFmtId="178" fontId="10" fillId="0" borderId="0" xfId="15" applyNumberFormat="1" applyFont="1" applyAlignment="1" applyProtection="1">
      <alignment horizontal="centerContinuous"/>
      <protection/>
    </xf>
    <xf numFmtId="178" fontId="22" fillId="0" borderId="0" xfId="15" applyNumberFormat="1" applyFont="1" applyAlignment="1" applyProtection="1">
      <alignment horizontal="centerContinuous"/>
      <protection/>
    </xf>
    <xf numFmtId="178" fontId="1" fillId="0" borderId="0" xfId="15" applyNumberFormat="1" applyFont="1" applyAlignment="1" applyProtection="1">
      <alignment horizontal="centerContinuous"/>
      <protection/>
    </xf>
    <xf numFmtId="178" fontId="23" fillId="0" borderId="0" xfId="15" applyNumberFormat="1" applyFont="1" applyAlignment="1">
      <alignment horizontal="center"/>
    </xf>
    <xf numFmtId="178" fontId="23" fillId="0" borderId="0" xfId="15" applyNumberFormat="1" applyFont="1" applyAlignment="1" applyProtection="1">
      <alignment horizontal="centerContinuous"/>
      <protection/>
    </xf>
    <xf numFmtId="178" fontId="24" fillId="0" borderId="0" xfId="15" applyNumberFormat="1" applyFont="1" applyAlignment="1">
      <alignment horizontal="center"/>
    </xf>
    <xf numFmtId="178" fontId="23" fillId="0" borderId="0" xfId="15" applyNumberFormat="1" applyFont="1" applyFill="1" applyAlignment="1">
      <alignment horizontal="center"/>
    </xf>
    <xf numFmtId="178" fontId="22" fillId="0" borderId="0" xfId="15" applyNumberFormat="1" applyFont="1" applyAlignment="1">
      <alignment horizontal="center"/>
    </xf>
    <xf numFmtId="178" fontId="22" fillId="0" borderId="0" xfId="15" applyNumberFormat="1" applyFont="1" applyFill="1" applyAlignment="1">
      <alignment/>
    </xf>
    <xf numFmtId="178" fontId="22" fillId="0" borderId="10" xfId="15" applyNumberFormat="1" applyFont="1" applyBorder="1" applyAlignment="1">
      <alignment/>
    </xf>
    <xf numFmtId="178" fontId="32" fillId="0" borderId="0" xfId="15" applyNumberFormat="1" applyFont="1" applyAlignment="1" applyProtection="1" quotePrefix="1">
      <alignment horizontal="centerContinuous"/>
      <protection/>
    </xf>
    <xf numFmtId="178" fontId="17" fillId="0" borderId="0" xfId="15" applyNumberFormat="1" applyFont="1" applyAlignment="1" applyProtection="1" quotePrefix="1">
      <alignment horizontal="centerContinuous"/>
      <protection/>
    </xf>
    <xf numFmtId="178" fontId="32" fillId="0" borderId="0" xfId="15" applyNumberFormat="1" applyFont="1" applyAlignment="1" applyProtection="1">
      <alignment horizontal="centerContinuous"/>
      <protection/>
    </xf>
    <xf numFmtId="178" fontId="17" fillId="0" borderId="0" xfId="15" applyNumberFormat="1" applyFont="1" applyAlignment="1" applyProtection="1">
      <alignment horizontal="centerContinuous"/>
      <protection/>
    </xf>
    <xf numFmtId="178" fontId="1" fillId="0" borderId="0" xfId="15" applyNumberFormat="1" applyFont="1" applyAlignment="1" applyProtection="1">
      <alignment horizontal="center"/>
      <protection/>
    </xf>
    <xf numFmtId="41" fontId="22" fillId="0" borderId="3" xfId="0" applyNumberFormat="1" applyFont="1" applyBorder="1" applyAlignment="1">
      <alignment/>
    </xf>
    <xf numFmtId="37" fontId="22" fillId="0" borderId="0" xfId="0" applyFont="1" applyFill="1" applyAlignment="1" applyProtection="1">
      <alignment horizontal="center"/>
      <protection/>
    </xf>
    <xf numFmtId="41" fontId="22" fillId="0" borderId="0" xfId="15" applyNumberFormat="1" applyFont="1" applyFill="1" applyAlignment="1" applyProtection="1">
      <alignment horizontal="right"/>
      <protection/>
    </xf>
    <xf numFmtId="41" fontId="22" fillId="0" borderId="9" xfId="0" applyNumberFormat="1" applyFont="1" applyBorder="1" applyAlignment="1">
      <alignment/>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41" fontId="22" fillId="0" borderId="7" xfId="0" applyNumberFormat="1" applyFont="1" applyBorder="1" applyAlignment="1" applyProtection="1">
      <alignment horizontal="center"/>
      <protection/>
    </xf>
    <xf numFmtId="0" fontId="9" fillId="0" borderId="0" xfId="0" applyNumberFormat="1" applyFont="1" applyAlignment="1">
      <alignment horizontal="left"/>
    </xf>
    <xf numFmtId="0" fontId="33" fillId="0" borderId="0" xfId="0" applyNumberFormat="1" applyFont="1" applyBorder="1" applyAlignment="1">
      <alignment horizontal="left"/>
    </xf>
    <xf numFmtId="0" fontId="0" fillId="0" borderId="2" xfId="0" applyNumberFormat="1" applyBorder="1" applyAlignment="1">
      <alignment/>
    </xf>
    <xf numFmtId="37" fontId="35" fillId="0" borderId="0" xfId="0" applyFont="1" applyAlignment="1" applyProtection="1">
      <alignment horizontal="centerContinuous"/>
      <protection/>
    </xf>
    <xf numFmtId="0" fontId="3" fillId="0" borderId="0" xfId="0" applyNumberFormat="1" applyFont="1" applyAlignment="1" applyProtection="1">
      <alignment horizontal="left"/>
      <protection/>
    </xf>
    <xf numFmtId="41" fontId="1" fillId="0" borderId="20" xfId="0" applyNumberFormat="1" applyFont="1" applyBorder="1" applyAlignment="1" applyProtection="1">
      <alignment horizontal="right"/>
      <protection/>
    </xf>
    <xf numFmtId="37" fontId="4" fillId="0" borderId="0" xfId="0" applyFont="1" applyAlignment="1" applyProtection="1">
      <alignment horizontal="left"/>
      <protection/>
    </xf>
    <xf numFmtId="41" fontId="0" fillId="0" borderId="0" xfId="0" applyNumberFormat="1" applyFont="1" applyAlignment="1" applyProtection="1">
      <alignment/>
      <protection/>
    </xf>
    <xf numFmtId="41" fontId="22" fillId="0" borderId="21" xfId="0" applyNumberFormat="1" applyFont="1" applyBorder="1" applyAlignment="1" applyProtection="1">
      <alignment horizontal="center"/>
      <protection/>
    </xf>
    <xf numFmtId="37" fontId="22" fillId="0" borderId="0" xfId="0" applyFont="1" applyAlignment="1" applyProtection="1" quotePrefix="1">
      <alignment horizontal="left" indent="1"/>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3" xfId="0" applyFont="1" applyBorder="1" applyAlignment="1">
      <alignment horizontal="centerContinuous"/>
    </xf>
    <xf numFmtId="178" fontId="22" fillId="0" borderId="0" xfId="15" applyNumberFormat="1" applyFont="1" applyFill="1" applyAlignment="1" applyProtection="1">
      <alignment horizontal="right"/>
      <protection/>
    </xf>
    <xf numFmtId="37" fontId="22" fillId="0" borderId="0" xfId="0" applyNumberFormat="1" applyFont="1" applyAlignment="1" applyProtection="1" quotePrefix="1">
      <alignment horizontal="right"/>
      <protection/>
    </xf>
    <xf numFmtId="178" fontId="22" fillId="0" borderId="0" xfId="15" applyNumberFormat="1" applyFont="1" applyAlignment="1">
      <alignment horizontal="right"/>
    </xf>
    <xf numFmtId="37" fontId="22" fillId="0" borderId="0" xfId="0" applyFont="1" applyAlignment="1" applyProtection="1" quotePrefix="1">
      <alignment/>
      <protection/>
    </xf>
    <xf numFmtId="178" fontId="22" fillId="0" borderId="20" xfId="15" applyNumberFormat="1" applyFont="1" applyFill="1" applyBorder="1" applyAlignment="1" applyProtection="1">
      <alignment horizontal="right"/>
      <protection/>
    </xf>
    <xf numFmtId="37" fontId="22" fillId="0" borderId="0" xfId="0" applyFont="1" applyFill="1" applyAlignment="1">
      <alignment horizontal="left"/>
    </xf>
    <xf numFmtId="43" fontId="22" fillId="0" borderId="6" xfId="0" applyNumberFormat="1" applyFont="1" applyBorder="1" applyAlignment="1">
      <alignment/>
    </xf>
    <xf numFmtId="0" fontId="29" fillId="0" borderId="0" xfId="22" applyFont="1">
      <alignment/>
      <protection/>
    </xf>
    <xf numFmtId="0" fontId="8" fillId="0" borderId="0" xfId="22" applyFont="1" applyAlignment="1">
      <alignment horizontal="right"/>
      <protection/>
    </xf>
    <xf numFmtId="0" fontId="13" fillId="0" borderId="0" xfId="22" applyFont="1" applyAlignment="1" applyProtection="1" quotePrefix="1">
      <alignment/>
      <protection/>
    </xf>
    <xf numFmtId="37" fontId="4" fillId="0" borderId="0" xfId="0" applyFont="1" applyFill="1" applyAlignment="1" quotePrefix="1">
      <alignment horizontal="left"/>
    </xf>
    <xf numFmtId="37" fontId="4" fillId="0" borderId="0" xfId="0" applyFont="1" applyFill="1" applyAlignment="1">
      <alignment/>
    </xf>
    <xf numFmtId="37" fontId="36" fillId="0" borderId="0" xfId="0" applyFont="1" applyFill="1" applyAlignment="1">
      <alignment/>
    </xf>
    <xf numFmtId="37" fontId="1" fillId="0" borderId="0" xfId="0" applyFont="1" applyFill="1" applyAlignment="1">
      <alignment/>
    </xf>
    <xf numFmtId="37" fontId="3" fillId="0" borderId="0" xfId="0" applyFont="1" applyBorder="1" applyAlignment="1">
      <alignment horizontal="center"/>
    </xf>
    <xf numFmtId="37" fontId="3" fillId="2" borderId="0" xfId="0" applyFont="1" applyFill="1" applyBorder="1" applyAlignment="1">
      <alignment horizontal="center"/>
    </xf>
    <xf numFmtId="37" fontId="1" fillId="0" borderId="0" xfId="0" applyFont="1" applyAlignment="1">
      <alignment/>
    </xf>
    <xf numFmtId="37" fontId="3" fillId="0" borderId="7" xfId="0" applyFont="1" applyBorder="1" applyAlignment="1">
      <alignment horizontal="center"/>
    </xf>
    <xf numFmtId="37" fontId="3" fillId="2" borderId="7" xfId="0" applyFont="1" applyFill="1" applyBorder="1" applyAlignment="1">
      <alignment horizontal="center"/>
    </xf>
    <xf numFmtId="37" fontId="1" fillId="0" borderId="0" xfId="0" applyFont="1" applyAlignment="1">
      <alignment horizontal="center"/>
    </xf>
    <xf numFmtId="37" fontId="1" fillId="2" borderId="0" xfId="0" applyFont="1" applyFill="1" applyBorder="1" applyAlignment="1">
      <alignment horizontal="center"/>
    </xf>
    <xf numFmtId="37" fontId="1" fillId="0" borderId="0" xfId="0" applyFont="1" applyBorder="1" applyAlignment="1">
      <alignment horizontal="center"/>
    </xf>
    <xf numFmtId="37" fontId="3" fillId="2" borderId="0" xfId="0" applyFont="1" applyFill="1" applyAlignment="1">
      <alignment/>
    </xf>
    <xf numFmtId="37" fontId="3" fillId="2" borderId="0" xfId="0" applyFont="1" applyFill="1" applyBorder="1" applyAlignment="1">
      <alignment/>
    </xf>
    <xf numFmtId="37" fontId="1" fillId="0" borderId="0" xfId="0" applyFont="1" applyAlignment="1" quotePrefix="1">
      <alignment/>
    </xf>
    <xf numFmtId="43" fontId="1" fillId="0" borderId="0" xfId="15" applyFont="1" applyBorder="1" applyAlignment="1">
      <alignment/>
    </xf>
    <xf numFmtId="43" fontId="4" fillId="2" borderId="0" xfId="15" applyFont="1" applyFill="1" applyBorder="1" applyAlignment="1">
      <alignment/>
    </xf>
    <xf numFmtId="37" fontId="1" fillId="0" borderId="0" xfId="0" applyFont="1" applyFill="1" applyBorder="1" applyAlignment="1">
      <alignment horizontal="center"/>
    </xf>
    <xf numFmtId="37" fontId="1" fillId="0" borderId="0" xfId="0" applyFont="1" applyAlignment="1" quotePrefix="1">
      <alignment horizontal="center"/>
    </xf>
    <xf numFmtId="39" fontId="4" fillId="2" borderId="0" xfId="0" applyNumberFormat="1" applyFont="1" applyFill="1" applyBorder="1" applyAlignment="1">
      <alignment/>
    </xf>
    <xf numFmtId="39" fontId="1" fillId="0" borderId="0" xfId="0" applyNumberFormat="1" applyFont="1" applyBorder="1" applyAlignment="1">
      <alignment/>
    </xf>
    <xf numFmtId="37" fontId="16" fillId="0" borderId="0" xfId="0" applyFont="1" applyAlignment="1">
      <alignment/>
    </xf>
    <xf numFmtId="43" fontId="1" fillId="0" borderId="7" xfId="0" applyNumberFormat="1" applyFont="1" applyBorder="1" applyAlignment="1">
      <alignment/>
    </xf>
    <xf numFmtId="43" fontId="4" fillId="2" borderId="7" xfId="0" applyNumberFormat="1" applyFont="1" applyFill="1" applyBorder="1" applyAlignment="1">
      <alignment/>
    </xf>
    <xf numFmtId="39" fontId="1" fillId="0" borderId="10" xfId="0" applyNumberFormat="1" applyFont="1" applyBorder="1" applyAlignment="1">
      <alignment/>
    </xf>
    <xf numFmtId="37" fontId="4" fillId="0" borderId="0" xfId="0" applyFont="1" applyAlignment="1">
      <alignment/>
    </xf>
    <xf numFmtId="37" fontId="1" fillId="0" borderId="0" xfId="0" applyFont="1" applyFill="1" applyAlignment="1">
      <alignment/>
    </xf>
    <xf numFmtId="178" fontId="23" fillId="2" borderId="13" xfId="15" applyNumberFormat="1" applyFont="1" applyFill="1" applyBorder="1" applyAlignment="1">
      <alignment horizontal="center"/>
    </xf>
    <xf numFmtId="178" fontId="22" fillId="2" borderId="13" xfId="15" applyNumberFormat="1" applyFont="1" applyFill="1" applyBorder="1" applyAlignment="1">
      <alignment horizontal="center"/>
    </xf>
    <xf numFmtId="178" fontId="23" fillId="2" borderId="17" xfId="15" applyNumberFormat="1" applyFont="1" applyFill="1" applyBorder="1" applyAlignment="1">
      <alignment/>
    </xf>
    <xf numFmtId="178" fontId="23" fillId="2" borderId="13" xfId="15" applyNumberFormat="1" applyFont="1" applyFill="1" applyBorder="1" applyAlignment="1">
      <alignment/>
    </xf>
    <xf numFmtId="178" fontId="23" fillId="2" borderId="22" xfId="15" applyNumberFormat="1" applyFont="1" applyFill="1" applyBorder="1" applyAlignment="1">
      <alignment/>
    </xf>
    <xf numFmtId="178" fontId="23" fillId="2" borderId="16" xfId="15" applyNumberFormat="1" applyFont="1" applyFill="1" applyBorder="1" applyAlignment="1">
      <alignment/>
    </xf>
    <xf numFmtId="178" fontId="25" fillId="0" borderId="0" xfId="15" applyNumberFormat="1" applyFont="1" applyAlignment="1">
      <alignment/>
    </xf>
    <xf numFmtId="0" fontId="22" fillId="0" borderId="0" xfId="15" applyNumberFormat="1" applyFont="1" applyAlignment="1">
      <alignment/>
    </xf>
    <xf numFmtId="0" fontId="22" fillId="0" borderId="0" xfId="0" applyNumberFormat="1" applyFont="1" applyAlignment="1">
      <alignment/>
    </xf>
    <xf numFmtId="0" fontId="23" fillId="0" borderId="0" xfId="15" applyNumberFormat="1" applyFont="1" applyAlignment="1">
      <alignment/>
    </xf>
    <xf numFmtId="178" fontId="23" fillId="0" borderId="10" xfId="15" applyNumberFormat="1" applyFont="1" applyBorder="1" applyAlignment="1">
      <alignment/>
    </xf>
    <xf numFmtId="178" fontId="23" fillId="0" borderId="0" xfId="15" applyNumberFormat="1" applyFont="1" applyAlignment="1">
      <alignment/>
    </xf>
    <xf numFmtId="174" fontId="2" fillId="0" borderId="0" xfId="0" applyNumberFormat="1" applyFont="1" applyAlignment="1">
      <alignment/>
    </xf>
    <xf numFmtId="0" fontId="22" fillId="0" borderId="0" xfId="0" applyNumberFormat="1" applyFont="1" applyAlignment="1">
      <alignment/>
    </xf>
    <xf numFmtId="37" fontId="22" fillId="0" borderId="0" xfId="0" applyFont="1" applyAlignment="1">
      <alignment/>
    </xf>
    <xf numFmtId="43" fontId="4" fillId="0" borderId="0" xfId="15" applyFont="1" applyAlignment="1" applyProtection="1">
      <alignment horizontal="right"/>
      <protection/>
    </xf>
    <xf numFmtId="37" fontId="4" fillId="0" borderId="0" xfId="0" applyFont="1" applyAlignment="1" quotePrefix="1">
      <alignment horizontal="center"/>
    </xf>
    <xf numFmtId="186" fontId="16" fillId="0" borderId="0" xfId="0" applyNumberFormat="1" applyFont="1" applyAlignment="1">
      <alignment/>
    </xf>
    <xf numFmtId="0" fontId="37" fillId="0" borderId="0" xfId="21" applyFont="1" applyBorder="1" applyAlignment="1">
      <alignment horizontal="left"/>
      <protection/>
    </xf>
    <xf numFmtId="37" fontId="1" fillId="0" borderId="0" xfId="0" applyFont="1" applyAlignment="1" quotePrefix="1">
      <alignment horizontal="center"/>
    </xf>
    <xf numFmtId="43" fontId="1" fillId="0" borderId="0" xfId="15" applyFont="1" applyBorder="1" applyAlignment="1">
      <alignment horizontal="right"/>
    </xf>
    <xf numFmtId="43" fontId="4" fillId="2" borderId="10" xfId="0" applyNumberFormat="1" applyFont="1" applyFill="1" applyBorder="1" applyAlignment="1">
      <alignment/>
    </xf>
    <xf numFmtId="43" fontId="1" fillId="0" borderId="0" xfId="0" applyNumberFormat="1" applyFont="1" applyBorder="1" applyAlignment="1">
      <alignment/>
    </xf>
    <xf numFmtId="41" fontId="1" fillId="0" borderId="0" xfId="0" applyNumberFormat="1" applyFont="1" applyBorder="1" applyAlignment="1">
      <alignment/>
    </xf>
    <xf numFmtId="0" fontId="22" fillId="0" borderId="0" xfId="0" applyNumberFormat="1" applyFont="1" applyAlignment="1">
      <alignment horizontal="left"/>
    </xf>
    <xf numFmtId="0" fontId="22" fillId="0" borderId="0" xfId="0" applyNumberFormat="1" applyFont="1" applyAlignment="1">
      <alignment/>
    </xf>
    <xf numFmtId="185" fontId="22" fillId="0" borderId="6" xfId="0" applyNumberFormat="1" applyFont="1" applyBorder="1" applyAlignment="1">
      <alignment/>
    </xf>
    <xf numFmtId="0" fontId="22" fillId="0" borderId="0" xfId="0" applyNumberFormat="1" applyFont="1" applyAlignment="1" quotePrefix="1">
      <alignment/>
    </xf>
    <xf numFmtId="37" fontId="1" fillId="0" borderId="0" xfId="0" applyFont="1" applyAlignment="1" applyProtection="1">
      <alignment horizontal="left"/>
      <protection/>
    </xf>
    <xf numFmtId="178" fontId="22" fillId="0" borderId="0" xfId="15" applyNumberFormat="1" applyFont="1" applyBorder="1" applyAlignment="1" applyProtection="1">
      <alignment horizontal="right"/>
      <protection/>
    </xf>
    <xf numFmtId="178" fontId="22" fillId="0" borderId="0" xfId="15" applyNumberFormat="1" applyFont="1" applyFill="1" applyBorder="1" applyAlignment="1" applyProtection="1">
      <alignment horizontal="right"/>
      <protection/>
    </xf>
    <xf numFmtId="37" fontId="23" fillId="0" borderId="0" xfId="0" applyFont="1" applyFill="1" applyAlignment="1">
      <alignment/>
    </xf>
    <xf numFmtId="37" fontId="26" fillId="0" borderId="0" xfId="0" applyFont="1" applyFill="1" applyAlignment="1">
      <alignment/>
    </xf>
    <xf numFmtId="37" fontId="23" fillId="0" borderId="0" xfId="0" applyFont="1" applyAlignment="1">
      <alignment/>
    </xf>
    <xf numFmtId="37" fontId="23" fillId="0" borderId="0" xfId="0" applyFont="1" applyFill="1" applyAlignment="1">
      <alignment/>
    </xf>
    <xf numFmtId="37" fontId="38" fillId="0" borderId="0" xfId="0" applyFont="1" applyAlignment="1">
      <alignment/>
    </xf>
    <xf numFmtId="0" fontId="26" fillId="0" borderId="0" xfId="15" applyNumberFormat="1" applyFont="1" applyAlignment="1" quotePrefix="1">
      <alignment/>
    </xf>
    <xf numFmtId="43" fontId="16" fillId="0" borderId="0" xfId="15" applyFont="1" applyAlignment="1">
      <alignment/>
    </xf>
    <xf numFmtId="37" fontId="9" fillId="0" borderId="0" xfId="0" applyFont="1" applyAlignment="1" quotePrefix="1">
      <alignment horizontal="right"/>
    </xf>
    <xf numFmtId="0" fontId="22" fillId="0" borderId="0" xfId="15" applyNumberFormat="1" applyFont="1" applyAlignment="1" quotePrefix="1">
      <alignment/>
    </xf>
    <xf numFmtId="0" fontId="22" fillId="0" borderId="0" xfId="15" applyNumberFormat="1" applyFont="1" applyFill="1" applyAlignment="1" quotePrefix="1">
      <alignment horizontal="left"/>
    </xf>
    <xf numFmtId="174" fontId="25" fillId="0" borderId="0" xfId="0" applyNumberFormat="1" applyFont="1" applyAlignment="1">
      <alignment/>
    </xf>
    <xf numFmtId="0" fontId="1" fillId="0" borderId="0" xfId="0" applyNumberFormat="1" applyFont="1" applyAlignment="1" applyProtection="1" quotePrefix="1">
      <alignment horizontal="left"/>
      <protection/>
    </xf>
    <xf numFmtId="174" fontId="11" fillId="0" borderId="0" xfId="0" applyNumberFormat="1" applyFont="1" applyAlignment="1">
      <alignment/>
    </xf>
    <xf numFmtId="178" fontId="30" fillId="0" borderId="0" xfId="15" applyNumberFormat="1" applyFont="1" applyAlignment="1">
      <alignment/>
    </xf>
    <xf numFmtId="178" fontId="3" fillId="0" borderId="0" xfId="15" applyNumberFormat="1" applyFont="1" applyAlignment="1" applyProtection="1">
      <alignment horizontal="centerContinuous"/>
      <protection/>
    </xf>
    <xf numFmtId="37" fontId="22" fillId="0" borderId="0" xfId="0" applyFont="1" applyBorder="1" applyAlignment="1">
      <alignment horizontal="center"/>
    </xf>
    <xf numFmtId="178" fontId="23" fillId="0" borderId="7" xfId="15" applyNumberFormat="1" applyFont="1" applyBorder="1" applyAlignment="1" applyProtection="1">
      <alignment horizontal="center"/>
      <protection/>
    </xf>
    <xf numFmtId="178" fontId="22" fillId="0" borderId="0" xfId="15" applyNumberFormat="1" applyFont="1" applyAlignment="1" applyProtection="1">
      <alignment horizontal="center"/>
      <protection/>
    </xf>
    <xf numFmtId="37" fontId="1" fillId="0" borderId="0" xfId="0" applyFont="1" applyAlignment="1">
      <alignment horizontal="left" indent="1"/>
    </xf>
    <xf numFmtId="181" fontId="22" fillId="0" borderId="0" xfId="0" applyNumberFormat="1" applyFont="1" applyAlignment="1">
      <alignment/>
    </xf>
    <xf numFmtId="181" fontId="25" fillId="0" borderId="0" xfId="0" applyNumberFormat="1" applyFont="1" applyAlignment="1">
      <alignment/>
    </xf>
    <xf numFmtId="37" fontId="23" fillId="0" borderId="0" xfId="0" applyFont="1" applyFill="1" applyAlignment="1" quotePrefix="1">
      <alignment horizontal="left"/>
    </xf>
    <xf numFmtId="37" fontId="23" fillId="0" borderId="0" xfId="0" applyFont="1" applyBorder="1" applyAlignment="1" applyProtection="1">
      <alignment horizontal="center"/>
      <protection/>
    </xf>
    <xf numFmtId="37" fontId="23" fillId="0" borderId="7" xfId="0" applyFont="1" applyBorder="1" applyAlignment="1" applyProtection="1">
      <alignment horizontal="center"/>
      <protection/>
    </xf>
    <xf numFmtId="37" fontId="22" fillId="0" borderId="0" xfId="0" applyNumberFormat="1" applyFont="1" applyBorder="1" applyAlignment="1" applyProtection="1">
      <alignment horizontal="center"/>
      <protection/>
    </xf>
    <xf numFmtId="37" fontId="24" fillId="0" borderId="0" xfId="0" applyFont="1" applyAlignment="1">
      <alignment/>
    </xf>
    <xf numFmtId="37" fontId="22" fillId="0" borderId="0" xfId="0" applyFont="1" applyBorder="1" applyAlignment="1" applyProtection="1">
      <alignment/>
      <protection/>
    </xf>
    <xf numFmtId="41" fontId="22" fillId="0" borderId="0" xfId="0" applyNumberFormat="1" applyFont="1" applyFill="1" applyBorder="1" applyAlignment="1">
      <alignment/>
    </xf>
    <xf numFmtId="41" fontId="1" fillId="0" borderId="0" xfId="0" applyNumberFormat="1" applyFont="1" applyAlignment="1">
      <alignment horizontal="right"/>
    </xf>
    <xf numFmtId="37" fontId="22" fillId="0" borderId="6" xfId="0" applyFont="1" applyBorder="1" applyAlignment="1">
      <alignment/>
    </xf>
    <xf numFmtId="37" fontId="23" fillId="0" borderId="7" xfId="0" applyFont="1" applyFill="1" applyBorder="1" applyAlignment="1">
      <alignment/>
    </xf>
    <xf numFmtId="37" fontId="26" fillId="0" borderId="7" xfId="0" applyFont="1" applyFill="1" applyBorder="1" applyAlignment="1">
      <alignment/>
    </xf>
    <xf numFmtId="37" fontId="22" fillId="0" borderId="7" xfId="0" applyFont="1" applyFill="1" applyBorder="1" applyAlignment="1">
      <alignment/>
    </xf>
    <xf numFmtId="37" fontId="1" fillId="0" borderId="16" xfId="0" applyFont="1" applyBorder="1" applyAlignment="1">
      <alignment horizontal="center"/>
    </xf>
    <xf numFmtId="37" fontId="0" fillId="0" borderId="7" xfId="0" applyBorder="1" applyAlignment="1">
      <alignment/>
    </xf>
    <xf numFmtId="37" fontId="1" fillId="0" borderId="7" xfId="0" applyFont="1" applyBorder="1" applyAlignment="1" quotePrefix="1">
      <alignment/>
    </xf>
    <xf numFmtId="37" fontId="22" fillId="0" borderId="0" xfId="0" applyFont="1" applyBorder="1" applyAlignment="1">
      <alignment horizontal="left"/>
    </xf>
    <xf numFmtId="37" fontId="22" fillId="0" borderId="18" xfId="0" applyFont="1" applyBorder="1" applyAlignment="1">
      <alignment horizontal="left"/>
    </xf>
    <xf numFmtId="37" fontId="22" fillId="0" borderId="13" xfId="0" applyFont="1" applyBorder="1" applyAlignment="1">
      <alignment horizontal="center"/>
    </xf>
    <xf numFmtId="37" fontId="18" fillId="3" borderId="14" xfId="0" applyFont="1" applyFill="1" applyBorder="1" applyAlignment="1">
      <alignment/>
    </xf>
    <xf numFmtId="37" fontId="28" fillId="3" borderId="0" xfId="0" applyFont="1" applyFill="1" applyBorder="1" applyAlignment="1">
      <alignment horizontal="centerContinuous"/>
    </xf>
    <xf numFmtId="37" fontId="27" fillId="3" borderId="11" xfId="0" applyFont="1" applyFill="1" applyBorder="1" applyAlignment="1">
      <alignment/>
    </xf>
    <xf numFmtId="37" fontId="27" fillId="3" borderId="21" xfId="0" applyFont="1" applyFill="1" applyBorder="1" applyAlignment="1">
      <alignment/>
    </xf>
    <xf numFmtId="37" fontId="27" fillId="3" borderId="12" xfId="0" applyFont="1" applyFill="1" applyBorder="1" applyAlignment="1">
      <alignment/>
    </xf>
    <xf numFmtId="37" fontId="19" fillId="3" borderId="18" xfId="0" applyFont="1" applyFill="1" applyBorder="1" applyAlignment="1">
      <alignment horizontal="centerContinuous"/>
    </xf>
    <xf numFmtId="37" fontId="28" fillId="3" borderId="19" xfId="0" applyFont="1" applyFill="1" applyBorder="1" applyAlignment="1">
      <alignment horizontal="centerContinuous"/>
    </xf>
    <xf numFmtId="37" fontId="27" fillId="3" borderId="14" xfId="0" applyFont="1" applyFill="1" applyBorder="1" applyAlignment="1">
      <alignment/>
    </xf>
    <xf numFmtId="37" fontId="27" fillId="3" borderId="7" xfId="0" applyFont="1" applyFill="1" applyBorder="1" applyAlignment="1">
      <alignment/>
    </xf>
    <xf numFmtId="37" fontId="27" fillId="3" borderId="15" xfId="0" applyFont="1" applyFill="1" applyBorder="1" applyAlignment="1">
      <alignment/>
    </xf>
    <xf numFmtId="37" fontId="18" fillId="3" borderId="11" xfId="0" applyFont="1" applyFill="1" applyBorder="1" applyAlignment="1">
      <alignment/>
    </xf>
    <xf numFmtId="37" fontId="18" fillId="3" borderId="21" xfId="0" applyFont="1" applyFill="1" applyBorder="1" applyAlignment="1">
      <alignment/>
    </xf>
    <xf numFmtId="37" fontId="18" fillId="3" borderId="12" xfId="0" applyFont="1" applyFill="1" applyBorder="1" applyAlignment="1">
      <alignment/>
    </xf>
    <xf numFmtId="37" fontId="18" fillId="3" borderId="7" xfId="0" applyFont="1" applyFill="1" applyBorder="1" applyAlignment="1">
      <alignment/>
    </xf>
    <xf numFmtId="37" fontId="18" fillId="3" borderId="15" xfId="0" applyFont="1" applyFill="1" applyBorder="1" applyAlignment="1">
      <alignment/>
    </xf>
    <xf numFmtId="37" fontId="19" fillId="3" borderId="0" xfId="0" applyFont="1" applyFill="1" applyBorder="1" applyAlignment="1" applyProtection="1">
      <alignment horizontal="centerContinuous"/>
      <protection/>
    </xf>
    <xf numFmtId="37" fontId="18" fillId="3" borderId="11" xfId="0" applyFont="1" applyFill="1" applyBorder="1" applyAlignment="1" applyProtection="1">
      <alignment horizontal="centerContinuous"/>
      <protection/>
    </xf>
    <xf numFmtId="37" fontId="18" fillId="3" borderId="21" xfId="0" applyFont="1" applyFill="1" applyBorder="1" applyAlignment="1" applyProtection="1">
      <alignment horizontal="centerContinuous"/>
      <protection/>
    </xf>
    <xf numFmtId="37" fontId="18" fillId="3" borderId="12" xfId="0" applyFont="1" applyFill="1" applyBorder="1" applyAlignment="1" applyProtection="1">
      <alignment horizontal="centerContinuous"/>
      <protection/>
    </xf>
    <xf numFmtId="37" fontId="19" fillId="3" borderId="18" xfId="0" applyFont="1" applyFill="1" applyBorder="1" applyAlignment="1" applyProtection="1">
      <alignment horizontal="centerContinuous"/>
      <protection/>
    </xf>
    <xf numFmtId="37" fontId="19" fillId="3" borderId="19" xfId="0" applyFont="1" applyFill="1" applyBorder="1" applyAlignment="1" applyProtection="1">
      <alignment horizontal="centerContinuous"/>
      <protection/>
    </xf>
    <xf numFmtId="37" fontId="19" fillId="3" borderId="14" xfId="0" applyFont="1" applyFill="1" applyBorder="1" applyAlignment="1" applyProtection="1">
      <alignment horizontal="left"/>
      <protection/>
    </xf>
    <xf numFmtId="37" fontId="21" fillId="3" borderId="7" xfId="0" applyFont="1" applyFill="1" applyBorder="1" applyAlignment="1" applyProtection="1">
      <alignment horizontal="left"/>
      <protection/>
    </xf>
    <xf numFmtId="37" fontId="21" fillId="3" borderId="15" xfId="0" applyFont="1" applyFill="1" applyBorder="1" applyAlignment="1" applyProtection="1">
      <alignment horizontal="left"/>
      <protection/>
    </xf>
    <xf numFmtId="178" fontId="19" fillId="3" borderId="0" xfId="15" applyNumberFormat="1" applyFont="1" applyFill="1" applyBorder="1" applyAlignment="1" applyProtection="1">
      <alignment horizontal="centerContinuous"/>
      <protection/>
    </xf>
    <xf numFmtId="178" fontId="18" fillId="3" borderId="11" xfId="15" applyNumberFormat="1" applyFont="1" applyFill="1" applyBorder="1" applyAlignment="1" applyProtection="1">
      <alignment horizontal="centerContinuous"/>
      <protection/>
    </xf>
    <xf numFmtId="178" fontId="18" fillId="3" borderId="21" xfId="15" applyNumberFormat="1" applyFont="1" applyFill="1" applyBorder="1" applyAlignment="1" applyProtection="1">
      <alignment horizontal="centerContinuous"/>
      <protection/>
    </xf>
    <xf numFmtId="178" fontId="18" fillId="3" borderId="12" xfId="15" applyNumberFormat="1" applyFont="1" applyFill="1" applyBorder="1" applyAlignment="1" applyProtection="1">
      <alignment horizontal="centerContinuous"/>
      <protection/>
    </xf>
    <xf numFmtId="178" fontId="19" fillId="3" borderId="18" xfId="15" applyNumberFormat="1" applyFont="1" applyFill="1" applyBorder="1" applyAlignment="1" applyProtection="1">
      <alignment horizontal="centerContinuous"/>
      <protection/>
    </xf>
    <xf numFmtId="178" fontId="19" fillId="3" borderId="19" xfId="15" applyNumberFormat="1" applyFont="1" applyFill="1" applyBorder="1" applyAlignment="1" applyProtection="1">
      <alignment horizontal="centerContinuous"/>
      <protection/>
    </xf>
    <xf numFmtId="178" fontId="19" fillId="3" borderId="14" xfId="15" applyNumberFormat="1" applyFont="1" applyFill="1" applyBorder="1" applyAlignment="1" applyProtection="1">
      <alignment horizontal="center"/>
      <protection/>
    </xf>
    <xf numFmtId="178" fontId="19" fillId="3" borderId="7" xfId="15" applyNumberFormat="1" applyFont="1" applyFill="1" applyBorder="1" applyAlignment="1" applyProtection="1">
      <alignment horizontal="center"/>
      <protection/>
    </xf>
    <xf numFmtId="178" fontId="19" fillId="3" borderId="15" xfId="15" applyNumberFormat="1" applyFont="1" applyFill="1" applyBorder="1" applyAlignment="1" applyProtection="1">
      <alignment horizontal="center"/>
      <protection/>
    </xf>
    <xf numFmtId="37" fontId="19" fillId="3" borderId="0" xfId="0" applyFont="1" applyFill="1" applyBorder="1" applyAlignment="1">
      <alignment horizontal="centerContinuous"/>
    </xf>
    <xf numFmtId="41" fontId="0" fillId="0" borderId="0" xfId="0" applyNumberFormat="1" applyAlignment="1" applyProtection="1">
      <alignment/>
      <protection/>
    </xf>
    <xf numFmtId="41" fontId="2" fillId="0" borderId="0" xfId="0" applyNumberFormat="1" applyFont="1" applyAlignment="1">
      <alignment/>
    </xf>
    <xf numFmtId="37" fontId="30" fillId="0" borderId="23" xfId="0" applyFont="1" applyBorder="1" applyAlignment="1">
      <alignment horizontal="center"/>
    </xf>
    <xf numFmtId="41" fontId="22" fillId="0" borderId="0" xfId="0" applyNumberFormat="1" applyFont="1" applyFill="1" applyBorder="1" applyAlignment="1">
      <alignment/>
    </xf>
    <xf numFmtId="41" fontId="22" fillId="0" borderId="0" xfId="0" applyNumberFormat="1" applyFont="1" applyBorder="1" applyAlignment="1">
      <alignment/>
    </xf>
    <xf numFmtId="41" fontId="22" fillId="0" borderId="0" xfId="15" applyNumberFormat="1" applyFont="1" applyBorder="1" applyAlignment="1">
      <alignment/>
    </xf>
    <xf numFmtId="37" fontId="22" fillId="0" borderId="0" xfId="0" applyFont="1" applyBorder="1" applyAlignment="1" applyProtection="1">
      <alignment horizontal="center"/>
      <protection/>
    </xf>
    <xf numFmtId="178" fontId="23" fillId="2" borderId="24" xfId="15" applyNumberFormat="1" applyFont="1" applyFill="1" applyBorder="1" applyAlignment="1">
      <alignment/>
    </xf>
    <xf numFmtId="0" fontId="1" fillId="0" borderId="0" xfId="0" applyNumberFormat="1" applyFont="1" applyAlignment="1">
      <alignment/>
    </xf>
    <xf numFmtId="37" fontId="26" fillId="0" borderId="0" xfId="0" applyFont="1" applyFill="1" applyAlignment="1">
      <alignment vertical="center"/>
    </xf>
    <xf numFmtId="37" fontId="22" fillId="0" borderId="0" xfId="0" applyFont="1" applyFill="1" applyAlignment="1">
      <alignment vertical="center"/>
    </xf>
    <xf numFmtId="37" fontId="22" fillId="0" borderId="0" xfId="0" applyFont="1" applyFill="1" applyBorder="1" applyAlignment="1">
      <alignment/>
    </xf>
    <xf numFmtId="37" fontId="18" fillId="3" borderId="25" xfId="0" applyFont="1" applyFill="1" applyBorder="1" applyAlignment="1" applyProtection="1">
      <alignment horizontal="centerContinuous"/>
      <protection/>
    </xf>
    <xf numFmtId="37" fontId="18" fillId="3" borderId="4" xfId="0" applyFont="1" applyFill="1" applyBorder="1" applyAlignment="1" applyProtection="1">
      <alignment horizontal="centerContinuous"/>
      <protection/>
    </xf>
    <xf numFmtId="37" fontId="18" fillId="3" borderId="26" xfId="0" applyFont="1" applyFill="1" applyBorder="1" applyAlignment="1" applyProtection="1">
      <alignment horizontal="centerContinuous"/>
      <protection/>
    </xf>
    <xf numFmtId="37" fontId="19" fillId="3" borderId="27" xfId="0" applyFont="1" applyFill="1" applyBorder="1" applyAlignment="1" applyProtection="1">
      <alignment horizontal="centerContinuous"/>
      <protection/>
    </xf>
    <xf numFmtId="37" fontId="19" fillId="3" borderId="28" xfId="0" applyFont="1" applyFill="1" applyBorder="1" applyAlignment="1" applyProtection="1">
      <alignment horizontal="centerContinuous"/>
      <protection/>
    </xf>
    <xf numFmtId="37" fontId="19" fillId="3" borderId="29" xfId="0" applyFont="1" applyFill="1" applyBorder="1" applyAlignment="1" applyProtection="1">
      <alignment horizontal="left"/>
      <protection/>
    </xf>
    <xf numFmtId="37" fontId="21" fillId="3" borderId="3" xfId="0" applyFont="1" applyFill="1" applyBorder="1" applyAlignment="1" applyProtection="1">
      <alignment horizontal="left"/>
      <protection/>
    </xf>
    <xf numFmtId="37" fontId="21" fillId="3" borderId="30" xfId="0" applyFont="1" applyFill="1" applyBorder="1" applyAlignment="1" applyProtection="1">
      <alignment horizontal="left"/>
      <protection/>
    </xf>
    <xf numFmtId="37" fontId="18" fillId="3" borderId="25" xfId="0" applyFont="1" applyFill="1" applyBorder="1" applyAlignment="1" applyProtection="1">
      <alignment/>
      <protection/>
    </xf>
    <xf numFmtId="37" fontId="18" fillId="3" borderId="4" xfId="0" applyFont="1" applyFill="1" applyBorder="1" applyAlignment="1" applyProtection="1">
      <alignment/>
      <protection/>
    </xf>
    <xf numFmtId="37" fontId="18" fillId="3" borderId="26" xfId="0" applyFont="1" applyFill="1" applyBorder="1" applyAlignment="1" applyProtection="1">
      <alignment/>
      <protection/>
    </xf>
    <xf numFmtId="37" fontId="19" fillId="3" borderId="27" xfId="0" applyFont="1" applyFill="1" applyBorder="1" applyAlignment="1">
      <alignment horizontal="centerContinuous"/>
    </xf>
    <xf numFmtId="37" fontId="19" fillId="3" borderId="28" xfId="0" applyFont="1" applyFill="1" applyBorder="1" applyAlignment="1">
      <alignment horizontal="centerContinuous"/>
    </xf>
    <xf numFmtId="37" fontId="20" fillId="3" borderId="29" xfId="0" applyFont="1" applyFill="1" applyBorder="1" applyAlignment="1" applyProtection="1">
      <alignment horizontal="center"/>
      <protection/>
    </xf>
    <xf numFmtId="37" fontId="20" fillId="3" borderId="3" xfId="0" applyFont="1" applyFill="1" applyBorder="1" applyAlignment="1" applyProtection="1">
      <alignment horizontal="center"/>
      <protection/>
    </xf>
    <xf numFmtId="37" fontId="20" fillId="3" borderId="30" xfId="0" applyFont="1" applyFill="1" applyBorder="1" applyAlignment="1" applyProtection="1">
      <alignment horizontal="center"/>
      <protection/>
    </xf>
    <xf numFmtId="37" fontId="1" fillId="0" borderId="0" xfId="0" applyFont="1" applyAlignment="1" applyProtection="1" quotePrefix="1">
      <alignment vertical="center"/>
      <protection/>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 fillId="0" borderId="0" xfId="0" applyFont="1" applyAlignment="1" applyProtection="1" quotePrefix="1">
      <alignment horizontal="center"/>
      <protection/>
    </xf>
    <xf numFmtId="37" fontId="8" fillId="0" borderId="0" xfId="0" applyFont="1" applyAlignment="1" applyProtection="1">
      <alignment horizontal="center"/>
      <protection/>
    </xf>
    <xf numFmtId="37" fontId="4" fillId="0" borderId="3" xfId="0" applyFont="1" applyBorder="1" applyAlignment="1">
      <alignment horizontal="center"/>
    </xf>
    <xf numFmtId="37" fontId="22" fillId="0" borderId="18" xfId="0" applyFont="1" applyBorder="1" applyAlignment="1">
      <alignment horizontal="center"/>
    </xf>
    <xf numFmtId="37" fontId="22" fillId="0" borderId="19" xfId="0" applyFont="1" applyBorder="1" applyAlignment="1">
      <alignment horizontal="center"/>
    </xf>
    <xf numFmtId="37" fontId="22" fillId="0" borderId="0" xfId="0" applyFont="1" applyBorder="1" applyAlignment="1">
      <alignment horizontal="center"/>
    </xf>
    <xf numFmtId="37" fontId="19" fillId="3" borderId="18" xfId="0" applyFont="1" applyFill="1" applyBorder="1" applyAlignment="1">
      <alignment horizontal="center"/>
    </xf>
    <xf numFmtId="37" fontId="19" fillId="3" borderId="0" xfId="0" applyFont="1" applyFill="1" applyBorder="1" applyAlignment="1">
      <alignment horizontal="center"/>
    </xf>
    <xf numFmtId="37" fontId="19" fillId="3" borderId="19" xfId="0" applyFont="1" applyFill="1" applyBorder="1" applyAlignment="1">
      <alignment horizontal="center"/>
    </xf>
    <xf numFmtId="37" fontId="3" fillId="0" borderId="0" xfId="0" applyFont="1" applyBorder="1" applyAlignment="1">
      <alignment horizontal="center"/>
    </xf>
    <xf numFmtId="37" fontId="35" fillId="0" borderId="0" xfId="0" applyFont="1" applyAlignment="1" applyProtection="1">
      <alignment horizontal="center"/>
      <protection/>
    </xf>
    <xf numFmtId="37" fontId="1" fillId="0" borderId="0" xfId="0" applyFont="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hina_Nov-05"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28575</xdr:rowOff>
    </xdr:from>
    <xdr:to>
      <xdr:col>1</xdr:col>
      <xdr:colOff>695325</xdr:colOff>
      <xdr:row>6</xdr:row>
      <xdr:rowOff>19050</xdr:rowOff>
    </xdr:to>
    <xdr:pic>
      <xdr:nvPicPr>
        <xdr:cNvPr id="1" name="Picture 14"/>
        <xdr:cNvPicPr preferRelativeResize="1">
          <a:picLocks noChangeAspect="0"/>
        </xdr:cNvPicPr>
      </xdr:nvPicPr>
      <xdr:blipFill>
        <a:blip r:embed="rId1"/>
        <a:srcRect t="5859" r="79597"/>
        <a:stretch>
          <a:fillRect/>
        </a:stretch>
      </xdr:blipFill>
      <xdr:spPr>
        <a:xfrm>
          <a:off x="142875" y="600075"/>
          <a:ext cx="742950" cy="72390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13</xdr:row>
      <xdr:rowOff>133350</xdr:rowOff>
    </xdr:from>
    <xdr:to>
      <xdr:col>5</xdr:col>
      <xdr:colOff>9525</xdr:colOff>
      <xdr:row>13</xdr:row>
      <xdr:rowOff>133350</xdr:rowOff>
    </xdr:to>
    <xdr:sp>
      <xdr:nvSpPr>
        <xdr:cNvPr id="1" name="Line 1"/>
        <xdr:cNvSpPr>
          <a:spLocks/>
        </xdr:cNvSpPr>
      </xdr:nvSpPr>
      <xdr:spPr>
        <a:xfrm flipH="1">
          <a:off x="2409825" y="251460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13</xdr:row>
      <xdr:rowOff>133350</xdr:rowOff>
    </xdr:from>
    <xdr:to>
      <xdr:col>10</xdr:col>
      <xdr:colOff>0</xdr:colOff>
      <xdr:row>13</xdr:row>
      <xdr:rowOff>133350</xdr:rowOff>
    </xdr:to>
    <xdr:sp>
      <xdr:nvSpPr>
        <xdr:cNvPr id="2" name="Line 2"/>
        <xdr:cNvSpPr>
          <a:spLocks/>
        </xdr:cNvSpPr>
      </xdr:nvSpPr>
      <xdr:spPr>
        <a:xfrm>
          <a:off x="6610350" y="25146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91</xdr:row>
      <xdr:rowOff>0</xdr:rowOff>
    </xdr:from>
    <xdr:to>
      <xdr:col>14</xdr:col>
      <xdr:colOff>1066800</xdr:colOff>
      <xdr:row>91</xdr:row>
      <xdr:rowOff>0</xdr:rowOff>
    </xdr:to>
    <xdr:sp>
      <xdr:nvSpPr>
        <xdr:cNvPr id="1" name="TextBox 3"/>
        <xdr:cNvSpPr txBox="1">
          <a:spLocks noChangeArrowheads="1"/>
        </xdr:cNvSpPr>
      </xdr:nvSpPr>
      <xdr:spPr>
        <a:xfrm>
          <a:off x="400050" y="16944975"/>
          <a:ext cx="7458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16</xdr:row>
      <xdr:rowOff>0</xdr:rowOff>
    </xdr:from>
    <xdr:to>
      <xdr:col>15</xdr:col>
      <xdr:colOff>0</xdr:colOff>
      <xdr:row>26</xdr:row>
      <xdr:rowOff>9525</xdr:rowOff>
    </xdr:to>
    <xdr:sp>
      <xdr:nvSpPr>
        <xdr:cNvPr id="2" name="TextBox 9"/>
        <xdr:cNvSpPr txBox="1">
          <a:spLocks noChangeArrowheads="1"/>
        </xdr:cNvSpPr>
      </xdr:nvSpPr>
      <xdr:spPr>
        <a:xfrm>
          <a:off x="409575" y="2819400"/>
          <a:ext cx="7486650" cy="1914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2008. These explanatory notes provide an explanation of events and transactions that are significant to an understanding of the changes in the financial position and performance of the Group since the year ended 30 June 2008.
The significant accounting policies adopted are consistent with those of the audited financial statements for the financial year ended 30 June 2008.</a:t>
          </a:r>
        </a:p>
      </xdr:txBody>
    </xdr:sp>
    <xdr:clientData/>
  </xdr:twoCellAnchor>
  <xdr:twoCellAnchor>
    <xdr:from>
      <xdr:col>2</xdr:col>
      <xdr:colOff>0</xdr:colOff>
      <xdr:row>27</xdr:row>
      <xdr:rowOff>0</xdr:rowOff>
    </xdr:from>
    <xdr:to>
      <xdr:col>14</xdr:col>
      <xdr:colOff>1095375</xdr:colOff>
      <xdr:row>27</xdr:row>
      <xdr:rowOff>0</xdr:rowOff>
    </xdr:to>
    <xdr:sp>
      <xdr:nvSpPr>
        <xdr:cNvPr id="3" name="TextBox 11"/>
        <xdr:cNvSpPr txBox="1">
          <a:spLocks noChangeArrowheads="1"/>
        </xdr:cNvSpPr>
      </xdr:nvSpPr>
      <xdr:spPr>
        <a:xfrm>
          <a:off x="400050" y="4914900"/>
          <a:ext cx="7486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325</xdr:row>
      <xdr:rowOff>0</xdr:rowOff>
    </xdr:from>
    <xdr:to>
      <xdr:col>15</xdr:col>
      <xdr:colOff>9525</xdr:colOff>
      <xdr:row>325</xdr:row>
      <xdr:rowOff>0</xdr:rowOff>
    </xdr:to>
    <xdr:sp>
      <xdr:nvSpPr>
        <xdr:cNvPr id="4" name="TextBox 12"/>
        <xdr:cNvSpPr txBox="1">
          <a:spLocks noChangeArrowheads="1"/>
        </xdr:cNvSpPr>
      </xdr:nvSpPr>
      <xdr:spPr>
        <a:xfrm>
          <a:off x="419100" y="60712350"/>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273</xdr:row>
      <xdr:rowOff>0</xdr:rowOff>
    </xdr:from>
    <xdr:to>
      <xdr:col>15</xdr:col>
      <xdr:colOff>0</xdr:colOff>
      <xdr:row>275</xdr:row>
      <xdr:rowOff>152400</xdr:rowOff>
    </xdr:to>
    <xdr:sp>
      <xdr:nvSpPr>
        <xdr:cNvPr id="5" name="TextBox 14"/>
        <xdr:cNvSpPr txBox="1">
          <a:spLocks noChangeArrowheads="1"/>
        </xdr:cNvSpPr>
      </xdr:nvSpPr>
      <xdr:spPr>
        <a:xfrm>
          <a:off x="409575" y="51006375"/>
          <a:ext cx="7486650" cy="53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EPS is calculated by dividing the net profit for the period attributable to equity holders of the parent by the weighted average number of ordinary shares of the Company in issue during the period.</a:t>
          </a:r>
        </a:p>
      </xdr:txBody>
    </xdr:sp>
    <xdr:clientData/>
  </xdr:twoCellAnchor>
  <xdr:twoCellAnchor>
    <xdr:from>
      <xdr:col>5</xdr:col>
      <xdr:colOff>76200</xdr:colOff>
      <xdr:row>200</xdr:row>
      <xdr:rowOff>0</xdr:rowOff>
    </xdr:from>
    <xdr:to>
      <xdr:col>10</xdr:col>
      <xdr:colOff>1000125</xdr:colOff>
      <xdr:row>200</xdr:row>
      <xdr:rowOff>0</xdr:rowOff>
    </xdr:to>
    <xdr:sp>
      <xdr:nvSpPr>
        <xdr:cNvPr id="6" name="TextBox 18"/>
        <xdr:cNvSpPr txBox="1">
          <a:spLocks noChangeArrowheads="1"/>
        </xdr:cNvSpPr>
      </xdr:nvSpPr>
      <xdr:spPr>
        <a:xfrm>
          <a:off x="1914525" y="37195125"/>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196</xdr:row>
      <xdr:rowOff>0</xdr:rowOff>
    </xdr:from>
    <xdr:to>
      <xdr:col>15</xdr:col>
      <xdr:colOff>0</xdr:colOff>
      <xdr:row>196</xdr:row>
      <xdr:rowOff>0</xdr:rowOff>
    </xdr:to>
    <xdr:sp>
      <xdr:nvSpPr>
        <xdr:cNvPr id="7" name="TextBox 20"/>
        <xdr:cNvSpPr txBox="1">
          <a:spLocks noChangeArrowheads="1"/>
        </xdr:cNvSpPr>
      </xdr:nvSpPr>
      <xdr:spPr>
        <a:xfrm>
          <a:off x="409575" y="36433125"/>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sales of unquoted investments or properties for the current quarter and financial year-to-date.</a:t>
          </a:r>
        </a:p>
      </xdr:txBody>
    </xdr:sp>
    <xdr:clientData/>
  </xdr:twoCellAnchor>
  <xdr:twoCellAnchor>
    <xdr:from>
      <xdr:col>2</xdr:col>
      <xdr:colOff>0</xdr:colOff>
      <xdr:row>184</xdr:row>
      <xdr:rowOff>123825</xdr:rowOff>
    </xdr:from>
    <xdr:to>
      <xdr:col>14</xdr:col>
      <xdr:colOff>1095375</xdr:colOff>
      <xdr:row>186</xdr:row>
      <xdr:rowOff>171450</xdr:rowOff>
    </xdr:to>
    <xdr:sp>
      <xdr:nvSpPr>
        <xdr:cNvPr id="8" name="TextBox 21"/>
        <xdr:cNvSpPr txBox="1">
          <a:spLocks noChangeArrowheads="1"/>
        </xdr:cNvSpPr>
      </xdr:nvSpPr>
      <xdr:spPr>
        <a:xfrm>
          <a:off x="400050" y="34366200"/>
          <a:ext cx="748665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effective tax rate of the Group for the current quarter and financial year-to-date were lower than the Malaysian statutory tax rate mainly due to lower tax rate for retail operations in China.</a:t>
          </a:r>
        </a:p>
      </xdr:txBody>
    </xdr:sp>
    <xdr:clientData/>
  </xdr:twoCellAnchor>
  <xdr:twoCellAnchor>
    <xdr:from>
      <xdr:col>3</xdr:col>
      <xdr:colOff>9525</xdr:colOff>
      <xdr:row>151</xdr:row>
      <xdr:rowOff>9525</xdr:rowOff>
    </xdr:from>
    <xdr:to>
      <xdr:col>14</xdr:col>
      <xdr:colOff>1076325</xdr:colOff>
      <xdr:row>154</xdr:row>
      <xdr:rowOff>57150</xdr:rowOff>
    </xdr:to>
    <xdr:sp>
      <xdr:nvSpPr>
        <xdr:cNvPr id="9" name="TextBox 22"/>
        <xdr:cNvSpPr txBox="1">
          <a:spLocks noChangeArrowheads="1"/>
        </xdr:cNvSpPr>
      </xdr:nvSpPr>
      <xdr:spPr>
        <a:xfrm>
          <a:off x="695325" y="28079700"/>
          <a:ext cx="7172325" cy="6191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Despite the anticipated slowdown in the economic growth of regional economies, the Group is expected to post satisfactory results in the next quarter. Revenue and earnings are expected to be higher in view of the impending year-end festivities.</a:t>
          </a:r>
        </a:p>
      </xdr:txBody>
    </xdr:sp>
    <xdr:clientData/>
  </xdr:twoCellAnchor>
  <xdr:oneCellAnchor>
    <xdr:from>
      <xdr:col>1</xdr:col>
      <xdr:colOff>276225</xdr:colOff>
      <xdr:row>143</xdr:row>
      <xdr:rowOff>19050</xdr:rowOff>
    </xdr:from>
    <xdr:ext cx="7410450" cy="647700"/>
    <xdr:sp>
      <xdr:nvSpPr>
        <xdr:cNvPr id="10" name="TextBox 23"/>
        <xdr:cNvSpPr txBox="1">
          <a:spLocks noChangeArrowheads="1"/>
        </xdr:cNvSpPr>
      </xdr:nvSpPr>
      <xdr:spPr>
        <a:xfrm>
          <a:off x="390525" y="26565225"/>
          <a:ext cx="7410450" cy="6477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maintained its favourable results for the quarter under review with higher revenue and profit before taxation. Satisfactory same store sales growth coupled with the higher spending during Hari Raya festivities in Malaysia have boosted sales performance for the Group.</a:t>
          </a:r>
        </a:p>
      </xdr:txBody>
    </xdr:sp>
    <xdr:clientData/>
  </xdr:oneCellAnchor>
  <xdr:twoCellAnchor>
    <xdr:from>
      <xdr:col>1</xdr:col>
      <xdr:colOff>276225</xdr:colOff>
      <xdr:row>119</xdr:row>
      <xdr:rowOff>9525</xdr:rowOff>
    </xdr:from>
    <xdr:to>
      <xdr:col>14</xdr:col>
      <xdr:colOff>1085850</xdr:colOff>
      <xdr:row>126</xdr:row>
      <xdr:rowOff>76200</xdr:rowOff>
    </xdr:to>
    <xdr:sp>
      <xdr:nvSpPr>
        <xdr:cNvPr id="11" name="TextBox 24"/>
        <xdr:cNvSpPr txBox="1">
          <a:spLocks noChangeArrowheads="1"/>
        </xdr:cNvSpPr>
      </xdr:nvSpPr>
      <xdr:spPr>
        <a:xfrm>
          <a:off x="390525" y="22098000"/>
          <a:ext cx="7486650" cy="14001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continued to record strong performance for the 3 months ended 30 September 2008 as compared to a year ago. Revenue was 27% higher at RM621.1 million, with profit from operations reported at RM154.1 million. This was mainly contributed by the impressive same store sales growth and the opening of new stores in the earlier quarters. 
The improved sales performance and better operating efficiency of the retail operations have enabled the Group to register a higher profit before taxation of RM142.4 million, representing a growth of 42% over the preceding year corresponding period.</a:t>
          </a:r>
        </a:p>
      </xdr:txBody>
    </xdr:sp>
    <xdr:clientData/>
  </xdr:twoCellAnchor>
  <xdr:twoCellAnchor>
    <xdr:from>
      <xdr:col>2</xdr:col>
      <xdr:colOff>9525</xdr:colOff>
      <xdr:row>84</xdr:row>
      <xdr:rowOff>0</xdr:rowOff>
    </xdr:from>
    <xdr:to>
      <xdr:col>15</xdr:col>
      <xdr:colOff>0</xdr:colOff>
      <xdr:row>86</xdr:row>
      <xdr:rowOff>0</xdr:rowOff>
    </xdr:to>
    <xdr:sp>
      <xdr:nvSpPr>
        <xdr:cNvPr id="12" name="TextBox 25"/>
        <xdr:cNvSpPr txBox="1">
          <a:spLocks noChangeArrowheads="1"/>
        </xdr:cNvSpPr>
      </xdr:nvSpPr>
      <xdr:spPr>
        <a:xfrm>
          <a:off x="409575" y="15611475"/>
          <a:ext cx="7486650"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19(a), there were no material events subsequent to the end of the current quarter.</a:t>
          </a:r>
        </a:p>
      </xdr:txBody>
    </xdr:sp>
    <xdr:clientData/>
  </xdr:twoCellAnchor>
  <xdr:twoCellAnchor>
    <xdr:from>
      <xdr:col>2</xdr:col>
      <xdr:colOff>0</xdr:colOff>
      <xdr:row>81</xdr:row>
      <xdr:rowOff>0</xdr:rowOff>
    </xdr:from>
    <xdr:to>
      <xdr:col>14</xdr:col>
      <xdr:colOff>1095375</xdr:colOff>
      <xdr:row>81</xdr:row>
      <xdr:rowOff>0</xdr:rowOff>
    </xdr:to>
    <xdr:sp>
      <xdr:nvSpPr>
        <xdr:cNvPr id="13" name="TextBox 26"/>
        <xdr:cNvSpPr txBox="1">
          <a:spLocks noChangeArrowheads="1"/>
        </xdr:cNvSpPr>
      </xdr:nvSpPr>
      <xdr:spPr>
        <a:xfrm>
          <a:off x="400050" y="15039975"/>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
</a:t>
          </a:r>
        </a:p>
      </xdr:txBody>
    </xdr:sp>
    <xdr:clientData/>
  </xdr:twoCellAnchor>
  <xdr:twoCellAnchor>
    <xdr:from>
      <xdr:col>2</xdr:col>
      <xdr:colOff>9525</xdr:colOff>
      <xdr:row>35</xdr:row>
      <xdr:rowOff>19050</xdr:rowOff>
    </xdr:from>
    <xdr:to>
      <xdr:col>15</xdr:col>
      <xdr:colOff>0</xdr:colOff>
      <xdr:row>37</xdr:row>
      <xdr:rowOff>28575</xdr:rowOff>
    </xdr:to>
    <xdr:sp>
      <xdr:nvSpPr>
        <xdr:cNvPr id="14" name="TextBox 28"/>
        <xdr:cNvSpPr txBox="1">
          <a:spLocks noChangeArrowheads="1"/>
        </xdr:cNvSpPr>
      </xdr:nvSpPr>
      <xdr:spPr>
        <a:xfrm>
          <a:off x="409575" y="6457950"/>
          <a:ext cx="7486650"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unusual items affecting assets, liabilities, equity, net income or cash flows during the financial year-to-date.</a:t>
          </a:r>
        </a:p>
      </xdr:txBody>
    </xdr:sp>
    <xdr:clientData/>
  </xdr:twoCellAnchor>
  <xdr:twoCellAnchor>
    <xdr:from>
      <xdr:col>4</xdr:col>
      <xdr:colOff>0</xdr:colOff>
      <xdr:row>204</xdr:row>
      <xdr:rowOff>0</xdr:rowOff>
    </xdr:from>
    <xdr:to>
      <xdr:col>15</xdr:col>
      <xdr:colOff>0</xdr:colOff>
      <xdr:row>204</xdr:row>
      <xdr:rowOff>0</xdr:rowOff>
    </xdr:to>
    <xdr:sp>
      <xdr:nvSpPr>
        <xdr:cNvPr id="15" name="TextBox 30"/>
        <xdr:cNvSpPr txBox="1">
          <a:spLocks noChangeArrowheads="1"/>
        </xdr:cNvSpPr>
      </xdr:nvSpPr>
      <xdr:spPr>
        <a:xfrm>
          <a:off x="809625" y="37957125"/>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198</xdr:row>
      <xdr:rowOff>0</xdr:rowOff>
    </xdr:from>
    <xdr:to>
      <xdr:col>15</xdr:col>
      <xdr:colOff>0</xdr:colOff>
      <xdr:row>199</xdr:row>
      <xdr:rowOff>161925</xdr:rowOff>
    </xdr:to>
    <xdr:sp>
      <xdr:nvSpPr>
        <xdr:cNvPr id="16" name="TextBox 32"/>
        <xdr:cNvSpPr txBox="1">
          <a:spLocks noChangeArrowheads="1"/>
        </xdr:cNvSpPr>
      </xdr:nvSpPr>
      <xdr:spPr>
        <a:xfrm>
          <a:off x="409575" y="36814125"/>
          <a:ext cx="7486650"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purchases or disposals of quoted securities for the current quarter and financial year-to-date. </a:t>
          </a:r>
        </a:p>
      </xdr:txBody>
    </xdr:sp>
    <xdr:clientData/>
  </xdr:twoCellAnchor>
  <xdr:twoCellAnchor>
    <xdr:from>
      <xdr:col>2</xdr:col>
      <xdr:colOff>266700</xdr:colOff>
      <xdr:row>47</xdr:row>
      <xdr:rowOff>0</xdr:rowOff>
    </xdr:from>
    <xdr:to>
      <xdr:col>15</xdr:col>
      <xdr:colOff>19050</xdr:colOff>
      <xdr:row>47</xdr:row>
      <xdr:rowOff>0</xdr:rowOff>
    </xdr:to>
    <xdr:sp>
      <xdr:nvSpPr>
        <xdr:cNvPr id="17" name="TextBox 35"/>
        <xdr:cNvSpPr txBox="1">
          <a:spLocks noChangeArrowheads="1"/>
        </xdr:cNvSpPr>
      </xdr:nvSpPr>
      <xdr:spPr>
        <a:xfrm>
          <a:off x="666750" y="8639175"/>
          <a:ext cx="7248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47</xdr:row>
      <xdr:rowOff>0</xdr:rowOff>
    </xdr:from>
    <xdr:to>
      <xdr:col>15</xdr:col>
      <xdr:colOff>0</xdr:colOff>
      <xdr:row>47</xdr:row>
      <xdr:rowOff>0</xdr:rowOff>
    </xdr:to>
    <xdr:sp>
      <xdr:nvSpPr>
        <xdr:cNvPr id="18" name="TextBox 36"/>
        <xdr:cNvSpPr txBox="1">
          <a:spLocks noChangeArrowheads="1"/>
        </xdr:cNvSpPr>
      </xdr:nvSpPr>
      <xdr:spPr>
        <a:xfrm>
          <a:off x="647700" y="8639175"/>
          <a:ext cx="7248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1</xdr:col>
      <xdr:colOff>266700</xdr:colOff>
      <xdr:row>47</xdr:row>
      <xdr:rowOff>0</xdr:rowOff>
    </xdr:from>
    <xdr:to>
      <xdr:col>14</xdr:col>
      <xdr:colOff>1076325</xdr:colOff>
      <xdr:row>47</xdr:row>
      <xdr:rowOff>0</xdr:rowOff>
    </xdr:to>
    <xdr:sp>
      <xdr:nvSpPr>
        <xdr:cNvPr id="19" name="TextBox 37"/>
        <xdr:cNvSpPr txBox="1">
          <a:spLocks noChangeArrowheads="1"/>
        </xdr:cNvSpPr>
      </xdr:nvSpPr>
      <xdr:spPr>
        <a:xfrm>
          <a:off x="381000" y="8639175"/>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issued and paid-up share capital of the Company was increased from RM74,711,000 to RM1,036,410,250 by :</a:t>
          </a:r>
        </a:p>
      </xdr:txBody>
    </xdr:sp>
    <xdr:clientData/>
  </xdr:twoCellAnchor>
  <xdr:oneCellAnchor>
    <xdr:from>
      <xdr:col>2</xdr:col>
      <xdr:colOff>9525</xdr:colOff>
      <xdr:row>114</xdr:row>
      <xdr:rowOff>0</xdr:rowOff>
    </xdr:from>
    <xdr:ext cx="7410450" cy="352425"/>
    <xdr:sp>
      <xdr:nvSpPr>
        <xdr:cNvPr id="20" name="TextBox 46"/>
        <xdr:cNvSpPr txBox="1">
          <a:spLocks noChangeArrowheads="1"/>
        </xdr:cNvSpPr>
      </xdr:nvSpPr>
      <xdr:spPr>
        <a:xfrm>
          <a:off x="409575" y="21135975"/>
          <a:ext cx="7410450" cy="352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200</xdr:row>
      <xdr:rowOff>0</xdr:rowOff>
    </xdr:from>
    <xdr:to>
      <xdr:col>10</xdr:col>
      <xdr:colOff>981075</xdr:colOff>
      <xdr:row>200</xdr:row>
      <xdr:rowOff>0</xdr:rowOff>
    </xdr:to>
    <xdr:sp>
      <xdr:nvSpPr>
        <xdr:cNvPr id="21" name="TextBox 47"/>
        <xdr:cNvSpPr txBox="1">
          <a:spLocks noChangeArrowheads="1"/>
        </xdr:cNvSpPr>
      </xdr:nvSpPr>
      <xdr:spPr>
        <a:xfrm>
          <a:off x="1905000" y="3719512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200</xdr:row>
      <xdr:rowOff>0</xdr:rowOff>
    </xdr:from>
    <xdr:to>
      <xdr:col>10</xdr:col>
      <xdr:colOff>1009650</xdr:colOff>
      <xdr:row>200</xdr:row>
      <xdr:rowOff>0</xdr:rowOff>
    </xdr:to>
    <xdr:sp>
      <xdr:nvSpPr>
        <xdr:cNvPr id="22" name="TextBox 48"/>
        <xdr:cNvSpPr txBox="1">
          <a:spLocks noChangeArrowheads="1"/>
        </xdr:cNvSpPr>
      </xdr:nvSpPr>
      <xdr:spPr>
        <a:xfrm>
          <a:off x="1914525" y="37195125"/>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200</xdr:row>
      <xdr:rowOff>0</xdr:rowOff>
    </xdr:from>
    <xdr:to>
      <xdr:col>10</xdr:col>
      <xdr:colOff>981075</xdr:colOff>
      <xdr:row>200</xdr:row>
      <xdr:rowOff>0</xdr:rowOff>
    </xdr:to>
    <xdr:sp>
      <xdr:nvSpPr>
        <xdr:cNvPr id="23" name="TextBox 49"/>
        <xdr:cNvSpPr txBox="1">
          <a:spLocks noChangeArrowheads="1"/>
        </xdr:cNvSpPr>
      </xdr:nvSpPr>
      <xdr:spPr>
        <a:xfrm>
          <a:off x="2143125" y="37195125"/>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200</xdr:row>
      <xdr:rowOff>0</xdr:rowOff>
    </xdr:from>
    <xdr:to>
      <xdr:col>10</xdr:col>
      <xdr:colOff>1047750</xdr:colOff>
      <xdr:row>200</xdr:row>
      <xdr:rowOff>0</xdr:rowOff>
    </xdr:to>
    <xdr:sp>
      <xdr:nvSpPr>
        <xdr:cNvPr id="24" name="TextBox 50"/>
        <xdr:cNvSpPr txBox="1">
          <a:spLocks noChangeArrowheads="1"/>
        </xdr:cNvSpPr>
      </xdr:nvSpPr>
      <xdr:spPr>
        <a:xfrm>
          <a:off x="2133600" y="37195125"/>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200</xdr:row>
      <xdr:rowOff>0</xdr:rowOff>
    </xdr:from>
    <xdr:to>
      <xdr:col>10</xdr:col>
      <xdr:colOff>1000125</xdr:colOff>
      <xdr:row>200</xdr:row>
      <xdr:rowOff>0</xdr:rowOff>
    </xdr:to>
    <xdr:sp>
      <xdr:nvSpPr>
        <xdr:cNvPr id="25" name="TextBox 52"/>
        <xdr:cNvSpPr txBox="1">
          <a:spLocks noChangeArrowheads="1"/>
        </xdr:cNvSpPr>
      </xdr:nvSpPr>
      <xdr:spPr>
        <a:xfrm>
          <a:off x="1914525" y="37195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204</xdr:row>
      <xdr:rowOff>0</xdr:rowOff>
    </xdr:from>
    <xdr:to>
      <xdr:col>10</xdr:col>
      <xdr:colOff>1000125</xdr:colOff>
      <xdr:row>204</xdr:row>
      <xdr:rowOff>0</xdr:rowOff>
    </xdr:to>
    <xdr:sp>
      <xdr:nvSpPr>
        <xdr:cNvPr id="26" name="TextBox 56"/>
        <xdr:cNvSpPr txBox="1">
          <a:spLocks noChangeArrowheads="1"/>
        </xdr:cNvSpPr>
      </xdr:nvSpPr>
      <xdr:spPr>
        <a:xfrm>
          <a:off x="1914525" y="37957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204</xdr:row>
      <xdr:rowOff>0</xdr:rowOff>
    </xdr:from>
    <xdr:to>
      <xdr:col>10</xdr:col>
      <xdr:colOff>1000125</xdr:colOff>
      <xdr:row>204</xdr:row>
      <xdr:rowOff>0</xdr:rowOff>
    </xdr:to>
    <xdr:sp>
      <xdr:nvSpPr>
        <xdr:cNvPr id="27" name="TextBox 57"/>
        <xdr:cNvSpPr txBox="1">
          <a:spLocks noChangeArrowheads="1"/>
        </xdr:cNvSpPr>
      </xdr:nvSpPr>
      <xdr:spPr>
        <a:xfrm>
          <a:off x="2124075" y="379571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204</xdr:row>
      <xdr:rowOff>0</xdr:rowOff>
    </xdr:from>
    <xdr:to>
      <xdr:col>10</xdr:col>
      <xdr:colOff>1019175</xdr:colOff>
      <xdr:row>204</xdr:row>
      <xdr:rowOff>0</xdr:rowOff>
    </xdr:to>
    <xdr:sp>
      <xdr:nvSpPr>
        <xdr:cNvPr id="28" name="TextBox 59"/>
        <xdr:cNvSpPr txBox="1">
          <a:spLocks noChangeArrowheads="1"/>
        </xdr:cNvSpPr>
      </xdr:nvSpPr>
      <xdr:spPr>
        <a:xfrm>
          <a:off x="2114550" y="379571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204</xdr:row>
      <xdr:rowOff>0</xdr:rowOff>
    </xdr:from>
    <xdr:to>
      <xdr:col>10</xdr:col>
      <xdr:colOff>1000125</xdr:colOff>
      <xdr:row>204</xdr:row>
      <xdr:rowOff>0</xdr:rowOff>
    </xdr:to>
    <xdr:sp>
      <xdr:nvSpPr>
        <xdr:cNvPr id="29" name="TextBox 60"/>
        <xdr:cNvSpPr txBox="1">
          <a:spLocks noChangeArrowheads="1"/>
        </xdr:cNvSpPr>
      </xdr:nvSpPr>
      <xdr:spPr>
        <a:xfrm>
          <a:off x="1914525" y="37957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204</xdr:row>
      <xdr:rowOff>0</xdr:rowOff>
    </xdr:from>
    <xdr:to>
      <xdr:col>10</xdr:col>
      <xdr:colOff>1009650</xdr:colOff>
      <xdr:row>204</xdr:row>
      <xdr:rowOff>0</xdr:rowOff>
    </xdr:to>
    <xdr:sp>
      <xdr:nvSpPr>
        <xdr:cNvPr id="30" name="TextBox 63"/>
        <xdr:cNvSpPr txBox="1">
          <a:spLocks noChangeArrowheads="1"/>
        </xdr:cNvSpPr>
      </xdr:nvSpPr>
      <xdr:spPr>
        <a:xfrm>
          <a:off x="1914525" y="379571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204</xdr:row>
      <xdr:rowOff>0</xdr:rowOff>
    </xdr:from>
    <xdr:to>
      <xdr:col>14</xdr:col>
      <xdr:colOff>1057275</xdr:colOff>
      <xdr:row>204</xdr:row>
      <xdr:rowOff>0</xdr:rowOff>
    </xdr:to>
    <xdr:sp>
      <xdr:nvSpPr>
        <xdr:cNvPr id="31" name="TextBox 64"/>
        <xdr:cNvSpPr txBox="1">
          <a:spLocks noChangeArrowheads="1"/>
        </xdr:cNvSpPr>
      </xdr:nvSpPr>
      <xdr:spPr>
        <a:xfrm>
          <a:off x="5886450" y="379571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204</xdr:row>
      <xdr:rowOff>0</xdr:rowOff>
    </xdr:from>
    <xdr:to>
      <xdr:col>14</xdr:col>
      <xdr:colOff>1028700</xdr:colOff>
      <xdr:row>204</xdr:row>
      <xdr:rowOff>0</xdr:rowOff>
    </xdr:to>
    <xdr:sp>
      <xdr:nvSpPr>
        <xdr:cNvPr id="32" name="TextBox 65"/>
        <xdr:cNvSpPr txBox="1">
          <a:spLocks noChangeArrowheads="1"/>
        </xdr:cNvSpPr>
      </xdr:nvSpPr>
      <xdr:spPr>
        <a:xfrm>
          <a:off x="5876925" y="379571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204</xdr:row>
      <xdr:rowOff>0</xdr:rowOff>
    </xdr:from>
    <xdr:to>
      <xdr:col>14</xdr:col>
      <xdr:colOff>1057275</xdr:colOff>
      <xdr:row>204</xdr:row>
      <xdr:rowOff>0</xdr:rowOff>
    </xdr:to>
    <xdr:sp>
      <xdr:nvSpPr>
        <xdr:cNvPr id="33" name="TextBox 66"/>
        <xdr:cNvSpPr txBox="1">
          <a:spLocks noChangeArrowheads="1"/>
        </xdr:cNvSpPr>
      </xdr:nvSpPr>
      <xdr:spPr>
        <a:xfrm>
          <a:off x="5876925" y="379571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204</xdr:row>
      <xdr:rowOff>0</xdr:rowOff>
    </xdr:from>
    <xdr:to>
      <xdr:col>14</xdr:col>
      <xdr:colOff>1057275</xdr:colOff>
      <xdr:row>204</xdr:row>
      <xdr:rowOff>0</xdr:rowOff>
    </xdr:to>
    <xdr:sp>
      <xdr:nvSpPr>
        <xdr:cNvPr id="34" name="TextBox 67"/>
        <xdr:cNvSpPr txBox="1">
          <a:spLocks noChangeArrowheads="1"/>
        </xdr:cNvSpPr>
      </xdr:nvSpPr>
      <xdr:spPr>
        <a:xfrm>
          <a:off x="5867400" y="379571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204</xdr:row>
      <xdr:rowOff>0</xdr:rowOff>
    </xdr:from>
    <xdr:to>
      <xdr:col>14</xdr:col>
      <xdr:colOff>1028700</xdr:colOff>
      <xdr:row>204</xdr:row>
      <xdr:rowOff>0</xdr:rowOff>
    </xdr:to>
    <xdr:sp>
      <xdr:nvSpPr>
        <xdr:cNvPr id="35" name="TextBox 68"/>
        <xdr:cNvSpPr txBox="1">
          <a:spLocks noChangeArrowheads="1"/>
        </xdr:cNvSpPr>
      </xdr:nvSpPr>
      <xdr:spPr>
        <a:xfrm>
          <a:off x="5867400" y="379571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204</xdr:row>
      <xdr:rowOff>0</xdr:rowOff>
    </xdr:from>
    <xdr:to>
      <xdr:col>14</xdr:col>
      <xdr:colOff>990600</xdr:colOff>
      <xdr:row>204</xdr:row>
      <xdr:rowOff>0</xdr:rowOff>
    </xdr:to>
    <xdr:sp>
      <xdr:nvSpPr>
        <xdr:cNvPr id="36" name="TextBox 69"/>
        <xdr:cNvSpPr txBox="1">
          <a:spLocks noChangeArrowheads="1"/>
        </xdr:cNvSpPr>
      </xdr:nvSpPr>
      <xdr:spPr>
        <a:xfrm>
          <a:off x="5857875" y="379571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204</xdr:row>
      <xdr:rowOff>0</xdr:rowOff>
    </xdr:from>
    <xdr:to>
      <xdr:col>14</xdr:col>
      <xdr:colOff>952500</xdr:colOff>
      <xdr:row>204</xdr:row>
      <xdr:rowOff>0</xdr:rowOff>
    </xdr:to>
    <xdr:sp>
      <xdr:nvSpPr>
        <xdr:cNvPr id="37" name="TextBox 70"/>
        <xdr:cNvSpPr txBox="1">
          <a:spLocks noChangeArrowheads="1"/>
        </xdr:cNvSpPr>
      </xdr:nvSpPr>
      <xdr:spPr>
        <a:xfrm>
          <a:off x="5657850" y="379571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91</xdr:row>
      <xdr:rowOff>0</xdr:rowOff>
    </xdr:from>
    <xdr:to>
      <xdr:col>15</xdr:col>
      <xdr:colOff>19050</xdr:colOff>
      <xdr:row>91</xdr:row>
      <xdr:rowOff>0</xdr:rowOff>
    </xdr:to>
    <xdr:sp>
      <xdr:nvSpPr>
        <xdr:cNvPr id="38" name="TextBox 71"/>
        <xdr:cNvSpPr txBox="1">
          <a:spLocks noChangeArrowheads="1"/>
        </xdr:cNvSpPr>
      </xdr:nvSpPr>
      <xdr:spPr>
        <a:xfrm>
          <a:off x="666750" y="16944975"/>
          <a:ext cx="7248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91</xdr:row>
      <xdr:rowOff>0</xdr:rowOff>
    </xdr:from>
    <xdr:to>
      <xdr:col>14</xdr:col>
      <xdr:colOff>1085850</xdr:colOff>
      <xdr:row>91</xdr:row>
      <xdr:rowOff>0</xdr:rowOff>
    </xdr:to>
    <xdr:sp>
      <xdr:nvSpPr>
        <xdr:cNvPr id="39" name="TextBox 72"/>
        <xdr:cNvSpPr txBox="1">
          <a:spLocks noChangeArrowheads="1"/>
        </xdr:cNvSpPr>
      </xdr:nvSpPr>
      <xdr:spPr>
        <a:xfrm>
          <a:off x="695325" y="16944975"/>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91</xdr:row>
      <xdr:rowOff>0</xdr:rowOff>
    </xdr:from>
    <xdr:to>
      <xdr:col>15</xdr:col>
      <xdr:colOff>0</xdr:colOff>
      <xdr:row>91</xdr:row>
      <xdr:rowOff>0</xdr:rowOff>
    </xdr:to>
    <xdr:sp>
      <xdr:nvSpPr>
        <xdr:cNvPr id="40" name="TextBox 73"/>
        <xdr:cNvSpPr txBox="1">
          <a:spLocks noChangeArrowheads="1"/>
        </xdr:cNvSpPr>
      </xdr:nvSpPr>
      <xdr:spPr>
        <a:xfrm>
          <a:off x="695325" y="16944975"/>
          <a:ext cx="7200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91</xdr:row>
      <xdr:rowOff>0</xdr:rowOff>
    </xdr:from>
    <xdr:to>
      <xdr:col>14</xdr:col>
      <xdr:colOff>1095375</xdr:colOff>
      <xdr:row>91</xdr:row>
      <xdr:rowOff>0</xdr:rowOff>
    </xdr:to>
    <xdr:sp>
      <xdr:nvSpPr>
        <xdr:cNvPr id="41" name="TextBox 74"/>
        <xdr:cNvSpPr txBox="1">
          <a:spLocks noChangeArrowheads="1"/>
        </xdr:cNvSpPr>
      </xdr:nvSpPr>
      <xdr:spPr>
        <a:xfrm>
          <a:off x="695325" y="169449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204</xdr:row>
      <xdr:rowOff>0</xdr:rowOff>
    </xdr:from>
    <xdr:to>
      <xdr:col>10</xdr:col>
      <xdr:colOff>1019175</xdr:colOff>
      <xdr:row>204</xdr:row>
      <xdr:rowOff>0</xdr:rowOff>
    </xdr:to>
    <xdr:sp>
      <xdr:nvSpPr>
        <xdr:cNvPr id="42" name="TextBox 75"/>
        <xdr:cNvSpPr txBox="1">
          <a:spLocks noChangeArrowheads="1"/>
        </xdr:cNvSpPr>
      </xdr:nvSpPr>
      <xdr:spPr>
        <a:xfrm>
          <a:off x="1924050" y="379571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91</xdr:row>
      <xdr:rowOff>0</xdr:rowOff>
    </xdr:from>
    <xdr:to>
      <xdr:col>14</xdr:col>
      <xdr:colOff>1095375</xdr:colOff>
      <xdr:row>91</xdr:row>
      <xdr:rowOff>0</xdr:rowOff>
    </xdr:to>
    <xdr:sp>
      <xdr:nvSpPr>
        <xdr:cNvPr id="43" name="TextBox 82"/>
        <xdr:cNvSpPr txBox="1">
          <a:spLocks noChangeArrowheads="1"/>
        </xdr:cNvSpPr>
      </xdr:nvSpPr>
      <xdr:spPr>
        <a:xfrm>
          <a:off x="695325" y="169449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204</xdr:row>
      <xdr:rowOff>0</xdr:rowOff>
    </xdr:from>
    <xdr:to>
      <xdr:col>15</xdr:col>
      <xdr:colOff>0</xdr:colOff>
      <xdr:row>204</xdr:row>
      <xdr:rowOff>0</xdr:rowOff>
    </xdr:to>
    <xdr:sp>
      <xdr:nvSpPr>
        <xdr:cNvPr id="44" name="TextBox 88"/>
        <xdr:cNvSpPr txBox="1">
          <a:spLocks noChangeArrowheads="1"/>
        </xdr:cNvSpPr>
      </xdr:nvSpPr>
      <xdr:spPr>
        <a:xfrm>
          <a:off x="809625" y="37957125"/>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91</xdr:row>
      <xdr:rowOff>0</xdr:rowOff>
    </xdr:from>
    <xdr:to>
      <xdr:col>15</xdr:col>
      <xdr:colOff>9525</xdr:colOff>
      <xdr:row>91</xdr:row>
      <xdr:rowOff>0</xdr:rowOff>
    </xdr:to>
    <xdr:sp>
      <xdr:nvSpPr>
        <xdr:cNvPr id="45" name="TextBox 89"/>
        <xdr:cNvSpPr txBox="1">
          <a:spLocks noChangeArrowheads="1"/>
        </xdr:cNvSpPr>
      </xdr:nvSpPr>
      <xdr:spPr>
        <a:xfrm>
          <a:off x="685800" y="16944975"/>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91</xdr:row>
      <xdr:rowOff>0</xdr:rowOff>
    </xdr:from>
    <xdr:to>
      <xdr:col>15</xdr:col>
      <xdr:colOff>0</xdr:colOff>
      <xdr:row>91</xdr:row>
      <xdr:rowOff>0</xdr:rowOff>
    </xdr:to>
    <xdr:sp>
      <xdr:nvSpPr>
        <xdr:cNvPr id="46" name="TextBox 96"/>
        <xdr:cNvSpPr txBox="1">
          <a:spLocks noChangeArrowheads="1"/>
        </xdr:cNvSpPr>
      </xdr:nvSpPr>
      <xdr:spPr>
        <a:xfrm>
          <a:off x="704850" y="169449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91</xdr:row>
      <xdr:rowOff>0</xdr:rowOff>
    </xdr:from>
    <xdr:to>
      <xdr:col>14</xdr:col>
      <xdr:colOff>1095375</xdr:colOff>
      <xdr:row>91</xdr:row>
      <xdr:rowOff>0</xdr:rowOff>
    </xdr:to>
    <xdr:sp>
      <xdr:nvSpPr>
        <xdr:cNvPr id="47" name="TextBox 100"/>
        <xdr:cNvSpPr txBox="1">
          <a:spLocks noChangeArrowheads="1"/>
        </xdr:cNvSpPr>
      </xdr:nvSpPr>
      <xdr:spPr>
        <a:xfrm>
          <a:off x="695325" y="169449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91</xdr:row>
      <xdr:rowOff>0</xdr:rowOff>
    </xdr:from>
    <xdr:to>
      <xdr:col>14</xdr:col>
      <xdr:colOff>1095375</xdr:colOff>
      <xdr:row>91</xdr:row>
      <xdr:rowOff>0</xdr:rowOff>
    </xdr:to>
    <xdr:sp>
      <xdr:nvSpPr>
        <xdr:cNvPr id="48" name="TextBox 101"/>
        <xdr:cNvSpPr txBox="1">
          <a:spLocks noChangeArrowheads="1"/>
        </xdr:cNvSpPr>
      </xdr:nvSpPr>
      <xdr:spPr>
        <a:xfrm>
          <a:off x="695325" y="169449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91</xdr:row>
      <xdr:rowOff>0</xdr:rowOff>
    </xdr:from>
    <xdr:to>
      <xdr:col>15</xdr:col>
      <xdr:colOff>19050</xdr:colOff>
      <xdr:row>91</xdr:row>
      <xdr:rowOff>0</xdr:rowOff>
    </xdr:to>
    <xdr:sp>
      <xdr:nvSpPr>
        <xdr:cNvPr id="49" name="TextBox 102"/>
        <xdr:cNvSpPr txBox="1">
          <a:spLocks noChangeArrowheads="1"/>
        </xdr:cNvSpPr>
      </xdr:nvSpPr>
      <xdr:spPr>
        <a:xfrm>
          <a:off x="695325" y="16944975"/>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91</xdr:row>
      <xdr:rowOff>0</xdr:rowOff>
    </xdr:from>
    <xdr:to>
      <xdr:col>14</xdr:col>
      <xdr:colOff>1095375</xdr:colOff>
      <xdr:row>91</xdr:row>
      <xdr:rowOff>0</xdr:rowOff>
    </xdr:to>
    <xdr:sp>
      <xdr:nvSpPr>
        <xdr:cNvPr id="50" name="TextBox 103"/>
        <xdr:cNvSpPr txBox="1">
          <a:spLocks noChangeArrowheads="1"/>
        </xdr:cNvSpPr>
      </xdr:nvSpPr>
      <xdr:spPr>
        <a:xfrm>
          <a:off x="695325" y="169449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27</xdr:row>
      <xdr:rowOff>0</xdr:rowOff>
    </xdr:from>
    <xdr:to>
      <xdr:col>15</xdr:col>
      <xdr:colOff>0</xdr:colOff>
      <xdr:row>27</xdr:row>
      <xdr:rowOff>0</xdr:rowOff>
    </xdr:to>
    <xdr:sp>
      <xdr:nvSpPr>
        <xdr:cNvPr id="51" name="TextBox 104"/>
        <xdr:cNvSpPr txBox="1">
          <a:spLocks noChangeArrowheads="1"/>
        </xdr:cNvSpPr>
      </xdr:nvSpPr>
      <xdr:spPr>
        <a:xfrm>
          <a:off x="409575" y="4914900"/>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significant financial impact on the Group.</a:t>
          </a:r>
        </a:p>
      </xdr:txBody>
    </xdr:sp>
    <xdr:clientData/>
  </xdr:twoCellAnchor>
  <xdr:twoCellAnchor>
    <xdr:from>
      <xdr:col>4</xdr:col>
      <xdr:colOff>9525</xdr:colOff>
      <xdr:row>27</xdr:row>
      <xdr:rowOff>0</xdr:rowOff>
    </xdr:from>
    <xdr:to>
      <xdr:col>15</xdr:col>
      <xdr:colOff>0</xdr:colOff>
      <xdr:row>27</xdr:row>
      <xdr:rowOff>0</xdr:rowOff>
    </xdr:to>
    <xdr:sp>
      <xdr:nvSpPr>
        <xdr:cNvPr id="52" name="TextBox 105"/>
        <xdr:cNvSpPr txBox="1">
          <a:spLocks noChangeArrowheads="1"/>
        </xdr:cNvSpPr>
      </xdr:nvSpPr>
      <xdr:spPr>
        <a:xfrm>
          <a:off x="819150" y="4914900"/>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27</xdr:row>
      <xdr:rowOff>0</xdr:rowOff>
    </xdr:from>
    <xdr:to>
      <xdr:col>15</xdr:col>
      <xdr:colOff>0</xdr:colOff>
      <xdr:row>27</xdr:row>
      <xdr:rowOff>0</xdr:rowOff>
    </xdr:to>
    <xdr:sp>
      <xdr:nvSpPr>
        <xdr:cNvPr id="53" name="TextBox 108"/>
        <xdr:cNvSpPr txBox="1">
          <a:spLocks noChangeArrowheads="1"/>
        </xdr:cNvSpPr>
      </xdr:nvSpPr>
      <xdr:spPr>
        <a:xfrm>
          <a:off x="819150" y="4914900"/>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41</xdr:row>
      <xdr:rowOff>0</xdr:rowOff>
    </xdr:from>
    <xdr:to>
      <xdr:col>15</xdr:col>
      <xdr:colOff>0</xdr:colOff>
      <xdr:row>43</xdr:row>
      <xdr:rowOff>19050</xdr:rowOff>
    </xdr:to>
    <xdr:sp>
      <xdr:nvSpPr>
        <xdr:cNvPr id="54" name="TextBox 109"/>
        <xdr:cNvSpPr txBox="1">
          <a:spLocks noChangeArrowheads="1"/>
        </xdr:cNvSpPr>
      </xdr:nvSpPr>
      <xdr:spPr>
        <a:xfrm>
          <a:off x="409575" y="7553325"/>
          <a:ext cx="7486650"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89</xdr:row>
      <xdr:rowOff>9525</xdr:rowOff>
    </xdr:from>
    <xdr:to>
      <xdr:col>14</xdr:col>
      <xdr:colOff>1085850</xdr:colOff>
      <xdr:row>91</xdr:row>
      <xdr:rowOff>0</xdr:rowOff>
    </xdr:to>
    <xdr:sp>
      <xdr:nvSpPr>
        <xdr:cNvPr id="55" name="TextBox 113"/>
        <xdr:cNvSpPr txBox="1">
          <a:spLocks noChangeArrowheads="1"/>
        </xdr:cNvSpPr>
      </xdr:nvSpPr>
      <xdr:spPr>
        <a:xfrm>
          <a:off x="409575" y="16573500"/>
          <a:ext cx="7467600" cy="3714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the composition of the Group during the financial year-to-date other than the  following :
</a:t>
          </a:r>
        </a:p>
      </xdr:txBody>
    </xdr:sp>
    <xdr:clientData/>
  </xdr:twoCellAnchor>
  <xdr:twoCellAnchor>
    <xdr:from>
      <xdr:col>6</xdr:col>
      <xdr:colOff>209550</xdr:colOff>
      <xdr:row>204</xdr:row>
      <xdr:rowOff>0</xdr:rowOff>
    </xdr:from>
    <xdr:to>
      <xdr:col>10</xdr:col>
      <xdr:colOff>1019175</xdr:colOff>
      <xdr:row>204</xdr:row>
      <xdr:rowOff>0</xdr:rowOff>
    </xdr:to>
    <xdr:sp>
      <xdr:nvSpPr>
        <xdr:cNvPr id="56" name="TextBox 119"/>
        <xdr:cNvSpPr txBox="1">
          <a:spLocks noChangeArrowheads="1"/>
        </xdr:cNvSpPr>
      </xdr:nvSpPr>
      <xdr:spPr>
        <a:xfrm>
          <a:off x="2133600" y="3795712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
</a:t>
          </a:r>
        </a:p>
      </xdr:txBody>
    </xdr:sp>
    <xdr:clientData/>
  </xdr:twoCellAnchor>
  <xdr:twoCellAnchor>
    <xdr:from>
      <xdr:col>6</xdr:col>
      <xdr:colOff>209550</xdr:colOff>
      <xdr:row>204</xdr:row>
      <xdr:rowOff>0</xdr:rowOff>
    </xdr:from>
    <xdr:to>
      <xdr:col>10</xdr:col>
      <xdr:colOff>1019175</xdr:colOff>
      <xdr:row>204</xdr:row>
      <xdr:rowOff>0</xdr:rowOff>
    </xdr:to>
    <xdr:sp>
      <xdr:nvSpPr>
        <xdr:cNvPr id="57" name="TextBox 120"/>
        <xdr:cNvSpPr txBox="1">
          <a:spLocks noChangeArrowheads="1"/>
        </xdr:cNvSpPr>
      </xdr:nvSpPr>
      <xdr:spPr>
        <a:xfrm>
          <a:off x="2133600" y="3795712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a:t>
          </a:r>
        </a:p>
      </xdr:txBody>
    </xdr:sp>
    <xdr:clientData/>
  </xdr:twoCellAnchor>
  <xdr:twoCellAnchor>
    <xdr:from>
      <xdr:col>6</xdr:col>
      <xdr:colOff>209550</xdr:colOff>
      <xdr:row>204</xdr:row>
      <xdr:rowOff>0</xdr:rowOff>
    </xdr:from>
    <xdr:to>
      <xdr:col>10</xdr:col>
      <xdr:colOff>1019175</xdr:colOff>
      <xdr:row>204</xdr:row>
      <xdr:rowOff>0</xdr:rowOff>
    </xdr:to>
    <xdr:sp>
      <xdr:nvSpPr>
        <xdr:cNvPr id="58" name="TextBox 121"/>
        <xdr:cNvSpPr txBox="1">
          <a:spLocks noChangeArrowheads="1"/>
        </xdr:cNvSpPr>
      </xdr:nvSpPr>
      <xdr:spPr>
        <a:xfrm>
          <a:off x="2133600" y="3795712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
</a:t>
          </a:r>
        </a:p>
      </xdr:txBody>
    </xdr:sp>
    <xdr:clientData/>
  </xdr:twoCellAnchor>
  <xdr:twoCellAnchor>
    <xdr:from>
      <xdr:col>6</xdr:col>
      <xdr:colOff>209550</xdr:colOff>
      <xdr:row>204</xdr:row>
      <xdr:rowOff>0</xdr:rowOff>
    </xdr:from>
    <xdr:to>
      <xdr:col>10</xdr:col>
      <xdr:colOff>1019175</xdr:colOff>
      <xdr:row>204</xdr:row>
      <xdr:rowOff>0</xdr:rowOff>
    </xdr:to>
    <xdr:sp>
      <xdr:nvSpPr>
        <xdr:cNvPr id="59" name="TextBox 122"/>
        <xdr:cNvSpPr txBox="1">
          <a:spLocks noChangeArrowheads="1"/>
        </xdr:cNvSpPr>
      </xdr:nvSpPr>
      <xdr:spPr>
        <a:xfrm>
          <a:off x="2133600" y="3795712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a:t>
          </a:r>
        </a:p>
      </xdr:txBody>
    </xdr:sp>
    <xdr:clientData/>
  </xdr:twoCellAnchor>
  <xdr:twoCellAnchor>
    <xdr:from>
      <xdr:col>6</xdr:col>
      <xdr:colOff>9525</xdr:colOff>
      <xdr:row>204</xdr:row>
      <xdr:rowOff>0</xdr:rowOff>
    </xdr:from>
    <xdr:to>
      <xdr:col>10</xdr:col>
      <xdr:colOff>1019175</xdr:colOff>
      <xdr:row>204</xdr:row>
      <xdr:rowOff>0</xdr:rowOff>
    </xdr:to>
    <xdr:sp>
      <xdr:nvSpPr>
        <xdr:cNvPr id="60" name="TextBox 123"/>
        <xdr:cNvSpPr txBox="1">
          <a:spLocks noChangeArrowheads="1"/>
        </xdr:cNvSpPr>
      </xdr:nvSpPr>
      <xdr:spPr>
        <a:xfrm>
          <a:off x="1933575" y="37957125"/>
          <a:ext cx="35147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204</xdr:row>
      <xdr:rowOff>0</xdr:rowOff>
    </xdr:from>
    <xdr:to>
      <xdr:col>10</xdr:col>
      <xdr:colOff>1019175</xdr:colOff>
      <xdr:row>204</xdr:row>
      <xdr:rowOff>0</xdr:rowOff>
    </xdr:to>
    <xdr:sp>
      <xdr:nvSpPr>
        <xdr:cNvPr id="61" name="TextBox 124"/>
        <xdr:cNvSpPr txBox="1">
          <a:spLocks noChangeArrowheads="1"/>
        </xdr:cNvSpPr>
      </xdr:nvSpPr>
      <xdr:spPr>
        <a:xfrm>
          <a:off x="2133600" y="3795712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a:t>
          </a:r>
        </a:p>
      </xdr:txBody>
    </xdr:sp>
    <xdr:clientData/>
  </xdr:twoCellAnchor>
  <xdr:twoCellAnchor>
    <xdr:from>
      <xdr:col>3</xdr:col>
      <xdr:colOff>9525</xdr:colOff>
      <xdr:row>166</xdr:row>
      <xdr:rowOff>0</xdr:rowOff>
    </xdr:from>
    <xdr:to>
      <xdr:col>14</xdr:col>
      <xdr:colOff>1076325</xdr:colOff>
      <xdr:row>166</xdr:row>
      <xdr:rowOff>0</xdr:rowOff>
    </xdr:to>
    <xdr:sp>
      <xdr:nvSpPr>
        <xdr:cNvPr id="62" name="TextBox 136"/>
        <xdr:cNvSpPr txBox="1">
          <a:spLocks noChangeArrowheads="1"/>
        </xdr:cNvSpPr>
      </xdr:nvSpPr>
      <xdr:spPr>
        <a:xfrm>
          <a:off x="695325" y="30927675"/>
          <a:ext cx="71723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4</xdr:col>
      <xdr:colOff>9525</xdr:colOff>
      <xdr:row>27</xdr:row>
      <xdr:rowOff>0</xdr:rowOff>
    </xdr:from>
    <xdr:to>
      <xdr:col>15</xdr:col>
      <xdr:colOff>0</xdr:colOff>
      <xdr:row>27</xdr:row>
      <xdr:rowOff>0</xdr:rowOff>
    </xdr:to>
    <xdr:sp>
      <xdr:nvSpPr>
        <xdr:cNvPr id="63" name="TextBox 139"/>
        <xdr:cNvSpPr txBox="1">
          <a:spLocks noChangeArrowheads="1"/>
        </xdr:cNvSpPr>
      </xdr:nvSpPr>
      <xdr:spPr>
        <a:xfrm>
          <a:off x="819150" y="4914900"/>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27</xdr:row>
      <xdr:rowOff>0</xdr:rowOff>
    </xdr:from>
    <xdr:to>
      <xdr:col>15</xdr:col>
      <xdr:colOff>0</xdr:colOff>
      <xdr:row>27</xdr:row>
      <xdr:rowOff>0</xdr:rowOff>
    </xdr:to>
    <xdr:sp>
      <xdr:nvSpPr>
        <xdr:cNvPr id="64" name="TextBox 144"/>
        <xdr:cNvSpPr txBox="1">
          <a:spLocks noChangeArrowheads="1"/>
        </xdr:cNvSpPr>
      </xdr:nvSpPr>
      <xdr:spPr>
        <a:xfrm>
          <a:off x="819150" y="491490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Upon the adoption of the revised FRS 117 at 1 July 2006, the unamortised amount of leasehold land is retained as the surrogate carrying amount of prepaid land lease payments as allowed by the transitional provisions of FRS 117. The reclassification of leasehold land as prepaid land lease payments has been accounted for retrospectively, with the comparatives restated to conform with the current period's presentation.
</a:t>
          </a:r>
        </a:p>
      </xdr:txBody>
    </xdr:sp>
    <xdr:clientData/>
  </xdr:twoCellAnchor>
  <xdr:twoCellAnchor>
    <xdr:from>
      <xdr:col>2</xdr:col>
      <xdr:colOff>19050</xdr:colOff>
      <xdr:row>78</xdr:row>
      <xdr:rowOff>0</xdr:rowOff>
    </xdr:from>
    <xdr:to>
      <xdr:col>15</xdr:col>
      <xdr:colOff>9525</xdr:colOff>
      <xdr:row>80</xdr:row>
      <xdr:rowOff>9525</xdr:rowOff>
    </xdr:to>
    <xdr:sp>
      <xdr:nvSpPr>
        <xdr:cNvPr id="65" name="TextBox 150"/>
        <xdr:cNvSpPr txBox="1">
          <a:spLocks noChangeArrowheads="1"/>
        </xdr:cNvSpPr>
      </xdr:nvSpPr>
      <xdr:spPr>
        <a:xfrm>
          <a:off x="419100" y="14468475"/>
          <a:ext cx="7486650"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Over 90% of the Group’s revenue and operating profit is attributable to the operation and management of department stores. Accordingly, no analysis of segmental information is presented.</a:t>
          </a:r>
        </a:p>
      </xdr:txBody>
    </xdr:sp>
    <xdr:clientData/>
  </xdr:twoCellAnchor>
  <xdr:twoCellAnchor>
    <xdr:from>
      <xdr:col>2</xdr:col>
      <xdr:colOff>9525</xdr:colOff>
      <xdr:row>59</xdr:row>
      <xdr:rowOff>28575</xdr:rowOff>
    </xdr:from>
    <xdr:to>
      <xdr:col>14</xdr:col>
      <xdr:colOff>1057275</xdr:colOff>
      <xdr:row>61</xdr:row>
      <xdr:rowOff>66675</xdr:rowOff>
    </xdr:to>
    <xdr:sp>
      <xdr:nvSpPr>
        <xdr:cNvPr id="66" name="TextBox 151"/>
        <xdr:cNvSpPr txBox="1">
          <a:spLocks noChangeArrowheads="1"/>
        </xdr:cNvSpPr>
      </xdr:nvSpPr>
      <xdr:spPr>
        <a:xfrm>
          <a:off x="409575" y="10877550"/>
          <a:ext cx="7439025"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 tax exempt interim dividend of 5 sen per share and a tax exempt special dividend of 5 sen per share, amounted to RM103 million in respect of the previous financial year ended 30 June 2008 was paid by the Company on 10 July 2008.</a:t>
          </a:r>
        </a:p>
      </xdr:txBody>
    </xdr:sp>
    <xdr:clientData/>
  </xdr:twoCellAnchor>
  <xdr:twoCellAnchor>
    <xdr:from>
      <xdr:col>5</xdr:col>
      <xdr:colOff>76200</xdr:colOff>
      <xdr:row>204</xdr:row>
      <xdr:rowOff>0</xdr:rowOff>
    </xdr:from>
    <xdr:to>
      <xdr:col>10</xdr:col>
      <xdr:colOff>1000125</xdr:colOff>
      <xdr:row>204</xdr:row>
      <xdr:rowOff>0</xdr:rowOff>
    </xdr:to>
    <xdr:sp>
      <xdr:nvSpPr>
        <xdr:cNvPr id="67" name="TextBox 152"/>
        <xdr:cNvSpPr txBox="1">
          <a:spLocks noChangeArrowheads="1"/>
        </xdr:cNvSpPr>
      </xdr:nvSpPr>
      <xdr:spPr>
        <a:xfrm>
          <a:off x="1914525" y="37957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204</xdr:row>
      <xdr:rowOff>0</xdr:rowOff>
    </xdr:from>
    <xdr:to>
      <xdr:col>10</xdr:col>
      <xdr:colOff>1000125</xdr:colOff>
      <xdr:row>204</xdr:row>
      <xdr:rowOff>0</xdr:rowOff>
    </xdr:to>
    <xdr:sp>
      <xdr:nvSpPr>
        <xdr:cNvPr id="68" name="TextBox 153"/>
        <xdr:cNvSpPr txBox="1">
          <a:spLocks noChangeArrowheads="1"/>
        </xdr:cNvSpPr>
      </xdr:nvSpPr>
      <xdr:spPr>
        <a:xfrm>
          <a:off x="2124075" y="379571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204</xdr:row>
      <xdr:rowOff>0</xdr:rowOff>
    </xdr:from>
    <xdr:to>
      <xdr:col>10</xdr:col>
      <xdr:colOff>1019175</xdr:colOff>
      <xdr:row>204</xdr:row>
      <xdr:rowOff>0</xdr:rowOff>
    </xdr:to>
    <xdr:sp>
      <xdr:nvSpPr>
        <xdr:cNvPr id="69" name="TextBox 154"/>
        <xdr:cNvSpPr txBox="1">
          <a:spLocks noChangeArrowheads="1"/>
        </xdr:cNvSpPr>
      </xdr:nvSpPr>
      <xdr:spPr>
        <a:xfrm>
          <a:off x="2114550" y="379571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204</xdr:row>
      <xdr:rowOff>0</xdr:rowOff>
    </xdr:from>
    <xdr:to>
      <xdr:col>10</xdr:col>
      <xdr:colOff>1000125</xdr:colOff>
      <xdr:row>204</xdr:row>
      <xdr:rowOff>0</xdr:rowOff>
    </xdr:to>
    <xdr:sp>
      <xdr:nvSpPr>
        <xdr:cNvPr id="70" name="TextBox 155"/>
        <xdr:cNvSpPr txBox="1">
          <a:spLocks noChangeArrowheads="1"/>
        </xdr:cNvSpPr>
      </xdr:nvSpPr>
      <xdr:spPr>
        <a:xfrm>
          <a:off x="1914525" y="37957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204</xdr:row>
      <xdr:rowOff>0</xdr:rowOff>
    </xdr:from>
    <xdr:to>
      <xdr:col>10</xdr:col>
      <xdr:colOff>1009650</xdr:colOff>
      <xdr:row>204</xdr:row>
      <xdr:rowOff>0</xdr:rowOff>
    </xdr:to>
    <xdr:sp>
      <xdr:nvSpPr>
        <xdr:cNvPr id="71" name="TextBox 156"/>
        <xdr:cNvSpPr txBox="1">
          <a:spLocks noChangeArrowheads="1"/>
        </xdr:cNvSpPr>
      </xdr:nvSpPr>
      <xdr:spPr>
        <a:xfrm>
          <a:off x="1914525" y="379571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204</xdr:row>
      <xdr:rowOff>0</xdr:rowOff>
    </xdr:from>
    <xdr:to>
      <xdr:col>14</xdr:col>
      <xdr:colOff>1057275</xdr:colOff>
      <xdr:row>204</xdr:row>
      <xdr:rowOff>0</xdr:rowOff>
    </xdr:to>
    <xdr:sp>
      <xdr:nvSpPr>
        <xdr:cNvPr id="72" name="TextBox 157"/>
        <xdr:cNvSpPr txBox="1">
          <a:spLocks noChangeArrowheads="1"/>
        </xdr:cNvSpPr>
      </xdr:nvSpPr>
      <xdr:spPr>
        <a:xfrm>
          <a:off x="5886450" y="379571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204</xdr:row>
      <xdr:rowOff>0</xdr:rowOff>
    </xdr:from>
    <xdr:to>
      <xdr:col>14</xdr:col>
      <xdr:colOff>1028700</xdr:colOff>
      <xdr:row>204</xdr:row>
      <xdr:rowOff>0</xdr:rowOff>
    </xdr:to>
    <xdr:sp>
      <xdr:nvSpPr>
        <xdr:cNvPr id="73" name="TextBox 158"/>
        <xdr:cNvSpPr txBox="1">
          <a:spLocks noChangeArrowheads="1"/>
        </xdr:cNvSpPr>
      </xdr:nvSpPr>
      <xdr:spPr>
        <a:xfrm>
          <a:off x="5876925" y="379571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204</xdr:row>
      <xdr:rowOff>0</xdr:rowOff>
    </xdr:from>
    <xdr:to>
      <xdr:col>14</xdr:col>
      <xdr:colOff>1057275</xdr:colOff>
      <xdr:row>204</xdr:row>
      <xdr:rowOff>0</xdr:rowOff>
    </xdr:to>
    <xdr:sp>
      <xdr:nvSpPr>
        <xdr:cNvPr id="74" name="TextBox 159"/>
        <xdr:cNvSpPr txBox="1">
          <a:spLocks noChangeArrowheads="1"/>
        </xdr:cNvSpPr>
      </xdr:nvSpPr>
      <xdr:spPr>
        <a:xfrm>
          <a:off x="5876925" y="379571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204</xdr:row>
      <xdr:rowOff>0</xdr:rowOff>
    </xdr:from>
    <xdr:to>
      <xdr:col>14</xdr:col>
      <xdr:colOff>1057275</xdr:colOff>
      <xdr:row>204</xdr:row>
      <xdr:rowOff>0</xdr:rowOff>
    </xdr:to>
    <xdr:sp>
      <xdr:nvSpPr>
        <xdr:cNvPr id="75" name="TextBox 160"/>
        <xdr:cNvSpPr txBox="1">
          <a:spLocks noChangeArrowheads="1"/>
        </xdr:cNvSpPr>
      </xdr:nvSpPr>
      <xdr:spPr>
        <a:xfrm>
          <a:off x="5867400" y="379571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204</xdr:row>
      <xdr:rowOff>0</xdr:rowOff>
    </xdr:from>
    <xdr:to>
      <xdr:col>14</xdr:col>
      <xdr:colOff>1028700</xdr:colOff>
      <xdr:row>204</xdr:row>
      <xdr:rowOff>0</xdr:rowOff>
    </xdr:to>
    <xdr:sp>
      <xdr:nvSpPr>
        <xdr:cNvPr id="76" name="TextBox 161"/>
        <xdr:cNvSpPr txBox="1">
          <a:spLocks noChangeArrowheads="1"/>
        </xdr:cNvSpPr>
      </xdr:nvSpPr>
      <xdr:spPr>
        <a:xfrm>
          <a:off x="5867400" y="379571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204</xdr:row>
      <xdr:rowOff>0</xdr:rowOff>
    </xdr:from>
    <xdr:to>
      <xdr:col>14</xdr:col>
      <xdr:colOff>990600</xdr:colOff>
      <xdr:row>204</xdr:row>
      <xdr:rowOff>0</xdr:rowOff>
    </xdr:to>
    <xdr:sp>
      <xdr:nvSpPr>
        <xdr:cNvPr id="77" name="TextBox 162"/>
        <xdr:cNvSpPr txBox="1">
          <a:spLocks noChangeArrowheads="1"/>
        </xdr:cNvSpPr>
      </xdr:nvSpPr>
      <xdr:spPr>
        <a:xfrm>
          <a:off x="5857875" y="379571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204</xdr:row>
      <xdr:rowOff>0</xdr:rowOff>
    </xdr:from>
    <xdr:to>
      <xdr:col>14</xdr:col>
      <xdr:colOff>952500</xdr:colOff>
      <xdr:row>204</xdr:row>
      <xdr:rowOff>0</xdr:rowOff>
    </xdr:to>
    <xdr:sp>
      <xdr:nvSpPr>
        <xdr:cNvPr id="78" name="TextBox 163"/>
        <xdr:cNvSpPr txBox="1">
          <a:spLocks noChangeArrowheads="1"/>
        </xdr:cNvSpPr>
      </xdr:nvSpPr>
      <xdr:spPr>
        <a:xfrm>
          <a:off x="5657850" y="379571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204</xdr:row>
      <xdr:rowOff>0</xdr:rowOff>
    </xdr:from>
    <xdr:to>
      <xdr:col>10</xdr:col>
      <xdr:colOff>1019175</xdr:colOff>
      <xdr:row>204</xdr:row>
      <xdr:rowOff>0</xdr:rowOff>
    </xdr:to>
    <xdr:sp>
      <xdr:nvSpPr>
        <xdr:cNvPr id="79" name="TextBox 164"/>
        <xdr:cNvSpPr txBox="1">
          <a:spLocks noChangeArrowheads="1"/>
        </xdr:cNvSpPr>
      </xdr:nvSpPr>
      <xdr:spPr>
        <a:xfrm>
          <a:off x="1924050" y="379571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6</xdr:col>
      <xdr:colOff>171450</xdr:colOff>
      <xdr:row>204</xdr:row>
      <xdr:rowOff>0</xdr:rowOff>
    </xdr:from>
    <xdr:to>
      <xdr:col>10</xdr:col>
      <xdr:colOff>1066800</xdr:colOff>
      <xdr:row>204</xdr:row>
      <xdr:rowOff>0</xdr:rowOff>
    </xdr:to>
    <xdr:sp>
      <xdr:nvSpPr>
        <xdr:cNvPr id="80" name="TextBox 165"/>
        <xdr:cNvSpPr txBox="1">
          <a:spLocks noChangeArrowheads="1"/>
        </xdr:cNvSpPr>
      </xdr:nvSpPr>
      <xdr:spPr>
        <a:xfrm>
          <a:off x="2095500" y="37957125"/>
          <a:ext cx="3400425"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2</xdr:col>
      <xdr:colOff>19050</xdr:colOff>
      <xdr:row>300</xdr:row>
      <xdr:rowOff>0</xdr:rowOff>
    </xdr:from>
    <xdr:to>
      <xdr:col>15</xdr:col>
      <xdr:colOff>9525</xdr:colOff>
      <xdr:row>300</xdr:row>
      <xdr:rowOff>0</xdr:rowOff>
    </xdr:to>
    <xdr:sp>
      <xdr:nvSpPr>
        <xdr:cNvPr id="81" name="TextBox 166"/>
        <xdr:cNvSpPr txBox="1">
          <a:spLocks noChangeArrowheads="1"/>
        </xdr:cNvSpPr>
      </xdr:nvSpPr>
      <xdr:spPr>
        <a:xfrm>
          <a:off x="419100" y="55959375"/>
          <a:ext cx="7486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19050</xdr:colOff>
      <xdr:row>300</xdr:row>
      <xdr:rowOff>0</xdr:rowOff>
    </xdr:from>
    <xdr:to>
      <xdr:col>15</xdr:col>
      <xdr:colOff>9525</xdr:colOff>
      <xdr:row>300</xdr:row>
      <xdr:rowOff>0</xdr:rowOff>
    </xdr:to>
    <xdr:sp>
      <xdr:nvSpPr>
        <xdr:cNvPr id="82" name="TextBox 167"/>
        <xdr:cNvSpPr txBox="1">
          <a:spLocks noChangeArrowheads="1"/>
        </xdr:cNvSpPr>
      </xdr:nvSpPr>
      <xdr:spPr>
        <a:xfrm>
          <a:off x="419100" y="55959375"/>
          <a:ext cx="7486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0</xdr:colOff>
      <xdr:row>296</xdr:row>
      <xdr:rowOff>9525</xdr:rowOff>
    </xdr:from>
    <xdr:to>
      <xdr:col>14</xdr:col>
      <xdr:colOff>1095375</xdr:colOff>
      <xdr:row>299</xdr:row>
      <xdr:rowOff>38100</xdr:rowOff>
    </xdr:to>
    <xdr:sp>
      <xdr:nvSpPr>
        <xdr:cNvPr id="83" name="TextBox 168"/>
        <xdr:cNvSpPr txBox="1">
          <a:spLocks noChangeArrowheads="1"/>
        </xdr:cNvSpPr>
      </xdr:nvSpPr>
      <xdr:spPr>
        <a:xfrm>
          <a:off x="400050" y="55206900"/>
          <a:ext cx="7486650" cy="600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purpose of calculating diluted EPS,  the net profit for the period attributable to equity holders of the parent and the weighted average number of ordinary shares in issue during the period have been adjusted for the dilutive effects of all potential ordinary shares, i.e. RCSLS and shares granted under the Executive Share Option Scheme.</a:t>
          </a:r>
        </a:p>
      </xdr:txBody>
    </xdr:sp>
    <xdr:clientData/>
  </xdr:twoCellAnchor>
  <xdr:twoCellAnchor>
    <xdr:from>
      <xdr:col>2</xdr:col>
      <xdr:colOff>9525</xdr:colOff>
      <xdr:row>29</xdr:row>
      <xdr:rowOff>85725</xdr:rowOff>
    </xdr:from>
    <xdr:to>
      <xdr:col>14</xdr:col>
      <xdr:colOff>1095375</xdr:colOff>
      <xdr:row>31</xdr:row>
      <xdr:rowOff>133350</xdr:rowOff>
    </xdr:to>
    <xdr:sp>
      <xdr:nvSpPr>
        <xdr:cNvPr id="84" name="TextBox 169"/>
        <xdr:cNvSpPr txBox="1">
          <a:spLocks noChangeArrowheads="1"/>
        </xdr:cNvSpPr>
      </xdr:nvSpPr>
      <xdr:spPr>
        <a:xfrm>
          <a:off x="409575" y="5381625"/>
          <a:ext cx="7477125"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retail operations generally perform better with higher sales generated during the festive and holiday seasons.
</a:t>
          </a:r>
        </a:p>
      </xdr:txBody>
    </xdr:sp>
    <xdr:clientData/>
  </xdr:twoCellAnchor>
  <xdr:twoCellAnchor>
    <xdr:from>
      <xdr:col>3</xdr:col>
      <xdr:colOff>9525</xdr:colOff>
      <xdr:row>47</xdr:row>
      <xdr:rowOff>0</xdr:rowOff>
    </xdr:from>
    <xdr:to>
      <xdr:col>14</xdr:col>
      <xdr:colOff>1028700</xdr:colOff>
      <xdr:row>47</xdr:row>
      <xdr:rowOff>0</xdr:rowOff>
    </xdr:to>
    <xdr:sp>
      <xdr:nvSpPr>
        <xdr:cNvPr id="85" name="TextBox 170"/>
        <xdr:cNvSpPr txBox="1">
          <a:spLocks noChangeArrowheads="1"/>
        </xdr:cNvSpPr>
      </xdr:nvSpPr>
      <xdr:spPr>
        <a:xfrm>
          <a:off x="695325" y="8639175"/>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issuance of 3,799,730,000 new ordinary shares of RM1.00 each at an issue price of RM1.00 per share as part consideration for the acquisition of Retail Assets; </a:t>
          </a:r>
        </a:p>
      </xdr:txBody>
    </xdr:sp>
    <xdr:clientData/>
  </xdr:twoCellAnchor>
  <xdr:twoCellAnchor>
    <xdr:from>
      <xdr:col>2</xdr:col>
      <xdr:colOff>9525</xdr:colOff>
      <xdr:row>47</xdr:row>
      <xdr:rowOff>19050</xdr:rowOff>
    </xdr:from>
    <xdr:to>
      <xdr:col>14</xdr:col>
      <xdr:colOff>1095375</xdr:colOff>
      <xdr:row>55</xdr:row>
      <xdr:rowOff>9525</xdr:rowOff>
    </xdr:to>
    <xdr:sp>
      <xdr:nvSpPr>
        <xdr:cNvPr id="86" name="TextBox 171"/>
        <xdr:cNvSpPr txBox="1">
          <a:spLocks noChangeArrowheads="1"/>
        </xdr:cNvSpPr>
      </xdr:nvSpPr>
      <xdr:spPr>
        <a:xfrm>
          <a:off x="409575" y="8658225"/>
          <a:ext cx="7477125" cy="14382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current quarter and financial year-to-date, the Company repurchased a total of 7,256,000 ordinary shares of its issued ordinary shares from the open market at an average price of RM4.38 per share. The total consideration paid for the repurchase including transaction costs amounted to RM31.78 million which was financed by internally generated funds. The shares repurchased are being held as treasury shares in accordance with Section 67A of the Companies Act, 1965. As at 30 September 2008, 13,409,000 shares were held as treasury shares at an average purchase price of RM4.95 per share.
Other than the above, there is no issuance, cancellation, repurchase, resale and repayment of debt and equity securities for the financial year-to-date.</a:t>
          </a:r>
        </a:p>
      </xdr:txBody>
    </xdr:sp>
    <xdr:clientData/>
  </xdr:twoCellAnchor>
  <xdr:twoCellAnchor>
    <xdr:from>
      <xdr:col>3</xdr:col>
      <xdr:colOff>9525</xdr:colOff>
      <xdr:row>47</xdr:row>
      <xdr:rowOff>0</xdr:rowOff>
    </xdr:from>
    <xdr:to>
      <xdr:col>14</xdr:col>
      <xdr:colOff>1028700</xdr:colOff>
      <xdr:row>47</xdr:row>
      <xdr:rowOff>0</xdr:rowOff>
    </xdr:to>
    <xdr:sp>
      <xdr:nvSpPr>
        <xdr:cNvPr id="87" name="TextBox 172"/>
        <xdr:cNvSpPr txBox="1">
          <a:spLocks noChangeArrowheads="1"/>
        </xdr:cNvSpPr>
      </xdr:nvSpPr>
      <xdr:spPr>
        <a:xfrm>
          <a:off x="695325" y="8639175"/>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capital reduction of RM0.75 for every ordinary share of RM1.00 in the Company. Thereafter a share consolidation on the basis of every four shares of RM0.25 each into one ordinary share of RM1.00 in the Company; and</a:t>
          </a:r>
        </a:p>
      </xdr:txBody>
    </xdr:sp>
    <xdr:clientData/>
  </xdr:twoCellAnchor>
  <xdr:twoCellAnchor>
    <xdr:from>
      <xdr:col>3</xdr:col>
      <xdr:colOff>9525</xdr:colOff>
      <xdr:row>101</xdr:row>
      <xdr:rowOff>0</xdr:rowOff>
    </xdr:from>
    <xdr:to>
      <xdr:col>14</xdr:col>
      <xdr:colOff>1028700</xdr:colOff>
      <xdr:row>101</xdr:row>
      <xdr:rowOff>0</xdr:rowOff>
    </xdr:to>
    <xdr:sp>
      <xdr:nvSpPr>
        <xdr:cNvPr id="88" name="TextBox 174"/>
        <xdr:cNvSpPr txBox="1">
          <a:spLocks noChangeArrowheads="1"/>
        </xdr:cNvSpPr>
      </xdr:nvSpPr>
      <xdr:spPr>
        <a:xfrm>
          <a:off x="695325" y="187547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the Company of the entire issued and paid-up share capital of Bright Steel Sdn Bhd ("Bright Steel"). Subsequent to which, Bright Steel ceased to be a subsidiary of the Company.
</a:t>
          </a:r>
        </a:p>
      </xdr:txBody>
    </xdr:sp>
    <xdr:clientData/>
  </xdr:twoCellAnchor>
  <xdr:twoCellAnchor>
    <xdr:from>
      <xdr:col>4</xdr:col>
      <xdr:colOff>142875</xdr:colOff>
      <xdr:row>101</xdr:row>
      <xdr:rowOff>0</xdr:rowOff>
    </xdr:from>
    <xdr:to>
      <xdr:col>14</xdr:col>
      <xdr:colOff>990600</xdr:colOff>
      <xdr:row>101</xdr:row>
      <xdr:rowOff>0</xdr:rowOff>
    </xdr:to>
    <xdr:sp>
      <xdr:nvSpPr>
        <xdr:cNvPr id="89" name="TextBox 176"/>
        <xdr:cNvSpPr txBox="1">
          <a:spLocks noChangeArrowheads="1"/>
        </xdr:cNvSpPr>
      </xdr:nvSpPr>
      <xdr:spPr>
        <a:xfrm>
          <a:off x="952500" y="18754725"/>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Leonemas International Limited, which is the legal and beneficial owner of the entire equity interest in Leonemas (Hong Kong) Limited;</a:t>
          </a:r>
        </a:p>
      </xdr:txBody>
    </xdr:sp>
    <xdr:clientData/>
  </xdr:twoCellAnchor>
  <xdr:twoCellAnchor>
    <xdr:from>
      <xdr:col>4</xdr:col>
      <xdr:colOff>142875</xdr:colOff>
      <xdr:row>101</xdr:row>
      <xdr:rowOff>0</xdr:rowOff>
    </xdr:from>
    <xdr:to>
      <xdr:col>14</xdr:col>
      <xdr:colOff>990600</xdr:colOff>
      <xdr:row>101</xdr:row>
      <xdr:rowOff>0</xdr:rowOff>
    </xdr:to>
    <xdr:sp>
      <xdr:nvSpPr>
        <xdr:cNvPr id="90" name="TextBox 177"/>
        <xdr:cNvSpPr txBox="1">
          <a:spLocks noChangeArrowheads="1"/>
        </xdr:cNvSpPr>
      </xdr:nvSpPr>
      <xdr:spPr>
        <a:xfrm>
          <a:off x="952500" y="18754725"/>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Malverest Property International Limited, which is the legal and beneficial owner of the entire equity interest in Malverest (Hong Kong) Limited;</a:t>
          </a:r>
        </a:p>
      </xdr:txBody>
    </xdr:sp>
    <xdr:clientData/>
  </xdr:twoCellAnchor>
  <xdr:twoCellAnchor>
    <xdr:from>
      <xdr:col>4</xdr:col>
      <xdr:colOff>142875</xdr:colOff>
      <xdr:row>101</xdr:row>
      <xdr:rowOff>0</xdr:rowOff>
    </xdr:from>
    <xdr:to>
      <xdr:col>14</xdr:col>
      <xdr:colOff>990600</xdr:colOff>
      <xdr:row>101</xdr:row>
      <xdr:rowOff>0</xdr:rowOff>
    </xdr:to>
    <xdr:sp>
      <xdr:nvSpPr>
        <xdr:cNvPr id="91" name="TextBox 178"/>
        <xdr:cNvSpPr txBox="1">
          <a:spLocks noChangeArrowheads="1"/>
        </xdr:cNvSpPr>
      </xdr:nvSpPr>
      <xdr:spPr>
        <a:xfrm>
          <a:off x="952500" y="18754725"/>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Oroleon International Limited, which is the legal and beneficial owner of the entire equity interest in Oroleon (Hong Kong) Limited; and</a:t>
          </a:r>
        </a:p>
      </xdr:txBody>
    </xdr:sp>
    <xdr:clientData/>
  </xdr:twoCellAnchor>
  <xdr:twoCellAnchor>
    <xdr:from>
      <xdr:col>4</xdr:col>
      <xdr:colOff>142875</xdr:colOff>
      <xdr:row>101</xdr:row>
      <xdr:rowOff>0</xdr:rowOff>
    </xdr:from>
    <xdr:to>
      <xdr:col>14</xdr:col>
      <xdr:colOff>990600</xdr:colOff>
      <xdr:row>101</xdr:row>
      <xdr:rowOff>0</xdr:rowOff>
    </xdr:to>
    <xdr:sp>
      <xdr:nvSpPr>
        <xdr:cNvPr id="92" name="TextBox 179"/>
        <xdr:cNvSpPr txBox="1">
          <a:spLocks noChangeArrowheads="1"/>
        </xdr:cNvSpPr>
      </xdr:nvSpPr>
      <xdr:spPr>
        <a:xfrm>
          <a:off x="952500" y="18754725"/>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Releomont International Limited, which is the legal and beneficial owner of the entire equity interest in Releomont (Hong Kong) Limited.</a:t>
          </a:r>
        </a:p>
      </xdr:txBody>
    </xdr:sp>
    <xdr:clientData/>
  </xdr:twoCellAnchor>
  <xdr:twoCellAnchor>
    <xdr:from>
      <xdr:col>3</xdr:col>
      <xdr:colOff>9525</xdr:colOff>
      <xdr:row>110</xdr:row>
      <xdr:rowOff>0</xdr:rowOff>
    </xdr:from>
    <xdr:to>
      <xdr:col>14</xdr:col>
      <xdr:colOff>1028700</xdr:colOff>
      <xdr:row>110</xdr:row>
      <xdr:rowOff>0</xdr:rowOff>
    </xdr:to>
    <xdr:sp>
      <xdr:nvSpPr>
        <xdr:cNvPr id="93" name="TextBox 181"/>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Spring Active Sdn Bhd.</a:t>
          </a:r>
        </a:p>
      </xdr:txBody>
    </xdr:sp>
    <xdr:clientData/>
  </xdr:twoCellAnchor>
  <xdr:twoCellAnchor>
    <xdr:from>
      <xdr:col>3</xdr:col>
      <xdr:colOff>9525</xdr:colOff>
      <xdr:row>110</xdr:row>
      <xdr:rowOff>0</xdr:rowOff>
    </xdr:from>
    <xdr:to>
      <xdr:col>14</xdr:col>
      <xdr:colOff>1028700</xdr:colOff>
      <xdr:row>110</xdr:row>
      <xdr:rowOff>0</xdr:rowOff>
    </xdr:to>
    <xdr:sp>
      <xdr:nvSpPr>
        <xdr:cNvPr id="94" name="TextBox 182"/>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Shanghai Hongqiao Parkson Development Co., Ltd, a wholly-owned subsidiary of Parkson Retail, of the 40% equity interest in Mianyang Fulin Parkson Plaza Co., Ltd ("Mianyang Fulin") (the remaining 60% equity interest of which is currently held indirectly by Parkson Retail). Consequent thereto, Mianyang Fulin became a wholly-owned subsidiary of Parkson Retail.</a:t>
          </a:r>
        </a:p>
      </xdr:txBody>
    </xdr:sp>
    <xdr:clientData/>
  </xdr:twoCellAnchor>
  <xdr:twoCellAnchor>
    <xdr:from>
      <xdr:col>3</xdr:col>
      <xdr:colOff>9525</xdr:colOff>
      <xdr:row>110</xdr:row>
      <xdr:rowOff>0</xdr:rowOff>
    </xdr:from>
    <xdr:to>
      <xdr:col>14</xdr:col>
      <xdr:colOff>1028700</xdr:colOff>
      <xdr:row>110</xdr:row>
      <xdr:rowOff>0</xdr:rowOff>
    </xdr:to>
    <xdr:sp>
      <xdr:nvSpPr>
        <xdr:cNvPr id="95" name="TextBox 183"/>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disposal by the Company of its entire equity interest in Bright Steel Sdn Bhd ("Bright Steel") which represented the Group's exit from the steel business carried on solely by Bright Steel and its subsidiaries ("Bright Steel Group") was completed on 19 September 2007. Subsequent to which, Bright Steel ceased to be a subsidiary of the Company.
</a:t>
          </a:r>
        </a:p>
      </xdr:txBody>
    </xdr:sp>
    <xdr:clientData/>
  </xdr:twoCellAnchor>
  <xdr:twoCellAnchor>
    <xdr:from>
      <xdr:col>11</xdr:col>
      <xdr:colOff>114300</xdr:colOff>
      <xdr:row>204</xdr:row>
      <xdr:rowOff>0</xdr:rowOff>
    </xdr:from>
    <xdr:to>
      <xdr:col>14</xdr:col>
      <xdr:colOff>1028700</xdr:colOff>
      <xdr:row>204</xdr:row>
      <xdr:rowOff>0</xdr:rowOff>
    </xdr:to>
    <xdr:sp>
      <xdr:nvSpPr>
        <xdr:cNvPr id="96" name="TextBox 184"/>
        <xdr:cNvSpPr txBox="1">
          <a:spLocks noChangeArrowheads="1"/>
        </xdr:cNvSpPr>
      </xdr:nvSpPr>
      <xdr:spPr>
        <a:xfrm>
          <a:off x="5629275" y="37957125"/>
          <a:ext cx="219075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The authorised share capital of the Company was increased on 17 August 2007. The Proposed Acquisitions and the Proposed Disposal were completed on 19 September 2007 and the name of the Company was changed on 19 September 2007. The Proposed Capital Reconstruction was completed on 9 October 2007.
</a:t>
          </a:r>
        </a:p>
      </xdr:txBody>
    </xdr:sp>
    <xdr:clientData/>
  </xdr:twoCellAnchor>
  <xdr:twoCellAnchor>
    <xdr:from>
      <xdr:col>3</xdr:col>
      <xdr:colOff>9525</xdr:colOff>
      <xdr:row>110</xdr:row>
      <xdr:rowOff>0</xdr:rowOff>
    </xdr:from>
    <xdr:to>
      <xdr:col>14</xdr:col>
      <xdr:colOff>1028700</xdr:colOff>
      <xdr:row>110</xdr:row>
      <xdr:rowOff>0</xdr:rowOff>
    </xdr:to>
    <xdr:sp>
      <xdr:nvSpPr>
        <xdr:cNvPr id="97" name="TextBox 185"/>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3</xdr:col>
      <xdr:colOff>9525</xdr:colOff>
      <xdr:row>110</xdr:row>
      <xdr:rowOff>0</xdr:rowOff>
    </xdr:from>
    <xdr:to>
      <xdr:col>14</xdr:col>
      <xdr:colOff>1028700</xdr:colOff>
      <xdr:row>110</xdr:row>
      <xdr:rowOff>0</xdr:rowOff>
    </xdr:to>
    <xdr:sp>
      <xdr:nvSpPr>
        <xdr:cNvPr id="98" name="TextBox 186"/>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Properties Holdings Co Ltd, which is the legal and beneficial owner of the entire equity interest in Parkson Properties NDT (Emperor) Co Ltd.</a:t>
          </a:r>
        </a:p>
      </xdr:txBody>
    </xdr:sp>
    <xdr:clientData/>
  </xdr:twoCellAnchor>
  <xdr:twoCellAnchor>
    <xdr:from>
      <xdr:col>5</xdr:col>
      <xdr:colOff>76200</xdr:colOff>
      <xdr:row>210</xdr:row>
      <xdr:rowOff>0</xdr:rowOff>
    </xdr:from>
    <xdr:to>
      <xdr:col>10</xdr:col>
      <xdr:colOff>1000125</xdr:colOff>
      <xdr:row>210</xdr:row>
      <xdr:rowOff>0</xdr:rowOff>
    </xdr:to>
    <xdr:sp>
      <xdr:nvSpPr>
        <xdr:cNvPr id="99" name="TextBox 191"/>
        <xdr:cNvSpPr txBox="1">
          <a:spLocks noChangeArrowheads="1"/>
        </xdr:cNvSpPr>
      </xdr:nvSpPr>
      <xdr:spPr>
        <a:xfrm>
          <a:off x="1914525" y="39100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210</xdr:row>
      <xdr:rowOff>0</xdr:rowOff>
    </xdr:from>
    <xdr:to>
      <xdr:col>10</xdr:col>
      <xdr:colOff>1000125</xdr:colOff>
      <xdr:row>210</xdr:row>
      <xdr:rowOff>0</xdr:rowOff>
    </xdr:to>
    <xdr:sp>
      <xdr:nvSpPr>
        <xdr:cNvPr id="100" name="TextBox 192"/>
        <xdr:cNvSpPr txBox="1">
          <a:spLocks noChangeArrowheads="1"/>
        </xdr:cNvSpPr>
      </xdr:nvSpPr>
      <xdr:spPr>
        <a:xfrm>
          <a:off x="2124075" y="391001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210</xdr:row>
      <xdr:rowOff>0</xdr:rowOff>
    </xdr:from>
    <xdr:to>
      <xdr:col>10</xdr:col>
      <xdr:colOff>1019175</xdr:colOff>
      <xdr:row>210</xdr:row>
      <xdr:rowOff>0</xdr:rowOff>
    </xdr:to>
    <xdr:sp>
      <xdr:nvSpPr>
        <xdr:cNvPr id="101" name="TextBox 193"/>
        <xdr:cNvSpPr txBox="1">
          <a:spLocks noChangeArrowheads="1"/>
        </xdr:cNvSpPr>
      </xdr:nvSpPr>
      <xdr:spPr>
        <a:xfrm>
          <a:off x="2114550" y="391001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210</xdr:row>
      <xdr:rowOff>0</xdr:rowOff>
    </xdr:from>
    <xdr:to>
      <xdr:col>10</xdr:col>
      <xdr:colOff>1000125</xdr:colOff>
      <xdr:row>210</xdr:row>
      <xdr:rowOff>0</xdr:rowOff>
    </xdr:to>
    <xdr:sp>
      <xdr:nvSpPr>
        <xdr:cNvPr id="102" name="TextBox 194"/>
        <xdr:cNvSpPr txBox="1">
          <a:spLocks noChangeArrowheads="1"/>
        </xdr:cNvSpPr>
      </xdr:nvSpPr>
      <xdr:spPr>
        <a:xfrm>
          <a:off x="1914525" y="39100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210</xdr:row>
      <xdr:rowOff>0</xdr:rowOff>
    </xdr:from>
    <xdr:to>
      <xdr:col>10</xdr:col>
      <xdr:colOff>1009650</xdr:colOff>
      <xdr:row>210</xdr:row>
      <xdr:rowOff>0</xdr:rowOff>
    </xdr:to>
    <xdr:sp>
      <xdr:nvSpPr>
        <xdr:cNvPr id="103" name="TextBox 195"/>
        <xdr:cNvSpPr txBox="1">
          <a:spLocks noChangeArrowheads="1"/>
        </xdr:cNvSpPr>
      </xdr:nvSpPr>
      <xdr:spPr>
        <a:xfrm>
          <a:off x="1914525" y="391001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210</xdr:row>
      <xdr:rowOff>0</xdr:rowOff>
    </xdr:from>
    <xdr:to>
      <xdr:col>14</xdr:col>
      <xdr:colOff>1057275</xdr:colOff>
      <xdr:row>210</xdr:row>
      <xdr:rowOff>0</xdr:rowOff>
    </xdr:to>
    <xdr:sp>
      <xdr:nvSpPr>
        <xdr:cNvPr id="104" name="TextBox 196"/>
        <xdr:cNvSpPr txBox="1">
          <a:spLocks noChangeArrowheads="1"/>
        </xdr:cNvSpPr>
      </xdr:nvSpPr>
      <xdr:spPr>
        <a:xfrm>
          <a:off x="5886450" y="391001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210</xdr:row>
      <xdr:rowOff>0</xdr:rowOff>
    </xdr:from>
    <xdr:to>
      <xdr:col>14</xdr:col>
      <xdr:colOff>1028700</xdr:colOff>
      <xdr:row>210</xdr:row>
      <xdr:rowOff>0</xdr:rowOff>
    </xdr:to>
    <xdr:sp>
      <xdr:nvSpPr>
        <xdr:cNvPr id="105" name="TextBox 197"/>
        <xdr:cNvSpPr txBox="1">
          <a:spLocks noChangeArrowheads="1"/>
        </xdr:cNvSpPr>
      </xdr:nvSpPr>
      <xdr:spPr>
        <a:xfrm>
          <a:off x="5876925" y="391001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210</xdr:row>
      <xdr:rowOff>0</xdr:rowOff>
    </xdr:from>
    <xdr:to>
      <xdr:col>14</xdr:col>
      <xdr:colOff>1057275</xdr:colOff>
      <xdr:row>210</xdr:row>
      <xdr:rowOff>0</xdr:rowOff>
    </xdr:to>
    <xdr:sp>
      <xdr:nvSpPr>
        <xdr:cNvPr id="106" name="TextBox 198"/>
        <xdr:cNvSpPr txBox="1">
          <a:spLocks noChangeArrowheads="1"/>
        </xdr:cNvSpPr>
      </xdr:nvSpPr>
      <xdr:spPr>
        <a:xfrm>
          <a:off x="5876925" y="391001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210</xdr:row>
      <xdr:rowOff>0</xdr:rowOff>
    </xdr:from>
    <xdr:to>
      <xdr:col>14</xdr:col>
      <xdr:colOff>1057275</xdr:colOff>
      <xdr:row>210</xdr:row>
      <xdr:rowOff>0</xdr:rowOff>
    </xdr:to>
    <xdr:sp>
      <xdr:nvSpPr>
        <xdr:cNvPr id="107" name="TextBox 199"/>
        <xdr:cNvSpPr txBox="1">
          <a:spLocks noChangeArrowheads="1"/>
        </xdr:cNvSpPr>
      </xdr:nvSpPr>
      <xdr:spPr>
        <a:xfrm>
          <a:off x="5867400" y="391001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210</xdr:row>
      <xdr:rowOff>0</xdr:rowOff>
    </xdr:from>
    <xdr:to>
      <xdr:col>14</xdr:col>
      <xdr:colOff>1028700</xdr:colOff>
      <xdr:row>210</xdr:row>
      <xdr:rowOff>0</xdr:rowOff>
    </xdr:to>
    <xdr:sp>
      <xdr:nvSpPr>
        <xdr:cNvPr id="108" name="TextBox 200"/>
        <xdr:cNvSpPr txBox="1">
          <a:spLocks noChangeArrowheads="1"/>
        </xdr:cNvSpPr>
      </xdr:nvSpPr>
      <xdr:spPr>
        <a:xfrm>
          <a:off x="5867400" y="391001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210</xdr:row>
      <xdr:rowOff>0</xdr:rowOff>
    </xdr:from>
    <xdr:to>
      <xdr:col>14</xdr:col>
      <xdr:colOff>990600</xdr:colOff>
      <xdr:row>210</xdr:row>
      <xdr:rowOff>0</xdr:rowOff>
    </xdr:to>
    <xdr:sp>
      <xdr:nvSpPr>
        <xdr:cNvPr id="109" name="TextBox 201"/>
        <xdr:cNvSpPr txBox="1">
          <a:spLocks noChangeArrowheads="1"/>
        </xdr:cNvSpPr>
      </xdr:nvSpPr>
      <xdr:spPr>
        <a:xfrm>
          <a:off x="5857875" y="391001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210</xdr:row>
      <xdr:rowOff>0</xdr:rowOff>
    </xdr:from>
    <xdr:to>
      <xdr:col>14</xdr:col>
      <xdr:colOff>952500</xdr:colOff>
      <xdr:row>210</xdr:row>
      <xdr:rowOff>0</xdr:rowOff>
    </xdr:to>
    <xdr:sp>
      <xdr:nvSpPr>
        <xdr:cNvPr id="110" name="TextBox 202"/>
        <xdr:cNvSpPr txBox="1">
          <a:spLocks noChangeArrowheads="1"/>
        </xdr:cNvSpPr>
      </xdr:nvSpPr>
      <xdr:spPr>
        <a:xfrm>
          <a:off x="5657850" y="391001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210</xdr:row>
      <xdr:rowOff>0</xdr:rowOff>
    </xdr:from>
    <xdr:to>
      <xdr:col>10</xdr:col>
      <xdr:colOff>1019175</xdr:colOff>
      <xdr:row>210</xdr:row>
      <xdr:rowOff>0</xdr:rowOff>
    </xdr:to>
    <xdr:sp>
      <xdr:nvSpPr>
        <xdr:cNvPr id="111" name="TextBox 203"/>
        <xdr:cNvSpPr txBox="1">
          <a:spLocks noChangeArrowheads="1"/>
        </xdr:cNvSpPr>
      </xdr:nvSpPr>
      <xdr:spPr>
        <a:xfrm>
          <a:off x="1924050" y="391001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110</xdr:row>
      <xdr:rowOff>0</xdr:rowOff>
    </xdr:from>
    <xdr:to>
      <xdr:col>14</xdr:col>
      <xdr:colOff>1028700</xdr:colOff>
      <xdr:row>110</xdr:row>
      <xdr:rowOff>0</xdr:rowOff>
    </xdr:to>
    <xdr:sp>
      <xdr:nvSpPr>
        <xdr:cNvPr id="112" name="TextBox 206"/>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Acquisitions by Grand Parkson of 100% equity interest in Lung Shing International Investment &amp; Development Company Limited, which is the legal and beneficial owner of the entire equity interest in Anshan Lung Shing Property Services Limited.</a:t>
          </a:r>
        </a:p>
      </xdr:txBody>
    </xdr:sp>
    <xdr:clientData/>
  </xdr:twoCellAnchor>
  <xdr:twoCellAnchor>
    <xdr:from>
      <xdr:col>3</xdr:col>
      <xdr:colOff>9525</xdr:colOff>
      <xdr:row>110</xdr:row>
      <xdr:rowOff>0</xdr:rowOff>
    </xdr:from>
    <xdr:to>
      <xdr:col>14</xdr:col>
      <xdr:colOff>1028700</xdr:colOff>
      <xdr:row>110</xdr:row>
      <xdr:rowOff>0</xdr:rowOff>
    </xdr:to>
    <xdr:sp>
      <xdr:nvSpPr>
        <xdr:cNvPr id="113" name="TextBox 207"/>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Hangzhou Parkson Retail Development Co Ltd, a company incorporated in the People's Republic of China, by Parkson Investment Holdings Co Ltd, a wholly-owned subsidiary of Parkson Retail.</a:t>
          </a:r>
        </a:p>
      </xdr:txBody>
    </xdr:sp>
    <xdr:clientData/>
  </xdr:twoCellAnchor>
  <xdr:twoCellAnchor>
    <xdr:from>
      <xdr:col>3</xdr:col>
      <xdr:colOff>9525</xdr:colOff>
      <xdr:row>110</xdr:row>
      <xdr:rowOff>0</xdr:rowOff>
    </xdr:from>
    <xdr:to>
      <xdr:col>14</xdr:col>
      <xdr:colOff>1028700</xdr:colOff>
      <xdr:row>110</xdr:row>
      <xdr:rowOff>0</xdr:rowOff>
    </xdr:to>
    <xdr:sp>
      <xdr:nvSpPr>
        <xdr:cNvPr id="114" name="TextBox 208"/>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Sea Coral of 100% equity interest in Victory Hope Limited.</a:t>
          </a:r>
        </a:p>
      </xdr:txBody>
    </xdr:sp>
    <xdr:clientData/>
  </xdr:twoCellAnchor>
  <xdr:twoCellAnchor>
    <xdr:from>
      <xdr:col>3</xdr:col>
      <xdr:colOff>9525</xdr:colOff>
      <xdr:row>47</xdr:row>
      <xdr:rowOff>0</xdr:rowOff>
    </xdr:from>
    <xdr:to>
      <xdr:col>14</xdr:col>
      <xdr:colOff>1028700</xdr:colOff>
      <xdr:row>47</xdr:row>
      <xdr:rowOff>0</xdr:rowOff>
    </xdr:to>
    <xdr:sp>
      <xdr:nvSpPr>
        <xdr:cNvPr id="115" name="TextBox 209"/>
        <xdr:cNvSpPr txBox="1">
          <a:spLocks noChangeArrowheads="1"/>
        </xdr:cNvSpPr>
      </xdr:nvSpPr>
      <xdr:spPr>
        <a:xfrm>
          <a:off x="695325" y="8639175"/>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conversion of RM271,200,000 nominal value RCSLS into 67,800,000 new ordinary shares of RM1.00 each in the Company ("Share") at a conversion price of RM4.00 nominal amount of the RCSLS per Share.</a:t>
          </a:r>
        </a:p>
      </xdr:txBody>
    </xdr:sp>
    <xdr:clientData/>
  </xdr:twoCellAnchor>
  <xdr:twoCellAnchor>
    <xdr:from>
      <xdr:col>3</xdr:col>
      <xdr:colOff>9525</xdr:colOff>
      <xdr:row>110</xdr:row>
      <xdr:rowOff>0</xdr:rowOff>
    </xdr:from>
    <xdr:to>
      <xdr:col>14</xdr:col>
      <xdr:colOff>1028700</xdr:colOff>
      <xdr:row>110</xdr:row>
      <xdr:rowOff>0</xdr:rowOff>
    </xdr:to>
    <xdr:sp>
      <xdr:nvSpPr>
        <xdr:cNvPr id="116" name="TextBox 211"/>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Placement by PRG Corporation, a wholly-owned subsidiary of the Company of 1.44% equity interest in Parkson Retail. Subsequent to the placement, PRG Corporation's equity interest in Parkson Retail was reduced to 53.5%.</a:t>
          </a:r>
        </a:p>
      </xdr:txBody>
    </xdr:sp>
    <xdr:clientData/>
  </xdr:twoCellAnchor>
  <xdr:twoCellAnchor>
    <xdr:from>
      <xdr:col>3</xdr:col>
      <xdr:colOff>9525</xdr:colOff>
      <xdr:row>110</xdr:row>
      <xdr:rowOff>0</xdr:rowOff>
    </xdr:from>
    <xdr:to>
      <xdr:col>14</xdr:col>
      <xdr:colOff>1028700</xdr:colOff>
      <xdr:row>110</xdr:row>
      <xdr:rowOff>0</xdr:rowOff>
    </xdr:to>
    <xdr:sp>
      <xdr:nvSpPr>
        <xdr:cNvPr id="117" name="TextBox 212"/>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5</xdr:col>
      <xdr:colOff>19050</xdr:colOff>
      <xdr:row>209</xdr:row>
      <xdr:rowOff>133350</xdr:rowOff>
    </xdr:from>
    <xdr:to>
      <xdr:col>10</xdr:col>
      <xdr:colOff>1066800</xdr:colOff>
      <xdr:row>220</xdr:row>
      <xdr:rowOff>152400</xdr:rowOff>
    </xdr:to>
    <xdr:sp>
      <xdr:nvSpPr>
        <xdr:cNvPr id="118" name="TextBox 213"/>
        <xdr:cNvSpPr txBox="1">
          <a:spLocks noChangeArrowheads="1"/>
        </xdr:cNvSpPr>
      </xdr:nvSpPr>
      <xdr:spPr>
        <a:xfrm>
          <a:off x="1857375" y="39042975"/>
          <a:ext cx="3638550" cy="211455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Proposed disposal by East Crest International Limited ("East Crest"), a wholly-owned subsidiary of the Company of its entire equity interest in Jet East Investments Limited to Grand Parkson Retail Group Limited, a wholly-owned subsidiary of Parkson Retail, for a total consideration of Rmb240 million, to be satisfied partly by cash of Rmb120,005,983 and the balance of Rmb119,994,017 by way of the allotment and issuance of 1,994,000 ordinary shares of HK$0.10 each in Parkson Retail to East Crest.</a:t>
          </a:r>
        </a:p>
      </xdr:txBody>
    </xdr:sp>
    <xdr:clientData/>
  </xdr:twoCellAnchor>
  <xdr:twoCellAnchor>
    <xdr:from>
      <xdr:col>12</xdr:col>
      <xdr:colOff>200025</xdr:colOff>
      <xdr:row>221</xdr:row>
      <xdr:rowOff>0</xdr:rowOff>
    </xdr:from>
    <xdr:to>
      <xdr:col>14</xdr:col>
      <xdr:colOff>1019175</xdr:colOff>
      <xdr:row>221</xdr:row>
      <xdr:rowOff>0</xdr:rowOff>
    </xdr:to>
    <xdr:sp>
      <xdr:nvSpPr>
        <xdr:cNvPr id="119" name="TextBox 216"/>
        <xdr:cNvSpPr txBox="1">
          <a:spLocks noChangeArrowheads="1"/>
        </xdr:cNvSpPr>
      </xdr:nvSpPr>
      <xdr:spPr>
        <a:xfrm>
          <a:off x="5867400" y="41195625"/>
          <a:ext cx="194310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Independent Shareholders of Parkson Retail;</a:t>
          </a:r>
        </a:p>
      </xdr:txBody>
    </xdr:sp>
    <xdr:clientData/>
  </xdr:twoCellAnchor>
  <xdr:twoCellAnchor>
    <xdr:from>
      <xdr:col>12</xdr:col>
      <xdr:colOff>200025</xdr:colOff>
      <xdr:row>221</xdr:row>
      <xdr:rowOff>0</xdr:rowOff>
    </xdr:from>
    <xdr:to>
      <xdr:col>14</xdr:col>
      <xdr:colOff>1019175</xdr:colOff>
      <xdr:row>221</xdr:row>
      <xdr:rowOff>0</xdr:rowOff>
    </xdr:to>
    <xdr:sp>
      <xdr:nvSpPr>
        <xdr:cNvPr id="120" name="TextBox 218"/>
        <xdr:cNvSpPr txBox="1">
          <a:spLocks noChangeArrowheads="1"/>
        </xdr:cNvSpPr>
      </xdr:nvSpPr>
      <xdr:spPr>
        <a:xfrm>
          <a:off x="5867400" y="41195625"/>
          <a:ext cx="194310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Listing Committee of The Stock Exchange of Hong Kong Limited;</a:t>
          </a:r>
        </a:p>
      </xdr:txBody>
    </xdr:sp>
    <xdr:clientData/>
  </xdr:twoCellAnchor>
  <xdr:twoCellAnchor>
    <xdr:from>
      <xdr:col>5</xdr:col>
      <xdr:colOff>19050</xdr:colOff>
      <xdr:row>209</xdr:row>
      <xdr:rowOff>133350</xdr:rowOff>
    </xdr:from>
    <xdr:to>
      <xdr:col>10</xdr:col>
      <xdr:colOff>1066800</xdr:colOff>
      <xdr:row>210</xdr:row>
      <xdr:rowOff>0</xdr:rowOff>
    </xdr:to>
    <xdr:sp>
      <xdr:nvSpPr>
        <xdr:cNvPr id="121" name="TextBox 226"/>
        <xdr:cNvSpPr txBox="1">
          <a:spLocks noChangeArrowheads="1"/>
        </xdr:cNvSpPr>
      </xdr:nvSpPr>
      <xdr:spPr>
        <a:xfrm>
          <a:off x="1857375" y="39042975"/>
          <a:ext cx="3638550" cy="5715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Placement by PRG Corporation Limited, a wholly-owned subsidiary of the Company of 8,000,000 ordinary shares of HK$0.10 each in Parkson Retail Group Limited ("Parkson Retail") representing approximately 1.44% of the issued and paid-up share capital of Parkson Retail.
</a:t>
          </a:r>
        </a:p>
      </xdr:txBody>
    </xdr:sp>
    <xdr:clientData/>
  </xdr:twoCellAnchor>
  <xdr:twoCellAnchor>
    <xdr:from>
      <xdr:col>3</xdr:col>
      <xdr:colOff>9525</xdr:colOff>
      <xdr:row>110</xdr:row>
      <xdr:rowOff>0</xdr:rowOff>
    </xdr:from>
    <xdr:to>
      <xdr:col>14</xdr:col>
      <xdr:colOff>1028700</xdr:colOff>
      <xdr:row>110</xdr:row>
      <xdr:rowOff>0</xdr:rowOff>
    </xdr:to>
    <xdr:sp>
      <xdr:nvSpPr>
        <xdr:cNvPr id="122" name="TextBox 228"/>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Retail Development Co., Ltd, a wholly-owned subsidiary of Parkson Retail, of the 49% equity interest in Xi'an Chang'an Parkson Store Co., Ltd ("Xi'an Chang'an Parkson") (the remaining 51% equity interest of which is currently held indirectly by Parkson Retail). Consequent thereto, Xi'an Chang'an Parkson became effectively a 95.41% owned subsidiary of Parkson Retail.</a:t>
          </a:r>
        </a:p>
      </xdr:txBody>
    </xdr:sp>
    <xdr:clientData/>
  </xdr:twoCellAnchor>
  <xdr:twoCellAnchor>
    <xdr:from>
      <xdr:col>3</xdr:col>
      <xdr:colOff>9525</xdr:colOff>
      <xdr:row>110</xdr:row>
      <xdr:rowOff>0</xdr:rowOff>
    </xdr:from>
    <xdr:to>
      <xdr:col>14</xdr:col>
      <xdr:colOff>1028700</xdr:colOff>
      <xdr:row>110</xdr:row>
      <xdr:rowOff>0</xdr:rowOff>
    </xdr:to>
    <xdr:sp>
      <xdr:nvSpPr>
        <xdr:cNvPr id="123" name="TextBox 229"/>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Prime Yield Holdings Limited, which is the legal and beneficial owner of the entire equity interest in Dyna Puncak Sdn Bhd, the legal and beneficial owner of the entire equity interest in Idaman Erajuta Sdn Bhd.</a:t>
          </a:r>
        </a:p>
      </xdr:txBody>
    </xdr:sp>
    <xdr:clientData/>
  </xdr:twoCellAnchor>
  <xdr:twoCellAnchor>
    <xdr:from>
      <xdr:col>3</xdr:col>
      <xdr:colOff>9525</xdr:colOff>
      <xdr:row>110</xdr:row>
      <xdr:rowOff>0</xdr:rowOff>
    </xdr:from>
    <xdr:to>
      <xdr:col>14</xdr:col>
      <xdr:colOff>1028700</xdr:colOff>
      <xdr:row>110</xdr:row>
      <xdr:rowOff>0</xdr:rowOff>
    </xdr:to>
    <xdr:sp>
      <xdr:nvSpPr>
        <xdr:cNvPr id="124" name="TextBox 230"/>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Kiara Innovasi Sdn Bhd.</a:t>
          </a:r>
        </a:p>
      </xdr:txBody>
    </xdr:sp>
    <xdr:clientData/>
  </xdr:twoCellAnchor>
  <xdr:twoCellAnchor>
    <xdr:from>
      <xdr:col>3</xdr:col>
      <xdr:colOff>9525</xdr:colOff>
      <xdr:row>110</xdr:row>
      <xdr:rowOff>0</xdr:rowOff>
    </xdr:from>
    <xdr:to>
      <xdr:col>14</xdr:col>
      <xdr:colOff>1028700</xdr:colOff>
      <xdr:row>110</xdr:row>
      <xdr:rowOff>0</xdr:rowOff>
    </xdr:to>
    <xdr:sp>
      <xdr:nvSpPr>
        <xdr:cNvPr id="125" name="TextBox 231"/>
        <xdr:cNvSpPr txBox="1">
          <a:spLocks noChangeArrowheads="1"/>
        </xdr:cNvSpPr>
      </xdr:nvSpPr>
      <xdr:spPr>
        <a:xfrm>
          <a:off x="695325" y="204692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Parkson Vietnam Management Services Co., Ltd, a company incorporated in the Socialist Republic of Vietnam, by Parkson Vietnam Co Ltd, a wholly-owned subsidiary of the Company.</a:t>
          </a:r>
        </a:p>
      </xdr:txBody>
    </xdr:sp>
    <xdr:clientData/>
  </xdr:twoCellAnchor>
  <xdr:twoCellAnchor>
    <xdr:from>
      <xdr:col>11</xdr:col>
      <xdr:colOff>114300</xdr:colOff>
      <xdr:row>209</xdr:row>
      <xdr:rowOff>161925</xdr:rowOff>
    </xdr:from>
    <xdr:to>
      <xdr:col>14</xdr:col>
      <xdr:colOff>1019175</xdr:colOff>
      <xdr:row>211</xdr:row>
      <xdr:rowOff>57150</xdr:rowOff>
    </xdr:to>
    <xdr:sp>
      <xdr:nvSpPr>
        <xdr:cNvPr id="126" name="TextBox 234"/>
        <xdr:cNvSpPr txBox="1">
          <a:spLocks noChangeArrowheads="1"/>
        </xdr:cNvSpPr>
      </xdr:nvSpPr>
      <xdr:spPr>
        <a:xfrm>
          <a:off x="5629275" y="39071550"/>
          <a:ext cx="2181225" cy="276225"/>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Completed on 9 October 2008.</a:t>
          </a:r>
        </a:p>
      </xdr:txBody>
    </xdr:sp>
    <xdr:clientData/>
  </xdr:twoCellAnchor>
  <xdr:twoCellAnchor>
    <xdr:from>
      <xdr:col>2</xdr:col>
      <xdr:colOff>9525</xdr:colOff>
      <xdr:row>191</xdr:row>
      <xdr:rowOff>9525</xdr:rowOff>
    </xdr:from>
    <xdr:to>
      <xdr:col>15</xdr:col>
      <xdr:colOff>0</xdr:colOff>
      <xdr:row>193</xdr:row>
      <xdr:rowOff>19050</xdr:rowOff>
    </xdr:to>
    <xdr:sp>
      <xdr:nvSpPr>
        <xdr:cNvPr id="127" name="TextBox 240"/>
        <xdr:cNvSpPr txBox="1">
          <a:spLocks noChangeArrowheads="1"/>
        </xdr:cNvSpPr>
      </xdr:nvSpPr>
      <xdr:spPr>
        <a:xfrm>
          <a:off x="409575" y="35518725"/>
          <a:ext cx="7486650" cy="3714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sales of unquoted investments or properties for the current quarter and financial year-to-date.</a:t>
          </a:r>
        </a:p>
      </xdr:txBody>
    </xdr:sp>
    <xdr:clientData/>
  </xdr:twoCellAnchor>
  <xdr:twoCellAnchor>
    <xdr:from>
      <xdr:col>2</xdr:col>
      <xdr:colOff>219075</xdr:colOff>
      <xdr:row>92</xdr:row>
      <xdr:rowOff>9525</xdr:rowOff>
    </xdr:from>
    <xdr:to>
      <xdr:col>14</xdr:col>
      <xdr:colOff>1085850</xdr:colOff>
      <xdr:row>99</xdr:row>
      <xdr:rowOff>66675</xdr:rowOff>
    </xdr:to>
    <xdr:sp>
      <xdr:nvSpPr>
        <xdr:cNvPr id="128" name="TextBox 241"/>
        <xdr:cNvSpPr txBox="1">
          <a:spLocks noChangeArrowheads="1"/>
        </xdr:cNvSpPr>
      </xdr:nvSpPr>
      <xdr:spPr>
        <a:xfrm>
          <a:off x="619125" y="17145000"/>
          <a:ext cx="7258050" cy="13906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Golden Village Group Limited, a wholly-owned subsidiary of Parkson Retail Group Limited ("Parkson Retail"), a 53.5% owned subsidiary of the Company, of 100% equity interest in Duo Success Investments Limited ("Duo Success"), the sole legal and beneficial owner of the entire equity interest in Huge Return Investment Limited ("Huge Return"), which in turn is the sole and beneficial owner of the 9% equity interest in Xi'an Lucky King Parkson Plaza Co Ltd ("Xi'an Lifeng") (the remaining 91% equity interest is currently held indirectly by Parkson Retail). Consequent thereto, Duo Success, Huge Return and Xi'an Lifeng became wholly-owned subsidiaries of Parkson Retail.</a:t>
          </a:r>
        </a:p>
      </xdr:txBody>
    </xdr:sp>
    <xdr:clientData/>
  </xdr:twoCellAnchor>
  <xdr:twoCellAnchor>
    <xdr:from>
      <xdr:col>2</xdr:col>
      <xdr:colOff>219075</xdr:colOff>
      <xdr:row>101</xdr:row>
      <xdr:rowOff>9525</xdr:rowOff>
    </xdr:from>
    <xdr:to>
      <xdr:col>14</xdr:col>
      <xdr:colOff>1085850</xdr:colOff>
      <xdr:row>105</xdr:row>
      <xdr:rowOff>28575</xdr:rowOff>
    </xdr:to>
    <xdr:sp>
      <xdr:nvSpPr>
        <xdr:cNvPr id="129" name="TextBox 242"/>
        <xdr:cNvSpPr txBox="1">
          <a:spLocks noChangeArrowheads="1"/>
        </xdr:cNvSpPr>
      </xdr:nvSpPr>
      <xdr:spPr>
        <a:xfrm>
          <a:off x="619125" y="18764250"/>
          <a:ext cx="7258050" cy="781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Parkson Retail Development Co Ltd, a wholly-owned subsidiary of Parkson Retail, of the 49% equity interest in Xi'an Shidai Parkson Store Co Ltd ("Xi'an Shidai Parkson") (the remaining 51% equity interest is currently held indirectly by Parkson Retail). Consequent thereto, Xi'an Shidai Parkson became a wholly-owned subsidiary of Parkson Retail.</a:t>
          </a:r>
        </a:p>
      </xdr:txBody>
    </xdr:sp>
    <xdr:clientData/>
  </xdr:twoCellAnchor>
  <xdr:twoCellAnchor>
    <xdr:from>
      <xdr:col>2</xdr:col>
      <xdr:colOff>219075</xdr:colOff>
      <xdr:row>106</xdr:row>
      <xdr:rowOff>9525</xdr:rowOff>
    </xdr:from>
    <xdr:to>
      <xdr:col>14</xdr:col>
      <xdr:colOff>1085850</xdr:colOff>
      <xdr:row>109</xdr:row>
      <xdr:rowOff>57150</xdr:rowOff>
    </xdr:to>
    <xdr:sp>
      <xdr:nvSpPr>
        <xdr:cNvPr id="130" name="TextBox 243"/>
        <xdr:cNvSpPr txBox="1">
          <a:spLocks noChangeArrowheads="1"/>
        </xdr:cNvSpPr>
      </xdr:nvSpPr>
      <xdr:spPr>
        <a:xfrm>
          <a:off x="619125" y="19716750"/>
          <a:ext cx="7258050" cy="6191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Guizhou Zunyi Parkson Retail Development Co Ltd and Shanghai Xinzhuan Parkson Retail Development Co Ltd, both incorporated in the People's Republic of China, by Parkson Investment Holdings Co Ltd and Kunming Yun Shun He Retail Development Co Ltd respectively, both wholly-owned subsidiary of Parkson Retail.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18</xdr:row>
      <xdr:rowOff>38100</xdr:rowOff>
    </xdr:from>
    <xdr:to>
      <xdr:col>8</xdr:col>
      <xdr:colOff>0</xdr:colOff>
      <xdr:row>22</xdr:row>
      <xdr:rowOff>190500</xdr:rowOff>
    </xdr:to>
    <xdr:sp>
      <xdr:nvSpPr>
        <xdr:cNvPr id="1" name="TextBox 1"/>
        <xdr:cNvSpPr txBox="1">
          <a:spLocks noChangeArrowheads="1"/>
        </xdr:cNvSpPr>
      </xdr:nvSpPr>
      <xdr:spPr>
        <a:xfrm>
          <a:off x="800100" y="3590925"/>
          <a:ext cx="302895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by the Company of its entire equity interest in Bright Steel Sdn Bhd to Total Triumph Investments Limited, a wholly-owned subsidiary of Lion Corporation Berhad for a cash consideration of RM53.47 million:</a:t>
          </a:r>
        </a:p>
      </xdr:txBody>
    </xdr:sp>
    <xdr:clientData/>
  </xdr:twoCellAnchor>
  <xdr:twoCellAnchor>
    <xdr:from>
      <xdr:col>3</xdr:col>
      <xdr:colOff>19050</xdr:colOff>
      <xdr:row>30</xdr:row>
      <xdr:rowOff>0</xdr:rowOff>
    </xdr:from>
    <xdr:to>
      <xdr:col>7</xdr:col>
      <xdr:colOff>847725</xdr:colOff>
      <xdr:row>30</xdr:row>
      <xdr:rowOff>0</xdr:rowOff>
    </xdr:to>
    <xdr:sp>
      <xdr:nvSpPr>
        <xdr:cNvPr id="2" name="TextBox 2"/>
        <xdr:cNvSpPr txBox="1">
          <a:spLocks noChangeArrowheads="1"/>
        </xdr:cNvSpPr>
      </xdr:nvSpPr>
      <xdr:spPr>
        <a:xfrm>
          <a:off x="800100" y="5724525"/>
          <a:ext cx="3028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of  the  remaining  50%  equity  interest  each  in  Consitrade  and  DEbier  (excluding  security  deposit  of  USD52.60 million,  equivalent  to  approximately  RM199.88  million)  of  USD82.17 million  (equivalent  to  approximately  RM312.27 million) (including  return  component)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6:I40"/>
  <sheetViews>
    <sheetView showGridLines="0" tabSelected="1" view="pageBreakPreview" zoomScaleNormal="95" zoomScaleSheetLayoutView="100" workbookViewId="0" topLeftCell="A1">
      <selection activeCell="A12" sqref="A12"/>
    </sheetView>
  </sheetViews>
  <sheetFormatPr defaultColWidth="8.88671875" defaultRowHeight="15"/>
  <cols>
    <col min="1" max="1" width="2.21484375" style="0" customWidth="1"/>
    <col min="2" max="2" width="8.2148437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9.21484375" style="0" customWidth="1"/>
    <col min="10" max="10" width="2.21484375" style="0" customWidth="1"/>
  </cols>
  <sheetData>
    <row r="5" ht="19.5" customHeight="1"/>
    <row r="6" spans="2:9" ht="23.25" customHeight="1">
      <c r="B6" s="69"/>
      <c r="C6" s="221" t="s">
        <v>146</v>
      </c>
      <c r="D6" s="69"/>
      <c r="E6" s="70"/>
      <c r="F6" s="70"/>
      <c r="G6" s="70"/>
      <c r="H6" s="70"/>
      <c r="I6" s="70"/>
    </row>
    <row r="7" spans="2:9" ht="2.25" customHeight="1" thickBot="1">
      <c r="B7" s="46"/>
      <c r="C7" s="222"/>
      <c r="D7" s="54"/>
      <c r="E7" s="46"/>
      <c r="F7" s="46"/>
      <c r="G7" s="46"/>
      <c r="H7" s="46"/>
      <c r="I7" s="46"/>
    </row>
    <row r="8" spans="3:9" ht="18.75" customHeight="1">
      <c r="C8" s="220" t="s">
        <v>147</v>
      </c>
      <c r="D8" s="44"/>
      <c r="H8" s="55"/>
      <c r="I8" s="47" t="s">
        <v>118</v>
      </c>
    </row>
    <row r="9" ht="15.75">
      <c r="C9" s="44"/>
    </row>
    <row r="15" spans="2:9" ht="20.25">
      <c r="B15" s="79" t="s">
        <v>57</v>
      </c>
      <c r="C15" s="79"/>
      <c r="D15" s="79"/>
      <c r="E15" s="79"/>
      <c r="F15" s="79"/>
      <c r="G15" s="79"/>
      <c r="H15" s="79"/>
      <c r="I15" s="79"/>
    </row>
    <row r="17" spans="2:9" ht="20.25">
      <c r="B17" s="404" t="s">
        <v>262</v>
      </c>
      <c r="C17" s="404"/>
      <c r="D17" s="404"/>
      <c r="E17" s="404"/>
      <c r="F17" s="404"/>
      <c r="G17" s="404"/>
      <c r="H17" s="404"/>
      <c r="I17" s="404"/>
    </row>
    <row r="19" spans="2:9" ht="22.5">
      <c r="B19" s="405" t="s">
        <v>263</v>
      </c>
      <c r="C19" s="405"/>
      <c r="D19" s="403"/>
      <c r="E19" s="403"/>
      <c r="F19" s="403"/>
      <c r="G19" s="403"/>
      <c r="H19" s="403"/>
      <c r="I19" s="403"/>
    </row>
    <row r="26" spans="2:9" ht="22.5">
      <c r="B26" s="403"/>
      <c r="C26" s="403"/>
      <c r="D26" s="403"/>
      <c r="E26" s="403"/>
      <c r="F26" s="403"/>
      <c r="G26" s="403"/>
      <c r="H26" s="403"/>
      <c r="I26" s="403"/>
    </row>
    <row r="27" spans="2:9" ht="8.25" customHeight="1" thickBot="1">
      <c r="B27" s="42"/>
      <c r="C27" s="42"/>
      <c r="D27" s="42"/>
      <c r="E27" s="42"/>
      <c r="F27" s="42"/>
      <c r="G27" s="42"/>
      <c r="H27" s="42"/>
      <c r="I27" s="42"/>
    </row>
    <row r="28" ht="15.75" thickTop="1"/>
    <row r="30" spans="2:9" ht="15.75">
      <c r="B30" s="44" t="s">
        <v>25</v>
      </c>
      <c r="C30" s="44"/>
      <c r="D30" s="44"/>
      <c r="E30" s="44"/>
      <c r="F30" s="44"/>
      <c r="G30" s="44"/>
      <c r="H30" s="44"/>
      <c r="I30" s="44">
        <v>1</v>
      </c>
    </row>
    <row r="31" spans="2:9" ht="15.75">
      <c r="B31" s="44"/>
      <c r="C31" s="44"/>
      <c r="D31" s="44"/>
      <c r="E31" s="44"/>
      <c r="F31" s="44"/>
      <c r="G31" s="44"/>
      <c r="H31" s="44"/>
      <c r="I31" s="44"/>
    </row>
    <row r="32" spans="2:9" ht="15.75">
      <c r="B32" s="44" t="s">
        <v>26</v>
      </c>
      <c r="C32" s="44"/>
      <c r="D32" s="44"/>
      <c r="E32" s="44"/>
      <c r="F32" s="44"/>
      <c r="G32" s="44"/>
      <c r="H32" s="44"/>
      <c r="I32" s="44">
        <v>2</v>
      </c>
    </row>
    <row r="33" spans="2:9" ht="15.75">
      <c r="B33" s="44"/>
      <c r="C33" s="44"/>
      <c r="D33" s="44"/>
      <c r="E33" s="44"/>
      <c r="F33" s="44"/>
      <c r="G33" s="44"/>
      <c r="H33" s="44"/>
      <c r="I33" s="44"/>
    </row>
    <row r="34" spans="2:9" ht="15.75">
      <c r="B34" s="44" t="s">
        <v>72</v>
      </c>
      <c r="C34" s="44"/>
      <c r="D34" s="44"/>
      <c r="E34" s="44"/>
      <c r="F34" s="44"/>
      <c r="G34" s="44"/>
      <c r="H34" s="44"/>
      <c r="I34" s="44">
        <v>3</v>
      </c>
    </row>
    <row r="35" spans="2:9" ht="15.75">
      <c r="B35" s="44"/>
      <c r="C35" s="44"/>
      <c r="D35" s="44"/>
      <c r="E35" s="44"/>
      <c r="F35" s="44"/>
      <c r="G35" s="44"/>
      <c r="H35" s="44"/>
      <c r="I35" s="44"/>
    </row>
    <row r="36" spans="2:9" ht="15.75">
      <c r="B36" s="44" t="s">
        <v>73</v>
      </c>
      <c r="C36" s="44"/>
      <c r="D36" s="44"/>
      <c r="E36" s="44"/>
      <c r="F36" s="44"/>
      <c r="G36" s="44"/>
      <c r="H36" s="44"/>
      <c r="I36" s="44">
        <v>4</v>
      </c>
    </row>
    <row r="37" spans="2:9" ht="15.75">
      <c r="B37" s="44"/>
      <c r="C37" s="44"/>
      <c r="D37" s="44"/>
      <c r="E37" s="44"/>
      <c r="F37" s="44"/>
      <c r="G37" s="44"/>
      <c r="H37" s="44"/>
      <c r="I37" s="44"/>
    </row>
    <row r="38" spans="2:9" ht="15.75">
      <c r="B38" s="44" t="s">
        <v>61</v>
      </c>
      <c r="C38" s="44"/>
      <c r="D38" s="44"/>
      <c r="E38" s="44"/>
      <c r="F38" s="44"/>
      <c r="G38" s="44"/>
      <c r="H38" s="44"/>
      <c r="I38" s="308" t="s">
        <v>287</v>
      </c>
    </row>
    <row r="39" spans="2:9" ht="15.75">
      <c r="B39" s="44"/>
      <c r="C39" s="44"/>
      <c r="D39" s="44"/>
      <c r="E39" s="44"/>
      <c r="F39" s="44"/>
      <c r="G39" s="44"/>
      <c r="H39" s="44"/>
      <c r="I39" s="44"/>
    </row>
    <row r="40" ht="15.75">
      <c r="B40" s="305"/>
    </row>
  </sheetData>
  <mergeCells count="3">
    <mergeCell ref="B26:I26"/>
    <mergeCell ref="B17:I17"/>
    <mergeCell ref="B19:I19"/>
  </mergeCells>
  <printOptions/>
  <pageMargins left="1" right="0.75" top="1" bottom="1" header="0.5" footer="0.5"/>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M614"/>
  <sheetViews>
    <sheetView showGridLines="0" defaultGridColor="0" view="pageBreakPreview" zoomScaleSheetLayoutView="100" colorId="22" workbookViewId="0" topLeftCell="A1">
      <selection activeCell="O7" sqref="O7"/>
    </sheetView>
  </sheetViews>
  <sheetFormatPr defaultColWidth="12.6640625" defaultRowHeight="12.75" customHeight="1"/>
  <cols>
    <col min="1" max="2" width="2.10546875" style="0" customWidth="1"/>
    <col min="3" max="3" width="5.3359375" style="0" customWidth="1"/>
    <col min="4" max="4" width="15.77734375" style="0" customWidth="1"/>
    <col min="5" max="5" width="1.2265625" style="0" customWidth="1"/>
    <col min="6" max="6" width="5.3359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0.88671875" style="0" customWidth="1"/>
    <col min="15" max="16384" width="11.4453125" style="0" customWidth="1"/>
  </cols>
  <sheetData>
    <row r="2" spans="2:13" ht="24" customHeight="1">
      <c r="B2" s="223" t="s">
        <v>148</v>
      </c>
      <c r="C2" s="74"/>
      <c r="D2" s="74"/>
      <c r="E2" s="74"/>
      <c r="F2" s="74"/>
      <c r="G2" s="74"/>
      <c r="H2" s="74"/>
      <c r="I2" s="74"/>
      <c r="J2" s="74"/>
      <c r="K2" s="74"/>
      <c r="L2" s="74"/>
      <c r="M2" s="74"/>
    </row>
    <row r="3" spans="2:13" ht="12.75" customHeight="1">
      <c r="B3" s="406" t="s">
        <v>17</v>
      </c>
      <c r="C3" s="406"/>
      <c r="D3" s="406"/>
      <c r="E3" s="406"/>
      <c r="F3" s="406"/>
      <c r="G3" s="406"/>
      <c r="H3" s="406"/>
      <c r="I3" s="406"/>
      <c r="J3" s="406"/>
      <c r="K3" s="406"/>
      <c r="L3" s="406"/>
      <c r="M3" s="406"/>
    </row>
    <row r="4" spans="1:13" ht="12.75" customHeight="1">
      <c r="A4" s="15"/>
      <c r="C4" s="3"/>
      <c r="D4" s="3"/>
      <c r="E4" s="3"/>
      <c r="F4" s="3"/>
      <c r="G4" s="3"/>
      <c r="H4" s="3"/>
      <c r="I4" s="3"/>
      <c r="J4" s="3"/>
      <c r="K4" s="3"/>
      <c r="L4" s="3"/>
      <c r="M4" s="3"/>
    </row>
    <row r="5" spans="2:13" ht="12.75" customHeight="1">
      <c r="B5" s="4"/>
      <c r="C5" s="3"/>
      <c r="D5" s="3"/>
      <c r="E5" s="3"/>
      <c r="F5" s="3"/>
      <c r="G5" s="3"/>
      <c r="H5" s="3"/>
      <c r="I5" s="3"/>
      <c r="J5" s="3"/>
      <c r="K5" s="3"/>
      <c r="L5" s="3"/>
      <c r="M5" s="3"/>
    </row>
    <row r="6" spans="1:13" ht="18" customHeight="1">
      <c r="A6" s="30"/>
      <c r="B6" s="407" t="s">
        <v>264</v>
      </c>
      <c r="C6" s="407"/>
      <c r="D6" s="407"/>
      <c r="E6" s="407"/>
      <c r="F6" s="407"/>
      <c r="G6" s="407"/>
      <c r="H6" s="407"/>
      <c r="I6" s="407"/>
      <c r="J6" s="407"/>
      <c r="K6" s="407"/>
      <c r="L6" s="407"/>
      <c r="M6" s="407"/>
    </row>
    <row r="7" spans="1:13" ht="15" customHeight="1">
      <c r="A7" s="31"/>
      <c r="B7" s="75" t="s">
        <v>85</v>
      </c>
      <c r="C7" s="16"/>
      <c r="D7" s="16"/>
      <c r="E7" s="16"/>
      <c r="F7" s="16"/>
      <c r="G7" s="16"/>
      <c r="H7" s="16"/>
      <c r="I7" s="16"/>
      <c r="J7" s="16"/>
      <c r="K7" s="16"/>
      <c r="L7" s="16"/>
      <c r="M7" s="16"/>
    </row>
    <row r="8" spans="2:13" ht="15" customHeight="1">
      <c r="B8" s="1"/>
      <c r="C8" s="1"/>
      <c r="D8" s="1"/>
      <c r="E8" s="1"/>
      <c r="F8" s="1"/>
      <c r="G8" s="1"/>
      <c r="H8" s="1"/>
      <c r="I8" s="1"/>
      <c r="J8" s="1"/>
      <c r="K8" s="1"/>
      <c r="L8" s="1"/>
      <c r="M8" s="1"/>
    </row>
    <row r="9" spans="2:13" ht="6" customHeight="1">
      <c r="B9" s="394"/>
      <c r="C9" s="395"/>
      <c r="D9" s="395"/>
      <c r="E9" s="395"/>
      <c r="F9" s="395"/>
      <c r="G9" s="395"/>
      <c r="H9" s="395"/>
      <c r="I9" s="395"/>
      <c r="J9" s="395"/>
      <c r="K9" s="395"/>
      <c r="L9" s="395"/>
      <c r="M9" s="396"/>
    </row>
    <row r="10" spans="2:13" ht="18.75" customHeight="1">
      <c r="B10" s="397" t="s">
        <v>53</v>
      </c>
      <c r="C10" s="373"/>
      <c r="D10" s="373"/>
      <c r="E10" s="373"/>
      <c r="F10" s="373"/>
      <c r="G10" s="373"/>
      <c r="H10" s="373"/>
      <c r="I10" s="373"/>
      <c r="J10" s="373"/>
      <c r="K10" s="373"/>
      <c r="L10" s="373"/>
      <c r="M10" s="398"/>
    </row>
    <row r="11" spans="1:13" ht="6" customHeight="1">
      <c r="A11" s="9"/>
      <c r="B11" s="399"/>
      <c r="C11" s="400"/>
      <c r="D11" s="400"/>
      <c r="E11" s="400"/>
      <c r="F11" s="400"/>
      <c r="G11" s="400"/>
      <c r="H11" s="400"/>
      <c r="I11" s="400"/>
      <c r="J11" s="400"/>
      <c r="K11" s="400"/>
      <c r="L11" s="400"/>
      <c r="M11" s="401"/>
    </row>
    <row r="12" spans="1:13" ht="12.75" customHeight="1">
      <c r="A12" s="9"/>
      <c r="B12" s="9"/>
      <c r="C12" s="9"/>
      <c r="D12" s="9"/>
      <c r="E12" s="9"/>
      <c r="F12" s="9"/>
      <c r="G12" s="9"/>
      <c r="H12" s="9"/>
      <c r="I12" s="9"/>
      <c r="J12" s="9"/>
      <c r="K12" s="9"/>
      <c r="L12" s="9"/>
      <c r="M12" s="9"/>
    </row>
    <row r="13" spans="1:13" ht="12.75" customHeight="1">
      <c r="A13" s="9"/>
      <c r="B13" s="9"/>
      <c r="C13" s="9"/>
      <c r="D13" s="9"/>
      <c r="E13" s="9"/>
      <c r="F13" s="9"/>
      <c r="G13" s="9"/>
      <c r="H13" s="9"/>
      <c r="I13" s="9"/>
      <c r="J13" s="9"/>
      <c r="K13" s="9"/>
      <c r="L13" s="9"/>
      <c r="M13" s="9"/>
    </row>
    <row r="14" spans="2:13" ht="12.75" customHeight="1">
      <c r="B14" s="1"/>
      <c r="C14" s="1"/>
      <c r="D14" s="1"/>
      <c r="E14" s="1"/>
      <c r="F14" s="1"/>
      <c r="G14" s="76" t="s">
        <v>0</v>
      </c>
      <c r="H14" s="76"/>
      <c r="I14" s="76"/>
      <c r="J14" s="14"/>
      <c r="K14" s="76" t="s">
        <v>1</v>
      </c>
      <c r="L14" s="76"/>
      <c r="M14" s="76"/>
    </row>
    <row r="15" spans="2:13" ht="12.75" customHeight="1">
      <c r="B15" s="1"/>
      <c r="C15" s="1"/>
      <c r="D15" s="1"/>
      <c r="E15" s="1"/>
      <c r="F15" s="2"/>
      <c r="G15" s="80" t="s">
        <v>2</v>
      </c>
      <c r="H15" s="80"/>
      <c r="I15" s="80"/>
      <c r="J15" s="14"/>
      <c r="K15" s="80" t="s">
        <v>2</v>
      </c>
      <c r="L15" s="80"/>
      <c r="M15" s="80"/>
    </row>
    <row r="16" spans="2:13" ht="12.75" customHeight="1">
      <c r="B16" s="1"/>
      <c r="C16" s="1"/>
      <c r="D16" s="1"/>
      <c r="E16" s="1"/>
      <c r="F16" s="1"/>
      <c r="G16" s="27" t="s">
        <v>3</v>
      </c>
      <c r="H16" s="29"/>
      <c r="I16" s="27" t="s">
        <v>4</v>
      </c>
      <c r="J16" s="10"/>
      <c r="K16" s="27" t="s">
        <v>3</v>
      </c>
      <c r="L16" s="27"/>
      <c r="M16" s="27" t="s">
        <v>4</v>
      </c>
    </row>
    <row r="17" spans="2:13" ht="12.75" customHeight="1">
      <c r="B17" s="1"/>
      <c r="C17" s="1"/>
      <c r="D17" s="1"/>
      <c r="E17" s="1"/>
      <c r="F17" s="1"/>
      <c r="G17" s="27" t="s">
        <v>5</v>
      </c>
      <c r="H17" s="29"/>
      <c r="I17" s="27" t="s">
        <v>6</v>
      </c>
      <c r="J17" s="10"/>
      <c r="K17" s="27" t="s">
        <v>5</v>
      </c>
      <c r="L17" s="27"/>
      <c r="M17" s="27" t="s">
        <v>11</v>
      </c>
    </row>
    <row r="18" spans="2:13" ht="12.75" customHeight="1">
      <c r="B18" s="1"/>
      <c r="C18" s="1"/>
      <c r="D18" s="1"/>
      <c r="E18" s="1"/>
      <c r="F18" s="1"/>
      <c r="G18" s="27" t="s">
        <v>2</v>
      </c>
      <c r="H18" s="29"/>
      <c r="I18" s="27" t="s">
        <v>2</v>
      </c>
      <c r="J18" s="10"/>
      <c r="K18" s="27" t="s">
        <v>7</v>
      </c>
      <c r="L18" s="27"/>
      <c r="M18" s="27" t="s">
        <v>8</v>
      </c>
    </row>
    <row r="19" spans="2:13" ht="12.75" customHeight="1">
      <c r="B19" s="1"/>
      <c r="C19" s="1"/>
      <c r="D19" s="1"/>
      <c r="E19" s="1"/>
      <c r="F19" s="24" t="s">
        <v>24</v>
      </c>
      <c r="G19" s="28" t="s">
        <v>266</v>
      </c>
      <c r="H19" s="29"/>
      <c r="I19" s="28" t="s">
        <v>267</v>
      </c>
      <c r="J19" s="10"/>
      <c r="K19" s="27" t="str">
        <f>G19</f>
        <v>30/9/2008</v>
      </c>
      <c r="L19" s="27"/>
      <c r="M19" s="27" t="str">
        <f>I19</f>
        <v>30/9/2007</v>
      </c>
    </row>
    <row r="20" spans="2:13" ht="12.75" customHeight="1">
      <c r="B20" s="1"/>
      <c r="C20" s="1"/>
      <c r="D20" s="1"/>
      <c r="E20" s="1"/>
      <c r="F20" s="1"/>
      <c r="G20" s="153" t="s">
        <v>9</v>
      </c>
      <c r="H20" s="33"/>
      <c r="I20" s="153" t="s">
        <v>9</v>
      </c>
      <c r="J20" s="33"/>
      <c r="K20" s="153" t="s">
        <v>9</v>
      </c>
      <c r="L20" s="32"/>
      <c r="M20" s="153" t="s">
        <v>9</v>
      </c>
    </row>
    <row r="21" spans="2:13" ht="12.75" customHeight="1">
      <c r="B21" s="1"/>
      <c r="C21" s="1"/>
      <c r="D21" s="1"/>
      <c r="E21" s="1"/>
      <c r="F21" s="1"/>
      <c r="G21" s="153"/>
      <c r="H21" s="33"/>
      <c r="I21" s="153"/>
      <c r="J21" s="33"/>
      <c r="K21" s="153"/>
      <c r="L21" s="32"/>
      <c r="M21" s="153"/>
    </row>
    <row r="22" spans="2:13" ht="15" customHeight="1">
      <c r="B22" s="224" t="s">
        <v>150</v>
      </c>
      <c r="C22" s="1"/>
      <c r="D22" s="1"/>
      <c r="E22" s="1"/>
      <c r="F22" s="1"/>
      <c r="G22" s="153"/>
      <c r="H22" s="33"/>
      <c r="I22" s="153"/>
      <c r="J22" s="33"/>
      <c r="K22" s="153"/>
      <c r="L22" s="32"/>
      <c r="M22" s="153"/>
    </row>
    <row r="23" spans="2:13" ht="12.75" customHeight="1">
      <c r="B23" s="14" t="s">
        <v>151</v>
      </c>
      <c r="C23" s="1"/>
      <c r="D23" s="1"/>
      <c r="E23" s="1"/>
      <c r="F23" s="13">
        <v>7</v>
      </c>
      <c r="G23" s="18">
        <f>K23</f>
        <v>621144</v>
      </c>
      <c r="H23" s="14"/>
      <c r="I23" s="18">
        <v>489116</v>
      </c>
      <c r="J23" s="14"/>
      <c r="K23" s="18">
        <v>621144</v>
      </c>
      <c r="L23" s="14"/>
      <c r="M23" s="18">
        <v>489116</v>
      </c>
    </row>
    <row r="24" spans="2:13" ht="8.25" customHeight="1">
      <c r="B24" s="14"/>
      <c r="C24" s="1"/>
      <c r="D24" s="1"/>
      <c r="E24" s="1"/>
      <c r="F24" s="1"/>
      <c r="G24" s="227"/>
      <c r="H24" s="1"/>
      <c r="I24" s="227"/>
      <c r="J24" s="1"/>
      <c r="K24" s="227"/>
      <c r="L24" s="1"/>
      <c r="M24" s="227"/>
    </row>
    <row r="25" spans="2:13" ht="12.75" customHeight="1">
      <c r="B25" s="14" t="s">
        <v>152</v>
      </c>
      <c r="C25" s="14"/>
      <c r="D25" s="14"/>
      <c r="E25" s="14"/>
      <c r="F25" s="13"/>
      <c r="G25" s="18">
        <f>K25</f>
        <v>-521753</v>
      </c>
      <c r="H25" s="49"/>
      <c r="I25" s="18">
        <v>-418018</v>
      </c>
      <c r="J25" s="49"/>
      <c r="K25" s="18">
        <v>-521753</v>
      </c>
      <c r="L25" s="26"/>
      <c r="M25" s="18">
        <v>-418018</v>
      </c>
    </row>
    <row r="26" spans="2:13" ht="8.25" customHeight="1">
      <c r="B26" s="14"/>
      <c r="C26" s="14"/>
      <c r="D26" s="14"/>
      <c r="E26" s="14"/>
      <c r="F26" s="13"/>
      <c r="G26" s="26"/>
      <c r="H26" s="49"/>
      <c r="I26" s="26"/>
      <c r="J26" s="49"/>
      <c r="K26" s="26"/>
      <c r="L26" s="26"/>
      <c r="M26" s="26"/>
    </row>
    <row r="27" spans="2:13" ht="12.75" customHeight="1">
      <c r="B27" s="14" t="s">
        <v>153</v>
      </c>
      <c r="C27" s="14"/>
      <c r="D27" s="14"/>
      <c r="E27" s="14"/>
      <c r="F27" s="13"/>
      <c r="G27" s="18">
        <f>K27</f>
        <v>54707</v>
      </c>
      <c r="H27" s="49"/>
      <c r="I27" s="18">
        <v>40925</v>
      </c>
      <c r="J27" s="49"/>
      <c r="K27" s="18">
        <v>54707</v>
      </c>
      <c r="L27" s="26"/>
      <c r="M27" s="18">
        <v>40925</v>
      </c>
    </row>
    <row r="28" spans="2:13" ht="7.5" customHeight="1">
      <c r="B28" s="14"/>
      <c r="C28" s="14"/>
      <c r="D28" s="14"/>
      <c r="E28" s="14"/>
      <c r="F28" s="13"/>
      <c r="G28" s="50"/>
      <c r="H28" s="18"/>
      <c r="I28" s="50"/>
      <c r="J28" s="18"/>
      <c r="K28" s="50"/>
      <c r="L28" s="17"/>
      <c r="M28" s="50"/>
    </row>
    <row r="29" spans="2:13" ht="7.5" customHeight="1">
      <c r="B29" s="14"/>
      <c r="C29" s="14"/>
      <c r="D29" s="14"/>
      <c r="E29" s="14"/>
      <c r="F29" s="13"/>
      <c r="G29" s="26"/>
      <c r="H29" s="18"/>
      <c r="I29" s="26"/>
      <c r="J29" s="18"/>
      <c r="K29" s="26"/>
      <c r="L29" s="17"/>
      <c r="M29" s="26"/>
    </row>
    <row r="30" spans="2:13" ht="12.75" customHeight="1">
      <c r="B30" s="11" t="s">
        <v>218</v>
      </c>
      <c r="C30" s="16"/>
      <c r="D30" s="16"/>
      <c r="E30" s="16"/>
      <c r="F30" s="13"/>
      <c r="G30" s="17">
        <f>SUM(G23:G28)</f>
        <v>154098</v>
      </c>
      <c r="H30" s="18"/>
      <c r="I30" s="17">
        <f>SUM(I23:I28)</f>
        <v>112023</v>
      </c>
      <c r="J30" s="18"/>
      <c r="K30" s="17">
        <f>SUM(K23:K28)</f>
        <v>154098</v>
      </c>
      <c r="L30" s="17"/>
      <c r="M30" s="17">
        <f>SUM(M23:M28)</f>
        <v>112023</v>
      </c>
    </row>
    <row r="31" spans="2:13" ht="7.5" customHeight="1">
      <c r="B31" s="14"/>
      <c r="C31" s="14"/>
      <c r="D31" s="14"/>
      <c r="E31" s="14"/>
      <c r="F31" s="13"/>
      <c r="G31" s="17"/>
      <c r="H31" s="18"/>
      <c r="I31" s="17"/>
      <c r="J31" s="18"/>
      <c r="K31" s="17"/>
      <c r="L31" s="17"/>
      <c r="M31" s="17"/>
    </row>
    <row r="32" spans="2:13" ht="20.25" customHeight="1">
      <c r="B32" s="14" t="s">
        <v>159</v>
      </c>
      <c r="C32" s="14"/>
      <c r="D32" s="14"/>
      <c r="E32" s="14"/>
      <c r="F32" s="13"/>
      <c r="G32" s="18">
        <f>K32</f>
        <v>32303</v>
      </c>
      <c r="H32" s="18"/>
      <c r="I32" s="17">
        <v>31055</v>
      </c>
      <c r="J32" s="18"/>
      <c r="K32" s="17">
        <v>32303</v>
      </c>
      <c r="L32" s="17"/>
      <c r="M32" s="17">
        <v>31055</v>
      </c>
    </row>
    <row r="33" spans="2:13" ht="20.25" customHeight="1">
      <c r="B33" s="14" t="s">
        <v>154</v>
      </c>
      <c r="C33" s="14"/>
      <c r="D33" s="14"/>
      <c r="E33" s="14"/>
      <c r="F33" s="13"/>
      <c r="G33" s="18">
        <f>K33</f>
        <v>-44104</v>
      </c>
      <c r="H33" s="18"/>
      <c r="I33" s="18">
        <v>-42711</v>
      </c>
      <c r="J33" s="18"/>
      <c r="K33" s="18">
        <v>-44104</v>
      </c>
      <c r="L33" s="17"/>
      <c r="M33" s="18">
        <v>-42711</v>
      </c>
    </row>
    <row r="34" spans="2:13" ht="20.25" customHeight="1">
      <c r="B34" s="14" t="s">
        <v>291</v>
      </c>
      <c r="C34" s="14"/>
      <c r="D34" s="14"/>
      <c r="E34" s="14"/>
      <c r="F34" s="13"/>
      <c r="G34" s="18">
        <f>K34</f>
        <v>72</v>
      </c>
      <c r="H34" s="18"/>
      <c r="I34" s="18">
        <v>8</v>
      </c>
      <c r="J34" s="18"/>
      <c r="K34" s="18">
        <v>72</v>
      </c>
      <c r="L34" s="17"/>
      <c r="M34" s="18">
        <v>8</v>
      </c>
    </row>
    <row r="35" spans="2:13" ht="7.5" customHeight="1">
      <c r="B35" s="14"/>
      <c r="C35" s="14"/>
      <c r="D35" s="14"/>
      <c r="E35" s="14"/>
      <c r="F35" s="13"/>
      <c r="G35" s="17"/>
      <c r="H35" s="18"/>
      <c r="I35" s="17"/>
      <c r="J35" s="18"/>
      <c r="K35" s="17"/>
      <c r="L35" s="17"/>
      <c r="M35" s="17"/>
    </row>
    <row r="36" spans="2:13" ht="7.5" customHeight="1">
      <c r="B36" s="11"/>
      <c r="C36" s="16"/>
      <c r="D36" s="16"/>
      <c r="E36" s="16"/>
      <c r="F36" s="13"/>
      <c r="G36" s="51"/>
      <c r="H36" s="18"/>
      <c r="I36" s="51"/>
      <c r="J36" s="18"/>
      <c r="K36" s="51"/>
      <c r="L36" s="26"/>
      <c r="M36" s="51"/>
    </row>
    <row r="37" spans="2:13" ht="12.75" customHeight="1">
      <c r="B37" s="11" t="s">
        <v>219</v>
      </c>
      <c r="C37" s="16"/>
      <c r="D37" s="16"/>
      <c r="E37" s="16"/>
      <c r="F37" s="13"/>
      <c r="G37" s="17">
        <f>SUM(G29:G36)</f>
        <v>142369</v>
      </c>
      <c r="H37" s="18"/>
      <c r="I37" s="17">
        <f>SUM(I29:I36)</f>
        <v>100375</v>
      </c>
      <c r="J37" s="18"/>
      <c r="K37" s="17">
        <f>SUM(K29:K36)</f>
        <v>142369</v>
      </c>
      <c r="L37" s="17"/>
      <c r="M37" s="17">
        <f>SUM(M29:M36)</f>
        <v>100375</v>
      </c>
    </row>
    <row r="38" spans="2:13" ht="7.5" customHeight="1">
      <c r="B38" s="14"/>
      <c r="C38" s="14"/>
      <c r="D38" s="14"/>
      <c r="E38" s="14"/>
      <c r="F38" s="13"/>
      <c r="G38" s="17"/>
      <c r="H38" s="18"/>
      <c r="I38" s="17"/>
      <c r="J38" s="18"/>
      <c r="K38" s="17"/>
      <c r="L38" s="17"/>
      <c r="M38" s="17"/>
    </row>
    <row r="39" spans="2:13" ht="12.75" customHeight="1">
      <c r="B39" s="14" t="s">
        <v>155</v>
      </c>
      <c r="C39" s="14"/>
      <c r="D39" s="14"/>
      <c r="E39" s="14"/>
      <c r="F39" s="13">
        <v>16</v>
      </c>
      <c r="G39" s="18">
        <f>K39</f>
        <v>-31490</v>
      </c>
      <c r="H39" s="18"/>
      <c r="I39" s="18">
        <f>-23272</f>
        <v>-23272</v>
      </c>
      <c r="J39" s="18"/>
      <c r="K39" s="18">
        <v>-31490</v>
      </c>
      <c r="L39" s="17"/>
      <c r="M39" s="18">
        <f>-23272</f>
        <v>-23272</v>
      </c>
    </row>
    <row r="40" spans="2:13" ht="8.25" customHeight="1">
      <c r="B40" s="14"/>
      <c r="C40" s="14"/>
      <c r="D40" s="14"/>
      <c r="E40" s="14"/>
      <c r="F40" s="13"/>
      <c r="G40" s="50"/>
      <c r="H40" s="18"/>
      <c r="I40" s="50"/>
      <c r="J40" s="18"/>
      <c r="K40" s="50"/>
      <c r="L40" s="17"/>
      <c r="M40" s="50"/>
    </row>
    <row r="41" spans="2:13" ht="7.5" customHeight="1">
      <c r="B41" s="22"/>
      <c r="C41" s="16"/>
      <c r="D41" s="16"/>
      <c r="E41" s="16"/>
      <c r="F41" s="13"/>
      <c r="G41" s="26"/>
      <c r="H41" s="18"/>
      <c r="I41" s="26"/>
      <c r="J41" s="18"/>
      <c r="K41" s="26"/>
      <c r="L41" s="26"/>
      <c r="M41" s="26"/>
    </row>
    <row r="42" spans="2:13" ht="12.75" customHeight="1">
      <c r="B42" s="11" t="s">
        <v>157</v>
      </c>
      <c r="C42" s="14"/>
      <c r="D42" s="14"/>
      <c r="E42" s="14"/>
      <c r="F42" s="13"/>
      <c r="G42" s="26">
        <f>SUM(G36:G40)</f>
        <v>110879</v>
      </c>
      <c r="H42" s="18"/>
      <c r="I42" s="26">
        <f>SUM(I36:I40)</f>
        <v>77103</v>
      </c>
      <c r="J42" s="18"/>
      <c r="K42" s="26">
        <f>SUM(K36:K40)</f>
        <v>110879</v>
      </c>
      <c r="L42" s="17"/>
      <c r="M42" s="26">
        <f>SUM(M36:M40)</f>
        <v>77103</v>
      </c>
    </row>
    <row r="43" spans="2:13" ht="15.75" customHeight="1">
      <c r="B43" s="11"/>
      <c r="C43" s="14"/>
      <c r="D43" s="14"/>
      <c r="E43" s="14"/>
      <c r="F43" s="13"/>
      <c r="G43" s="26"/>
      <c r="H43" s="18"/>
      <c r="I43" s="26"/>
      <c r="J43" s="18"/>
      <c r="K43" s="26"/>
      <c r="L43" s="17"/>
      <c r="M43" s="26"/>
    </row>
    <row r="44" spans="2:13" ht="15.75">
      <c r="B44" s="224" t="s">
        <v>156</v>
      </c>
      <c r="C44" s="14"/>
      <c r="D44" s="14"/>
      <c r="E44" s="14"/>
      <c r="F44" s="13"/>
      <c r="G44" s="26"/>
      <c r="H44" s="18"/>
      <c r="I44" s="26"/>
      <c r="J44" s="18"/>
      <c r="K44" s="26"/>
      <c r="L44" s="17"/>
      <c r="M44" s="26"/>
    </row>
    <row r="45" spans="2:13" ht="15">
      <c r="B45" s="11" t="s">
        <v>292</v>
      </c>
      <c r="C45" s="14"/>
      <c r="D45" s="14"/>
      <c r="E45" s="14"/>
      <c r="F45" s="38"/>
      <c r="G45" s="18">
        <f>K45</f>
        <v>0</v>
      </c>
      <c r="H45" s="18"/>
      <c r="I45" s="26">
        <v>-1707</v>
      </c>
      <c r="J45" s="18"/>
      <c r="K45" s="26">
        <v>0</v>
      </c>
      <c r="L45" s="17"/>
      <c r="M45" s="26">
        <v>-1707</v>
      </c>
    </row>
    <row r="46" spans="2:13" ht="8.25" customHeight="1">
      <c r="B46" s="11"/>
      <c r="C46" s="14"/>
      <c r="D46" s="14"/>
      <c r="E46" s="14"/>
      <c r="F46" s="13"/>
      <c r="G46" s="26"/>
      <c r="H46" s="18"/>
      <c r="I46" s="26"/>
      <c r="J46" s="18"/>
      <c r="K46" s="26"/>
      <c r="L46" s="17"/>
      <c r="M46" s="26"/>
    </row>
    <row r="47" spans="2:13" ht="18.75" customHeight="1" thickBot="1">
      <c r="B47" s="226" t="s">
        <v>158</v>
      </c>
      <c r="C47" s="14"/>
      <c r="D47" s="14"/>
      <c r="E47" s="14"/>
      <c r="F47" s="13"/>
      <c r="G47" s="225">
        <f>G45+G42</f>
        <v>110879</v>
      </c>
      <c r="H47" s="18"/>
      <c r="I47" s="225">
        <f>I45+I42</f>
        <v>75396</v>
      </c>
      <c r="J47" s="18"/>
      <c r="K47" s="225">
        <f>K45+K42</f>
        <v>110879</v>
      </c>
      <c r="L47" s="17"/>
      <c r="M47" s="225">
        <f>M45+M42</f>
        <v>75396</v>
      </c>
    </row>
    <row r="48" spans="2:13" ht="15.75" thickTop="1">
      <c r="B48" s="11"/>
      <c r="C48" s="14"/>
      <c r="D48" s="14"/>
      <c r="E48" s="14"/>
      <c r="F48" s="13"/>
      <c r="G48" s="26"/>
      <c r="H48" s="18"/>
      <c r="I48" s="26"/>
      <c r="J48" s="18"/>
      <c r="K48" s="26"/>
      <c r="L48" s="17"/>
      <c r="M48" s="26"/>
    </row>
    <row r="49" spans="2:13" ht="12.75" customHeight="1">
      <c r="B49" s="14"/>
      <c r="C49" s="14"/>
      <c r="D49" s="14"/>
      <c r="E49" s="14"/>
      <c r="F49" s="13"/>
      <c r="G49" s="17"/>
      <c r="H49" s="18"/>
      <c r="I49" s="17"/>
      <c r="J49" s="18"/>
      <c r="K49" s="17"/>
      <c r="L49" s="17"/>
      <c r="M49" s="17"/>
    </row>
    <row r="50" spans="2:13" ht="12.75" customHeight="1">
      <c r="B50" s="14" t="s">
        <v>137</v>
      </c>
      <c r="C50" s="14"/>
      <c r="D50" s="14"/>
      <c r="E50" s="14"/>
      <c r="F50" s="13"/>
      <c r="G50" s="17"/>
      <c r="H50" s="18"/>
      <c r="I50" s="17"/>
      <c r="J50" s="18"/>
      <c r="K50" s="17"/>
      <c r="L50" s="17"/>
      <c r="M50" s="17"/>
    </row>
    <row r="51" spans="2:13" ht="12.75" customHeight="1">
      <c r="B51" s="38" t="s">
        <v>13</v>
      </c>
      <c r="C51" s="14" t="s">
        <v>84</v>
      </c>
      <c r="D51" s="14"/>
      <c r="E51" s="14"/>
      <c r="F51" s="13"/>
      <c r="G51" s="17">
        <f>G55-G52</f>
        <v>60162</v>
      </c>
      <c r="H51" s="18"/>
      <c r="I51" s="17">
        <f>I55-I52</f>
        <v>39685</v>
      </c>
      <c r="J51" s="18"/>
      <c r="K51" s="17">
        <f>K55-K52</f>
        <v>60162</v>
      </c>
      <c r="L51" s="17"/>
      <c r="M51" s="17">
        <f>M55-M52</f>
        <v>39685</v>
      </c>
    </row>
    <row r="52" spans="2:13" ht="12.75" customHeight="1">
      <c r="B52" s="38" t="s">
        <v>13</v>
      </c>
      <c r="C52" s="11" t="s">
        <v>16</v>
      </c>
      <c r="D52" s="14"/>
      <c r="E52" s="14"/>
      <c r="F52" s="13"/>
      <c r="G52" s="18">
        <f>K52</f>
        <v>50717</v>
      </c>
      <c r="H52" s="18"/>
      <c r="I52" s="17">
        <v>35711</v>
      </c>
      <c r="J52" s="18"/>
      <c r="K52" s="17">
        <v>50717</v>
      </c>
      <c r="L52" s="17"/>
      <c r="M52" s="17">
        <v>35711</v>
      </c>
    </row>
    <row r="53" spans="2:13" ht="4.5" customHeight="1">
      <c r="B53" s="11"/>
      <c r="C53" s="14"/>
      <c r="D53" s="14"/>
      <c r="E53" s="14"/>
      <c r="F53" s="13"/>
      <c r="G53" s="17"/>
      <c r="H53" s="18"/>
      <c r="I53" s="17"/>
      <c r="J53" s="18"/>
      <c r="K53" s="17"/>
      <c r="L53" s="17"/>
      <c r="M53" s="17"/>
    </row>
    <row r="54" spans="2:13" ht="7.5" customHeight="1">
      <c r="B54" s="11"/>
      <c r="C54" s="14"/>
      <c r="D54" s="14"/>
      <c r="E54" s="14"/>
      <c r="F54" s="13"/>
      <c r="G54" s="51"/>
      <c r="H54" s="18"/>
      <c r="I54" s="51"/>
      <c r="J54" s="18"/>
      <c r="K54" s="51"/>
      <c r="L54" s="17"/>
      <c r="M54" s="51"/>
    </row>
    <row r="55" spans="2:13" ht="12.75" customHeight="1" thickBot="1">
      <c r="B55" s="226" t="s">
        <v>158</v>
      </c>
      <c r="C55" s="14"/>
      <c r="D55" s="14"/>
      <c r="E55" s="14"/>
      <c r="F55" s="13"/>
      <c r="G55" s="52">
        <f>G47</f>
        <v>110879</v>
      </c>
      <c r="H55" s="18"/>
      <c r="I55" s="52">
        <f>I47</f>
        <v>75396</v>
      </c>
      <c r="J55" s="18"/>
      <c r="K55" s="52">
        <f>K47</f>
        <v>110879</v>
      </c>
      <c r="L55" s="17"/>
      <c r="M55" s="52">
        <f>M47</f>
        <v>75396</v>
      </c>
    </row>
    <row r="56" spans="2:13" ht="12.75" customHeight="1" thickTop="1">
      <c r="B56" s="11"/>
      <c r="C56" s="16"/>
      <c r="D56" s="15"/>
      <c r="E56" s="16"/>
      <c r="F56" s="13"/>
      <c r="G56" s="26"/>
      <c r="H56" s="14"/>
      <c r="I56" s="26"/>
      <c r="J56" s="14"/>
      <c r="K56" s="26"/>
      <c r="L56" s="25"/>
      <c r="M56" s="26"/>
    </row>
    <row r="57" spans="2:13" ht="12.75" customHeight="1">
      <c r="B57" s="11"/>
      <c r="C57" s="16"/>
      <c r="D57" s="15"/>
      <c r="E57" s="16"/>
      <c r="F57" s="13"/>
      <c r="G57" s="26"/>
      <c r="H57" s="14"/>
      <c r="I57" s="25"/>
      <c r="J57" s="14"/>
      <c r="K57" s="26"/>
      <c r="L57" s="25"/>
      <c r="M57" s="25"/>
    </row>
    <row r="58" spans="2:13" ht="12.75" customHeight="1">
      <c r="B58" s="34" t="s">
        <v>220</v>
      </c>
      <c r="C58" s="34"/>
      <c r="D58" s="34"/>
      <c r="E58" s="34"/>
      <c r="F58" s="17"/>
      <c r="G58" s="17"/>
      <c r="H58" s="14"/>
      <c r="I58" s="19"/>
      <c r="J58" s="20"/>
      <c r="K58" s="17"/>
      <c r="L58" s="37" t="s">
        <v>23</v>
      </c>
      <c r="M58" s="19"/>
    </row>
    <row r="59" spans="2:13" ht="12.75" customHeight="1">
      <c r="B59" s="14" t="s">
        <v>215</v>
      </c>
      <c r="D59" s="34"/>
      <c r="E59" s="34"/>
      <c r="F59" s="17"/>
      <c r="G59" s="17"/>
      <c r="H59" s="14"/>
      <c r="I59" s="19"/>
      <c r="J59" s="20"/>
      <c r="K59" s="17"/>
      <c r="L59" s="37"/>
      <c r="M59" s="19"/>
    </row>
    <row r="60" spans="2:13" ht="7.5" customHeight="1">
      <c r="B60" s="34"/>
      <c r="C60" s="34"/>
      <c r="D60" s="34"/>
      <c r="E60" s="34"/>
      <c r="F60" s="13"/>
      <c r="G60" s="188"/>
      <c r="H60" s="189"/>
      <c r="I60" s="188"/>
      <c r="J60" s="189"/>
      <c r="K60" s="188"/>
      <c r="L60" s="190"/>
      <c r="M60" s="188"/>
    </row>
    <row r="61" spans="3:13" ht="12.75" customHeight="1" thickBot="1">
      <c r="C61" s="158" t="s">
        <v>216</v>
      </c>
      <c r="E61" s="34"/>
      <c r="F61" s="13">
        <v>24</v>
      </c>
      <c r="G61" s="191">
        <f>Notes!I292</f>
        <v>5.862120036948837</v>
      </c>
      <c r="H61" s="189"/>
      <c r="I61" s="191">
        <f>Notes!K292</f>
        <v>4.097108227253487</v>
      </c>
      <c r="J61" s="189"/>
      <c r="K61" s="191">
        <f>Notes!M292</f>
        <v>5.862120036948837</v>
      </c>
      <c r="L61" s="189"/>
      <c r="M61" s="191">
        <f>Notes!O292</f>
        <v>4.097108227253487</v>
      </c>
    </row>
    <row r="62" spans="3:13" ht="9.75" customHeight="1" thickTop="1">
      <c r="C62" s="34"/>
      <c r="E62" s="34"/>
      <c r="F62" s="13"/>
      <c r="G62" s="21"/>
      <c r="H62" s="13"/>
      <c r="I62" s="21"/>
      <c r="J62" s="21"/>
      <c r="K62" s="21"/>
      <c r="L62" s="37"/>
      <c r="M62" s="21"/>
    </row>
    <row r="63" spans="3:13" ht="14.25" customHeight="1" thickBot="1">
      <c r="C63" s="158" t="s">
        <v>217</v>
      </c>
      <c r="E63" s="34"/>
      <c r="F63" s="13">
        <v>24</v>
      </c>
      <c r="G63" s="71">
        <f>Notes!I317</f>
        <v>5.796486150233875</v>
      </c>
      <c r="H63" s="72"/>
      <c r="I63" s="71">
        <f>Notes!K317</f>
        <v>4.097006007584858</v>
      </c>
      <c r="J63" s="72"/>
      <c r="K63" s="71">
        <f>Notes!M317</f>
        <v>5.796486150233875</v>
      </c>
      <c r="L63" s="73" t="s">
        <v>23</v>
      </c>
      <c r="M63" s="71">
        <f>Notes!O317</f>
        <v>4.097006007584858</v>
      </c>
    </row>
    <row r="64" spans="2:13" ht="12.75" customHeight="1" thickTop="1">
      <c r="B64" s="34"/>
      <c r="C64" s="34"/>
      <c r="D64" s="34"/>
      <c r="E64" s="34"/>
      <c r="F64" s="13"/>
      <c r="G64" s="19"/>
      <c r="H64" s="14"/>
      <c r="I64" s="19"/>
      <c r="J64" s="20"/>
      <c r="K64" s="20"/>
      <c r="L64" s="20"/>
      <c r="M64" s="19"/>
    </row>
    <row r="65" spans="2:13" ht="12.75" customHeight="1">
      <c r="B65" s="34"/>
      <c r="C65" s="34"/>
      <c r="D65" s="34"/>
      <c r="E65" s="34"/>
      <c r="F65" s="13"/>
      <c r="G65" s="19"/>
      <c r="H65" s="14"/>
      <c r="I65" s="19"/>
      <c r="J65" s="20"/>
      <c r="K65" s="20"/>
      <c r="L65" s="20"/>
      <c r="M65" s="19"/>
    </row>
    <row r="66" spans="2:13" ht="12.75" customHeight="1">
      <c r="B66" s="34"/>
      <c r="C66" s="34"/>
      <c r="D66" s="34"/>
      <c r="E66" s="34"/>
      <c r="F66" s="13"/>
      <c r="G66" s="19"/>
      <c r="H66" s="14"/>
      <c r="I66" s="19"/>
      <c r="J66" s="20"/>
      <c r="K66" s="20"/>
      <c r="L66" s="20"/>
      <c r="M66" s="19"/>
    </row>
    <row r="67" spans="2:13" ht="12.75" customHeight="1">
      <c r="B67" s="34"/>
      <c r="C67" s="34"/>
      <c r="D67" s="34"/>
      <c r="E67" s="34"/>
      <c r="F67" s="13"/>
      <c r="G67" s="19"/>
      <c r="H67" s="14"/>
      <c r="I67" s="19"/>
      <c r="J67" s="20"/>
      <c r="K67" s="20"/>
      <c r="L67" s="20"/>
      <c r="M67" s="19"/>
    </row>
    <row r="68" spans="2:13" ht="12.75" customHeight="1">
      <c r="B68" s="81" t="s">
        <v>86</v>
      </c>
      <c r="C68" s="81"/>
      <c r="D68" s="81"/>
      <c r="E68" s="81"/>
      <c r="F68" s="81"/>
      <c r="G68" s="81"/>
      <c r="H68" s="81"/>
      <c r="I68" s="81"/>
      <c r="J68" s="81"/>
      <c r="K68" s="81"/>
      <c r="L68" s="81"/>
      <c r="M68" s="81"/>
    </row>
    <row r="69" spans="2:13" ht="12.75" customHeight="1">
      <c r="B69" s="78" t="s">
        <v>268</v>
      </c>
      <c r="C69" s="78"/>
      <c r="D69" s="78"/>
      <c r="E69" s="78"/>
      <c r="F69" s="78"/>
      <c r="G69" s="78"/>
      <c r="H69" s="78"/>
      <c r="I69" s="78"/>
      <c r="J69" s="78"/>
      <c r="K69" s="78"/>
      <c r="L69" s="78"/>
      <c r="M69" s="78"/>
    </row>
    <row r="70" spans="2:13" ht="12.75" customHeight="1">
      <c r="B70" s="2"/>
      <c r="C70" s="2"/>
      <c r="D70" s="2"/>
      <c r="E70" s="2"/>
      <c r="F70" s="2"/>
      <c r="G70" s="2"/>
      <c r="H70" s="2"/>
      <c r="I70" s="2"/>
      <c r="J70" s="2"/>
      <c r="K70" s="2"/>
      <c r="L70" s="2"/>
      <c r="M70" s="2"/>
    </row>
    <row r="71" spans="2:13" ht="12.75" customHeight="1">
      <c r="B71" s="2"/>
      <c r="C71" s="2"/>
      <c r="D71" s="2"/>
      <c r="E71" s="2"/>
      <c r="F71" s="2"/>
      <c r="G71" s="13"/>
      <c r="H71" s="48"/>
      <c r="I71" s="13"/>
      <c r="J71" s="2"/>
      <c r="K71" s="2"/>
      <c r="L71" s="2"/>
      <c r="M71" s="2"/>
    </row>
    <row r="72" spans="3:13" ht="12.75" customHeight="1">
      <c r="C72" s="2"/>
      <c r="D72" s="2"/>
      <c r="E72" s="2"/>
      <c r="F72" s="2"/>
      <c r="G72" s="13"/>
      <c r="H72" s="48"/>
      <c r="I72" s="13"/>
      <c r="J72" s="2"/>
      <c r="K72" s="2"/>
      <c r="L72" s="2"/>
      <c r="M72" s="2"/>
    </row>
    <row r="73" spans="2:13" ht="12.75" customHeight="1">
      <c r="B73" s="2"/>
      <c r="C73" s="2"/>
      <c r="D73" s="2"/>
      <c r="E73" s="2"/>
      <c r="F73" s="2"/>
      <c r="G73" s="375"/>
      <c r="H73" s="374"/>
      <c r="I73" s="375">
        <f>I51-39685</f>
        <v>0</v>
      </c>
      <c r="J73" s="374"/>
      <c r="K73" s="375">
        <f>K51-G51</f>
        <v>0</v>
      </c>
      <c r="L73" s="374"/>
      <c r="M73" s="375">
        <f>M51-39685</f>
        <v>0</v>
      </c>
    </row>
    <row r="74" spans="2:13" ht="12.75" customHeight="1">
      <c r="B74" s="14"/>
      <c r="C74" s="2"/>
      <c r="D74" s="2"/>
      <c r="E74" s="2"/>
      <c r="F74" s="2"/>
      <c r="G74" s="14"/>
      <c r="H74" s="14"/>
      <c r="I74" s="14"/>
      <c r="J74" s="2"/>
      <c r="K74" s="2"/>
      <c r="L74" s="2"/>
      <c r="M74" s="2"/>
    </row>
    <row r="75" spans="2:13" ht="12.75" customHeight="1">
      <c r="B75" s="2"/>
      <c r="C75" s="2"/>
      <c r="D75" s="2"/>
      <c r="E75" s="2"/>
      <c r="F75" s="2"/>
      <c r="G75" s="14"/>
      <c r="H75" s="14"/>
      <c r="I75" s="14"/>
      <c r="J75" s="2"/>
      <c r="K75" s="2"/>
      <c r="L75" s="2"/>
      <c r="M75" s="2"/>
    </row>
    <row r="76" spans="2:13" ht="12.75" customHeight="1">
      <c r="B76" s="14"/>
      <c r="C76" s="2"/>
      <c r="D76" s="2"/>
      <c r="E76" s="2"/>
      <c r="F76" s="2"/>
      <c r="G76" s="14"/>
      <c r="H76" s="14"/>
      <c r="I76" s="14"/>
      <c r="J76" s="2"/>
      <c r="K76" s="2"/>
      <c r="L76" s="2"/>
      <c r="M76" s="2"/>
    </row>
    <row r="77" spans="2:13" ht="12.75" customHeight="1">
      <c r="B77" s="2"/>
      <c r="C77" s="23"/>
      <c r="D77" s="2"/>
      <c r="E77" s="2"/>
      <c r="F77" s="2"/>
      <c r="J77" s="2"/>
      <c r="K77" s="2"/>
      <c r="L77" s="2"/>
      <c r="M77" s="2"/>
    </row>
    <row r="78" spans="2:13" ht="12.75" customHeight="1">
      <c r="B78" s="2"/>
      <c r="C78" s="23"/>
      <c r="D78" s="2"/>
      <c r="E78" s="2"/>
      <c r="F78" s="2"/>
      <c r="J78" s="2"/>
      <c r="K78" s="2"/>
      <c r="L78" s="2"/>
      <c r="M78" s="2"/>
    </row>
    <row r="79" spans="2:13" ht="12.75" customHeight="1">
      <c r="B79" s="2"/>
      <c r="C79" s="2"/>
      <c r="D79" s="2"/>
      <c r="E79" s="2"/>
      <c r="F79" s="2"/>
      <c r="J79" s="2"/>
      <c r="K79" s="2"/>
      <c r="L79" s="2"/>
      <c r="M79" s="2"/>
    </row>
    <row r="80" spans="2:13" ht="12.75" customHeight="1">
      <c r="B80" s="2"/>
      <c r="C80" s="2"/>
      <c r="D80" s="2"/>
      <c r="E80" s="2"/>
      <c r="F80" s="2"/>
      <c r="J80" s="2"/>
      <c r="K80" s="2"/>
      <c r="L80" s="2"/>
      <c r="M80" s="2"/>
    </row>
    <row r="81" spans="2:13" ht="12.75" customHeight="1">
      <c r="B81" s="2"/>
      <c r="C81" s="2"/>
      <c r="D81" s="2"/>
      <c r="E81" s="2"/>
      <c r="F81" s="2"/>
      <c r="J81" s="2"/>
      <c r="K81" s="2"/>
      <c r="L81" s="2"/>
      <c r="M81" s="2"/>
    </row>
    <row r="82" spans="2:13" ht="12.75" customHeight="1">
      <c r="B82" s="14"/>
      <c r="C82" s="2"/>
      <c r="D82" s="2"/>
      <c r="E82" s="2"/>
      <c r="F82" s="2"/>
      <c r="J82" s="2"/>
      <c r="K82" s="2"/>
      <c r="L82" s="2"/>
      <c r="M82" s="2"/>
    </row>
    <row r="83" spans="2:13" ht="12.75" customHeight="1">
      <c r="B83" s="2"/>
      <c r="C83" s="2"/>
      <c r="D83" s="2"/>
      <c r="E83" s="2"/>
      <c r="F83" s="2"/>
      <c r="J83" s="2"/>
      <c r="K83" s="2"/>
      <c r="L83" s="2"/>
      <c r="M83" s="2"/>
    </row>
    <row r="84" spans="2:13" ht="12.75" customHeight="1">
      <c r="B84" s="2"/>
      <c r="C84" s="2"/>
      <c r="D84" s="2"/>
      <c r="E84" s="2"/>
      <c r="F84" s="2"/>
      <c r="G84" s="2"/>
      <c r="H84" s="2"/>
      <c r="I84" s="2"/>
      <c r="J84" s="2"/>
      <c r="K84" s="2"/>
      <c r="L84" s="2"/>
      <c r="M84" s="2"/>
    </row>
    <row r="85" spans="2:13" ht="12.75" customHeight="1">
      <c r="B85" s="2"/>
      <c r="C85" s="2"/>
      <c r="D85" s="2"/>
      <c r="E85" s="2"/>
      <c r="F85" s="2"/>
      <c r="G85" s="2"/>
      <c r="H85" s="2"/>
      <c r="I85" s="2"/>
      <c r="J85" s="2"/>
      <c r="K85" s="2"/>
      <c r="L85" s="2"/>
      <c r="M85" s="2"/>
    </row>
    <row r="86" spans="2:13" ht="12.75" customHeight="1">
      <c r="B86" s="2"/>
      <c r="C86" s="2"/>
      <c r="D86" s="2"/>
      <c r="E86" s="2"/>
      <c r="F86" s="2"/>
      <c r="G86" s="2"/>
      <c r="H86" s="2"/>
      <c r="I86" s="2"/>
      <c r="J86" s="2"/>
      <c r="K86" s="2"/>
      <c r="L86" s="2"/>
      <c r="M86" s="2"/>
    </row>
    <row r="87" spans="2:13" ht="12.75" customHeight="1">
      <c r="B87" s="2"/>
      <c r="C87" s="2"/>
      <c r="D87" s="2"/>
      <c r="E87" s="2"/>
      <c r="F87" s="2"/>
      <c r="G87" s="2"/>
      <c r="H87" s="2"/>
      <c r="I87" s="2"/>
      <c r="J87" s="2"/>
      <c r="K87" s="2"/>
      <c r="L87" s="2"/>
      <c r="M87" s="2"/>
    </row>
    <row r="88" spans="2:13" ht="12.75" customHeight="1">
      <c r="B88" s="2"/>
      <c r="C88" s="2"/>
      <c r="D88" s="2"/>
      <c r="E88" s="2"/>
      <c r="F88" s="2"/>
      <c r="G88" s="2"/>
      <c r="H88" s="2"/>
      <c r="I88" s="2"/>
      <c r="J88" s="2"/>
      <c r="K88" s="2"/>
      <c r="L88" s="2"/>
      <c r="M88" s="2"/>
    </row>
    <row r="89" spans="2:13" ht="12.75" customHeight="1">
      <c r="B89" s="2"/>
      <c r="C89" s="2"/>
      <c r="D89" s="2"/>
      <c r="E89" s="2"/>
      <c r="F89" s="2"/>
      <c r="G89" s="2"/>
      <c r="H89" s="2"/>
      <c r="I89" s="2"/>
      <c r="J89" s="2"/>
      <c r="K89" s="2"/>
      <c r="L89" s="2"/>
      <c r="M89" s="2"/>
    </row>
    <row r="90" spans="2:13" ht="12.75" customHeight="1">
      <c r="B90" s="2"/>
      <c r="C90" s="2"/>
      <c r="D90" s="2"/>
      <c r="E90" s="2"/>
      <c r="F90" s="2"/>
      <c r="G90" s="2"/>
      <c r="H90" s="2"/>
      <c r="I90" s="2"/>
      <c r="J90" s="2"/>
      <c r="K90" s="2"/>
      <c r="L90" s="2"/>
      <c r="M90" s="2"/>
    </row>
    <row r="91" spans="2:13" ht="12.75" customHeight="1">
      <c r="B91" s="2"/>
      <c r="C91" s="2"/>
      <c r="D91" s="2"/>
      <c r="E91" s="2"/>
      <c r="F91" s="2"/>
      <c r="G91" s="2"/>
      <c r="H91" s="2"/>
      <c r="I91" s="2"/>
      <c r="J91" s="2"/>
      <c r="K91" s="2"/>
      <c r="L91" s="2"/>
      <c r="M91" s="2"/>
    </row>
    <row r="92" spans="2:13" ht="12.75" customHeight="1">
      <c r="B92" s="2"/>
      <c r="C92" s="2"/>
      <c r="D92" s="2"/>
      <c r="E92" s="2"/>
      <c r="F92" s="2"/>
      <c r="G92" s="2"/>
      <c r="H92" s="2"/>
      <c r="I92" s="2"/>
      <c r="J92" s="2"/>
      <c r="K92" s="2"/>
      <c r="L92" s="2"/>
      <c r="M92" s="2"/>
    </row>
    <row r="93" spans="2:13" ht="12.75" customHeight="1">
      <c r="B93" s="2"/>
      <c r="C93" s="2"/>
      <c r="D93" s="2"/>
      <c r="E93" s="2"/>
      <c r="F93" s="2"/>
      <c r="G93" s="2"/>
      <c r="H93" s="2"/>
      <c r="I93" s="2"/>
      <c r="J93" s="2"/>
      <c r="K93" s="2"/>
      <c r="L93" s="2"/>
      <c r="M93" s="2"/>
    </row>
    <row r="94" spans="2:13" ht="12.75" customHeight="1">
      <c r="B94" s="2"/>
      <c r="C94" s="2"/>
      <c r="D94" s="2"/>
      <c r="E94" s="2"/>
      <c r="F94" s="2"/>
      <c r="G94" s="2"/>
      <c r="H94" s="2"/>
      <c r="I94" s="2"/>
      <c r="J94" s="2"/>
      <c r="K94" s="2"/>
      <c r="L94" s="2"/>
      <c r="M94" s="2"/>
    </row>
    <row r="95" spans="2:13" ht="12.75" customHeight="1">
      <c r="B95" s="2"/>
      <c r="C95" s="2"/>
      <c r="D95" s="2"/>
      <c r="E95" s="2"/>
      <c r="F95" s="2"/>
      <c r="G95" s="2"/>
      <c r="H95" s="2"/>
      <c r="I95" s="2"/>
      <c r="J95" s="2"/>
      <c r="K95" s="2"/>
      <c r="L95" s="2"/>
      <c r="M95" s="2"/>
    </row>
    <row r="96" spans="2:13" ht="12.75" customHeight="1">
      <c r="B96" s="2"/>
      <c r="C96" s="2"/>
      <c r="D96" s="2"/>
      <c r="E96" s="2"/>
      <c r="F96" s="2"/>
      <c r="G96" s="2"/>
      <c r="H96" s="2"/>
      <c r="I96" s="2"/>
      <c r="J96" s="2"/>
      <c r="K96" s="2"/>
      <c r="L96" s="2"/>
      <c r="M96" s="2"/>
    </row>
    <row r="97" spans="2:13" ht="12.75" customHeight="1">
      <c r="B97" s="2"/>
      <c r="C97" s="2"/>
      <c r="D97" s="2"/>
      <c r="E97" s="2"/>
      <c r="F97" s="2"/>
      <c r="G97" s="2"/>
      <c r="H97" s="2"/>
      <c r="I97" s="2"/>
      <c r="J97" s="2"/>
      <c r="K97" s="2"/>
      <c r="L97" s="2"/>
      <c r="M97" s="2"/>
    </row>
    <row r="98" spans="2:13" ht="12.75" customHeight="1">
      <c r="B98" s="2"/>
      <c r="C98" s="2"/>
      <c r="D98" s="2"/>
      <c r="E98" s="2"/>
      <c r="F98" s="2"/>
      <c r="G98" s="2"/>
      <c r="H98" s="2"/>
      <c r="I98" s="2"/>
      <c r="J98" s="2"/>
      <c r="K98" s="2"/>
      <c r="L98" s="2"/>
      <c r="M98" s="2"/>
    </row>
    <row r="99" spans="2:13" ht="12.75" customHeight="1">
      <c r="B99" s="2"/>
      <c r="C99" s="2"/>
      <c r="D99" s="2"/>
      <c r="E99" s="2"/>
      <c r="F99" s="2"/>
      <c r="G99" s="2"/>
      <c r="H99" s="2"/>
      <c r="I99" s="2"/>
      <c r="J99" s="2"/>
      <c r="K99" s="2"/>
      <c r="L99" s="2"/>
      <c r="M99" s="2"/>
    </row>
    <row r="100" spans="2:13" ht="12.75" customHeight="1">
      <c r="B100" s="2"/>
      <c r="C100" s="2"/>
      <c r="D100" s="2"/>
      <c r="E100" s="2"/>
      <c r="F100" s="2"/>
      <c r="G100" s="2"/>
      <c r="H100" s="2"/>
      <c r="I100" s="2"/>
      <c r="J100" s="2"/>
      <c r="K100" s="2"/>
      <c r="L100" s="2"/>
      <c r="M100" s="2"/>
    </row>
    <row r="101" spans="2:13" ht="12.75" customHeight="1">
      <c r="B101" s="2"/>
      <c r="C101" s="2"/>
      <c r="D101" s="2"/>
      <c r="E101" s="2"/>
      <c r="F101" s="2"/>
      <c r="G101" s="2"/>
      <c r="H101" s="2"/>
      <c r="I101" s="2"/>
      <c r="J101" s="2"/>
      <c r="K101" s="2"/>
      <c r="L101" s="2"/>
      <c r="M101" s="2"/>
    </row>
    <row r="102" spans="2:13" ht="12.75" customHeight="1">
      <c r="B102" s="2"/>
      <c r="C102" s="2"/>
      <c r="D102" s="2"/>
      <c r="E102" s="2"/>
      <c r="F102" s="2"/>
      <c r="G102" s="2"/>
      <c r="H102" s="2"/>
      <c r="I102" s="2"/>
      <c r="J102" s="2"/>
      <c r="K102" s="2"/>
      <c r="L102" s="2"/>
      <c r="M102" s="2"/>
    </row>
    <row r="103" spans="2:13" ht="12.75" customHeight="1">
      <c r="B103" s="2"/>
      <c r="C103" s="2"/>
      <c r="D103" s="2"/>
      <c r="E103" s="2"/>
      <c r="F103" s="2"/>
      <c r="G103" s="2"/>
      <c r="H103" s="2"/>
      <c r="I103" s="2"/>
      <c r="J103" s="2"/>
      <c r="K103" s="2"/>
      <c r="L103" s="2"/>
      <c r="M103" s="2"/>
    </row>
    <row r="104" spans="2:13" ht="12.75" customHeight="1">
      <c r="B104" s="2"/>
      <c r="C104" s="2"/>
      <c r="D104" s="2"/>
      <c r="E104" s="2"/>
      <c r="F104" s="2"/>
      <c r="G104" s="2"/>
      <c r="H104" s="2"/>
      <c r="I104" s="2"/>
      <c r="J104" s="2"/>
      <c r="K104" s="2"/>
      <c r="L104" s="2"/>
      <c r="M104" s="2"/>
    </row>
    <row r="105" spans="2:13" ht="12.75" customHeight="1">
      <c r="B105" s="2"/>
      <c r="C105" s="2"/>
      <c r="D105" s="2"/>
      <c r="E105" s="2"/>
      <c r="F105" s="2"/>
      <c r="G105" s="2"/>
      <c r="H105" s="2"/>
      <c r="I105" s="2"/>
      <c r="J105" s="2"/>
      <c r="K105" s="2"/>
      <c r="L105" s="2"/>
      <c r="M105" s="2"/>
    </row>
    <row r="106" spans="2:13" ht="12.75" customHeight="1">
      <c r="B106" s="2"/>
      <c r="C106" s="2"/>
      <c r="D106" s="2"/>
      <c r="E106" s="2"/>
      <c r="F106" s="2"/>
      <c r="G106" s="2"/>
      <c r="H106" s="2"/>
      <c r="I106" s="2"/>
      <c r="J106" s="2"/>
      <c r="K106" s="2"/>
      <c r="L106" s="2"/>
      <c r="M106" s="2"/>
    </row>
    <row r="107" spans="2:13" ht="12.75" customHeight="1">
      <c r="B107" s="2"/>
      <c r="C107" s="2"/>
      <c r="D107" s="2"/>
      <c r="E107" s="2"/>
      <c r="F107" s="2"/>
      <c r="G107" s="2"/>
      <c r="H107" s="2"/>
      <c r="I107" s="2"/>
      <c r="J107" s="2"/>
      <c r="K107" s="2"/>
      <c r="L107" s="2"/>
      <c r="M107" s="2"/>
    </row>
    <row r="108" spans="2:13" ht="12.75" customHeight="1">
      <c r="B108" s="2"/>
      <c r="C108" s="2"/>
      <c r="D108" s="2"/>
      <c r="E108" s="2"/>
      <c r="F108" s="2"/>
      <c r="G108" s="2"/>
      <c r="H108" s="2"/>
      <c r="I108" s="2"/>
      <c r="J108" s="2"/>
      <c r="K108" s="2"/>
      <c r="L108" s="2"/>
      <c r="M108" s="2"/>
    </row>
    <row r="109" spans="2:13" ht="12.75" customHeight="1">
      <c r="B109" s="2"/>
      <c r="C109" s="2"/>
      <c r="D109" s="2"/>
      <c r="E109" s="2"/>
      <c r="F109" s="2"/>
      <c r="G109" s="2"/>
      <c r="H109" s="2"/>
      <c r="I109" s="2"/>
      <c r="J109" s="2"/>
      <c r="K109" s="2"/>
      <c r="L109" s="2"/>
      <c r="M109" s="2"/>
    </row>
    <row r="110" spans="2:13" ht="12.75" customHeight="1">
      <c r="B110" s="2"/>
      <c r="C110" s="2"/>
      <c r="D110" s="2"/>
      <c r="E110" s="2"/>
      <c r="F110" s="2"/>
      <c r="G110" s="2"/>
      <c r="H110" s="2"/>
      <c r="I110" s="2"/>
      <c r="J110" s="2"/>
      <c r="K110" s="2"/>
      <c r="L110" s="2"/>
      <c r="M110" s="2"/>
    </row>
    <row r="111" spans="2:13" ht="12.75" customHeight="1">
      <c r="B111" s="2"/>
      <c r="C111" s="2"/>
      <c r="D111" s="2"/>
      <c r="E111" s="2"/>
      <c r="F111" s="2"/>
      <c r="G111" s="2"/>
      <c r="H111" s="2"/>
      <c r="I111" s="2"/>
      <c r="J111" s="2"/>
      <c r="K111" s="2"/>
      <c r="L111" s="2"/>
      <c r="M111" s="2"/>
    </row>
    <row r="112" spans="2:13" ht="12.75" customHeight="1">
      <c r="B112" s="2"/>
      <c r="C112" s="2"/>
      <c r="D112" s="2"/>
      <c r="E112" s="2"/>
      <c r="F112" s="2"/>
      <c r="G112" s="2"/>
      <c r="H112" s="2"/>
      <c r="I112" s="2"/>
      <c r="J112" s="2"/>
      <c r="K112" s="2"/>
      <c r="L112" s="2"/>
      <c r="M112" s="2"/>
    </row>
    <row r="113" spans="2:13" ht="12.75" customHeight="1">
      <c r="B113" s="2"/>
      <c r="C113" s="2"/>
      <c r="D113" s="2"/>
      <c r="E113" s="2"/>
      <c r="F113" s="2"/>
      <c r="G113" s="2"/>
      <c r="H113" s="2"/>
      <c r="I113" s="2"/>
      <c r="J113" s="2"/>
      <c r="K113" s="2"/>
      <c r="L113" s="2"/>
      <c r="M113" s="2"/>
    </row>
    <row r="114" spans="2:13" ht="12.75" customHeight="1">
      <c r="B114" s="2"/>
      <c r="C114" s="2"/>
      <c r="D114" s="2"/>
      <c r="E114" s="2"/>
      <c r="F114" s="2"/>
      <c r="G114" s="2"/>
      <c r="H114" s="2"/>
      <c r="I114" s="2"/>
      <c r="J114" s="2"/>
      <c r="K114" s="2"/>
      <c r="L114" s="2"/>
      <c r="M114" s="2"/>
    </row>
    <row r="115" spans="2:13" ht="12.75" customHeight="1">
      <c r="B115" s="2"/>
      <c r="C115" s="2"/>
      <c r="D115" s="2"/>
      <c r="E115" s="2"/>
      <c r="F115" s="2"/>
      <c r="G115" s="2"/>
      <c r="H115" s="2"/>
      <c r="I115" s="2"/>
      <c r="J115" s="2"/>
      <c r="K115" s="2"/>
      <c r="L115" s="2"/>
      <c r="M115" s="2"/>
    </row>
    <row r="116" spans="2:13" ht="12.75" customHeight="1">
      <c r="B116" s="2"/>
      <c r="C116" s="2"/>
      <c r="D116" s="2"/>
      <c r="E116" s="2"/>
      <c r="F116" s="2"/>
      <c r="G116" s="2"/>
      <c r="H116" s="2"/>
      <c r="I116" s="2"/>
      <c r="J116" s="2"/>
      <c r="K116" s="2"/>
      <c r="L116" s="2"/>
      <c r="M116" s="2"/>
    </row>
    <row r="117" spans="2:13" ht="12.75" customHeight="1">
      <c r="B117" s="2"/>
      <c r="C117" s="2"/>
      <c r="D117" s="2"/>
      <c r="E117" s="2"/>
      <c r="F117" s="2"/>
      <c r="G117" s="2"/>
      <c r="H117" s="2"/>
      <c r="I117" s="2"/>
      <c r="J117" s="2"/>
      <c r="K117" s="2"/>
      <c r="L117" s="2"/>
      <c r="M117" s="2"/>
    </row>
    <row r="118" spans="2:13" ht="12.75" customHeight="1">
      <c r="B118" s="2"/>
      <c r="C118" s="2"/>
      <c r="D118" s="2"/>
      <c r="E118" s="2"/>
      <c r="F118" s="2"/>
      <c r="G118" s="2"/>
      <c r="H118" s="2"/>
      <c r="I118" s="2"/>
      <c r="J118" s="2"/>
      <c r="K118" s="2"/>
      <c r="L118" s="2"/>
      <c r="M118" s="2"/>
    </row>
    <row r="119" spans="2:13" ht="12.75" customHeight="1">
      <c r="B119" s="2"/>
      <c r="C119" s="2"/>
      <c r="D119" s="2"/>
      <c r="E119" s="2"/>
      <c r="F119" s="2"/>
      <c r="G119" s="2"/>
      <c r="H119" s="2"/>
      <c r="I119" s="2"/>
      <c r="J119" s="2"/>
      <c r="K119" s="2"/>
      <c r="L119" s="2"/>
      <c r="M119" s="2"/>
    </row>
    <row r="120" spans="2:13" ht="12.75" customHeight="1">
      <c r="B120" s="2"/>
      <c r="C120" s="2"/>
      <c r="D120" s="2"/>
      <c r="E120" s="2"/>
      <c r="F120" s="2"/>
      <c r="G120" s="2"/>
      <c r="H120" s="2"/>
      <c r="I120" s="2"/>
      <c r="J120" s="2"/>
      <c r="K120" s="2"/>
      <c r="L120" s="2"/>
      <c r="M120" s="2"/>
    </row>
    <row r="121" spans="2:13" ht="12.75" customHeight="1">
      <c r="B121" s="2"/>
      <c r="C121" s="2"/>
      <c r="D121" s="2"/>
      <c r="E121" s="2"/>
      <c r="F121" s="2"/>
      <c r="G121" s="2"/>
      <c r="H121" s="2"/>
      <c r="I121" s="2"/>
      <c r="J121" s="2"/>
      <c r="K121" s="2"/>
      <c r="L121" s="2"/>
      <c r="M121" s="2"/>
    </row>
    <row r="122" spans="2:13" ht="12.75" customHeight="1">
      <c r="B122" s="2"/>
      <c r="C122" s="2"/>
      <c r="D122" s="2"/>
      <c r="E122" s="2"/>
      <c r="F122" s="2"/>
      <c r="G122" s="2"/>
      <c r="H122" s="2"/>
      <c r="I122" s="2"/>
      <c r="J122" s="2"/>
      <c r="K122" s="2"/>
      <c r="L122" s="2"/>
      <c r="M122" s="2"/>
    </row>
    <row r="123" spans="2:13" ht="12.75" customHeight="1">
      <c r="B123" s="2"/>
      <c r="C123" s="2"/>
      <c r="D123" s="2"/>
      <c r="E123" s="2"/>
      <c r="F123" s="2"/>
      <c r="G123" s="2"/>
      <c r="H123" s="2"/>
      <c r="I123" s="2"/>
      <c r="J123" s="2"/>
      <c r="K123" s="2"/>
      <c r="L123" s="2"/>
      <c r="M123" s="2"/>
    </row>
    <row r="124" spans="2:13" ht="12.75" customHeight="1">
      <c r="B124" s="2"/>
      <c r="C124" s="2"/>
      <c r="D124" s="2"/>
      <c r="E124" s="2"/>
      <c r="F124" s="2"/>
      <c r="G124" s="2"/>
      <c r="H124" s="2"/>
      <c r="I124" s="2"/>
      <c r="J124" s="2"/>
      <c r="K124" s="2"/>
      <c r="L124" s="2"/>
      <c r="M124" s="2"/>
    </row>
    <row r="125" spans="2:13" ht="12.75" customHeight="1">
      <c r="B125" s="2"/>
      <c r="C125" s="2"/>
      <c r="D125" s="2"/>
      <c r="E125" s="2"/>
      <c r="F125" s="2"/>
      <c r="G125" s="2"/>
      <c r="H125" s="2"/>
      <c r="I125" s="2"/>
      <c r="J125" s="2"/>
      <c r="K125" s="2"/>
      <c r="L125" s="2"/>
      <c r="M125" s="2"/>
    </row>
    <row r="126" spans="2:13" ht="12.75" customHeight="1">
      <c r="B126" s="2"/>
      <c r="C126" s="2"/>
      <c r="D126" s="2"/>
      <c r="E126" s="2"/>
      <c r="F126" s="2"/>
      <c r="G126" s="2"/>
      <c r="H126" s="2"/>
      <c r="I126" s="2"/>
      <c r="J126" s="2"/>
      <c r="K126" s="2"/>
      <c r="L126" s="2"/>
      <c r="M126" s="2"/>
    </row>
    <row r="127" spans="2:13" ht="12.75" customHeight="1">
      <c r="B127" s="2"/>
      <c r="C127" s="2"/>
      <c r="D127" s="2"/>
      <c r="E127" s="2"/>
      <c r="F127" s="2"/>
      <c r="G127" s="2"/>
      <c r="H127" s="2"/>
      <c r="I127" s="2"/>
      <c r="J127" s="2"/>
      <c r="K127" s="2"/>
      <c r="L127" s="2"/>
      <c r="M127" s="2"/>
    </row>
    <row r="128" spans="2:13" ht="12.75" customHeight="1">
      <c r="B128" s="2"/>
      <c r="C128" s="2"/>
      <c r="D128" s="2"/>
      <c r="E128" s="2"/>
      <c r="F128" s="2"/>
      <c r="G128" s="2"/>
      <c r="H128" s="2"/>
      <c r="I128" s="2"/>
      <c r="J128" s="2"/>
      <c r="K128" s="2"/>
      <c r="L128" s="2"/>
      <c r="M128" s="2"/>
    </row>
    <row r="129" spans="2:13" ht="12.75" customHeight="1">
      <c r="B129" s="2"/>
      <c r="C129" s="2"/>
      <c r="D129" s="2"/>
      <c r="E129" s="2"/>
      <c r="F129" s="2"/>
      <c r="G129" s="2"/>
      <c r="H129" s="2"/>
      <c r="I129" s="2"/>
      <c r="J129" s="2"/>
      <c r="K129" s="2"/>
      <c r="L129" s="2"/>
      <c r="M129" s="2"/>
    </row>
    <row r="130" spans="2:13" ht="12.75" customHeight="1">
      <c r="B130" s="2"/>
      <c r="C130" s="2"/>
      <c r="D130" s="2"/>
      <c r="E130" s="2"/>
      <c r="F130" s="2"/>
      <c r="G130" s="2"/>
      <c r="H130" s="2"/>
      <c r="I130" s="2"/>
      <c r="J130" s="2"/>
      <c r="K130" s="2"/>
      <c r="L130" s="2"/>
      <c r="M130" s="2"/>
    </row>
    <row r="131" spans="2:13" ht="12.75" customHeight="1">
      <c r="B131" s="2"/>
      <c r="C131" s="2"/>
      <c r="D131" s="2"/>
      <c r="E131" s="2"/>
      <c r="F131" s="2"/>
      <c r="G131" s="2"/>
      <c r="H131" s="2"/>
      <c r="I131" s="2"/>
      <c r="J131" s="2"/>
      <c r="K131" s="2"/>
      <c r="L131" s="2"/>
      <c r="M131" s="2"/>
    </row>
    <row r="132" spans="2:13" ht="12.75" customHeight="1">
      <c r="B132" s="2"/>
      <c r="C132" s="2"/>
      <c r="D132" s="2"/>
      <c r="E132" s="2"/>
      <c r="F132" s="2"/>
      <c r="G132" s="2"/>
      <c r="H132" s="2"/>
      <c r="I132" s="2"/>
      <c r="J132" s="2"/>
      <c r="K132" s="2"/>
      <c r="L132" s="2"/>
      <c r="M132" s="2"/>
    </row>
    <row r="133" spans="2:13" ht="12.75" customHeight="1">
      <c r="B133" s="2"/>
      <c r="C133" s="2"/>
      <c r="D133" s="2"/>
      <c r="E133" s="2"/>
      <c r="F133" s="2"/>
      <c r="G133" s="2"/>
      <c r="H133" s="2"/>
      <c r="I133" s="2"/>
      <c r="J133" s="2"/>
      <c r="K133" s="2"/>
      <c r="L133" s="2"/>
      <c r="M133" s="2"/>
    </row>
    <row r="134" spans="2:13" ht="12.75" customHeight="1">
      <c r="B134" s="2"/>
      <c r="C134" s="2"/>
      <c r="D134" s="2"/>
      <c r="E134" s="2"/>
      <c r="F134" s="2"/>
      <c r="G134" s="2"/>
      <c r="H134" s="2"/>
      <c r="I134" s="2"/>
      <c r="J134" s="2"/>
      <c r="K134" s="2"/>
      <c r="L134" s="2"/>
      <c r="M134" s="2"/>
    </row>
    <row r="135" spans="2:13" ht="12.75" customHeight="1">
      <c r="B135" s="2"/>
      <c r="C135" s="2"/>
      <c r="D135" s="2"/>
      <c r="E135" s="2"/>
      <c r="F135" s="2"/>
      <c r="G135" s="2"/>
      <c r="H135" s="2"/>
      <c r="I135" s="2"/>
      <c r="J135" s="2"/>
      <c r="K135" s="2"/>
      <c r="L135" s="2"/>
      <c r="M135" s="2"/>
    </row>
    <row r="136" spans="2:13" ht="12.75" customHeight="1">
      <c r="B136" s="2"/>
      <c r="C136" s="2"/>
      <c r="D136" s="2"/>
      <c r="E136" s="2"/>
      <c r="F136" s="2"/>
      <c r="G136" s="2"/>
      <c r="H136" s="2"/>
      <c r="I136" s="2"/>
      <c r="J136" s="2"/>
      <c r="K136" s="2"/>
      <c r="L136" s="2"/>
      <c r="M136" s="2"/>
    </row>
    <row r="137" spans="2:13" ht="12.75" customHeight="1">
      <c r="B137" s="2"/>
      <c r="C137" s="2"/>
      <c r="D137" s="2"/>
      <c r="E137" s="2"/>
      <c r="F137" s="2"/>
      <c r="G137" s="2"/>
      <c r="H137" s="2"/>
      <c r="I137" s="2"/>
      <c r="J137" s="2"/>
      <c r="K137" s="2"/>
      <c r="L137" s="2"/>
      <c r="M137" s="2"/>
    </row>
    <row r="138" spans="2:13" ht="12.75" customHeight="1">
      <c r="B138" s="2"/>
      <c r="C138" s="2"/>
      <c r="D138" s="2"/>
      <c r="E138" s="2"/>
      <c r="F138" s="2"/>
      <c r="G138" s="2"/>
      <c r="H138" s="2"/>
      <c r="I138" s="2"/>
      <c r="J138" s="2"/>
      <c r="K138" s="2"/>
      <c r="L138" s="2"/>
      <c r="M138" s="2"/>
    </row>
    <row r="139" spans="2:13" ht="12.75" customHeight="1">
      <c r="B139" s="2"/>
      <c r="C139" s="2"/>
      <c r="D139" s="2"/>
      <c r="E139" s="2"/>
      <c r="F139" s="2"/>
      <c r="G139" s="2"/>
      <c r="H139" s="2"/>
      <c r="I139" s="2"/>
      <c r="J139" s="2"/>
      <c r="K139" s="2"/>
      <c r="L139" s="2"/>
      <c r="M139" s="2"/>
    </row>
    <row r="140" spans="2:13" ht="12.75" customHeight="1">
      <c r="B140" s="2"/>
      <c r="C140" s="2"/>
      <c r="D140" s="2"/>
      <c r="E140" s="2"/>
      <c r="F140" s="2"/>
      <c r="G140" s="2"/>
      <c r="H140" s="2"/>
      <c r="I140" s="2"/>
      <c r="J140" s="2"/>
      <c r="K140" s="2"/>
      <c r="L140" s="2"/>
      <c r="M140" s="2"/>
    </row>
    <row r="141" spans="2:13" ht="12.75" customHeight="1">
      <c r="B141" s="2"/>
      <c r="C141" s="2"/>
      <c r="D141" s="2"/>
      <c r="E141" s="2"/>
      <c r="F141" s="2"/>
      <c r="G141" s="2"/>
      <c r="H141" s="2"/>
      <c r="I141" s="2"/>
      <c r="J141" s="2"/>
      <c r="K141" s="2"/>
      <c r="L141" s="2"/>
      <c r="M141" s="2"/>
    </row>
    <row r="142" spans="2:13" ht="12.75" customHeight="1">
      <c r="B142" s="2"/>
      <c r="C142" s="2"/>
      <c r="D142" s="2"/>
      <c r="E142" s="2"/>
      <c r="F142" s="2"/>
      <c r="G142" s="2"/>
      <c r="H142" s="2"/>
      <c r="I142" s="2"/>
      <c r="J142" s="2"/>
      <c r="K142" s="2"/>
      <c r="L142" s="2"/>
      <c r="M142" s="2"/>
    </row>
    <row r="143" spans="2:13" ht="12.75" customHeight="1">
      <c r="B143" s="2"/>
      <c r="C143" s="2"/>
      <c r="D143" s="2"/>
      <c r="E143" s="2"/>
      <c r="F143" s="2"/>
      <c r="G143" s="2"/>
      <c r="H143" s="2"/>
      <c r="I143" s="2"/>
      <c r="J143" s="2"/>
      <c r="K143" s="2"/>
      <c r="L143" s="2"/>
      <c r="M143" s="2"/>
    </row>
    <row r="144" spans="2:13" ht="12.75" customHeight="1">
      <c r="B144" s="2"/>
      <c r="C144" s="2"/>
      <c r="D144" s="2"/>
      <c r="E144" s="2"/>
      <c r="F144" s="2"/>
      <c r="G144" s="2"/>
      <c r="H144" s="2"/>
      <c r="I144" s="2"/>
      <c r="J144" s="2"/>
      <c r="K144" s="2"/>
      <c r="L144" s="2"/>
      <c r="M144" s="2"/>
    </row>
    <row r="145" spans="2:13" ht="12.75" customHeight="1">
      <c r="B145" s="2"/>
      <c r="C145" s="2"/>
      <c r="D145" s="2"/>
      <c r="E145" s="2"/>
      <c r="F145" s="2"/>
      <c r="G145" s="2"/>
      <c r="H145" s="2"/>
      <c r="I145" s="2"/>
      <c r="J145" s="2"/>
      <c r="K145" s="2"/>
      <c r="L145" s="2"/>
      <c r="M145" s="2"/>
    </row>
    <row r="146" spans="2:13" ht="12.75" customHeight="1">
      <c r="B146" s="2"/>
      <c r="C146" s="2"/>
      <c r="D146" s="2"/>
      <c r="E146" s="2"/>
      <c r="F146" s="2"/>
      <c r="G146" s="2"/>
      <c r="H146" s="2"/>
      <c r="I146" s="2"/>
      <c r="J146" s="2"/>
      <c r="K146" s="2"/>
      <c r="L146" s="2"/>
      <c r="M146" s="2"/>
    </row>
    <row r="147" spans="2:13" ht="12.75" customHeight="1">
      <c r="B147" s="2"/>
      <c r="C147" s="2"/>
      <c r="D147" s="2"/>
      <c r="E147" s="2"/>
      <c r="F147" s="2"/>
      <c r="G147" s="2"/>
      <c r="H147" s="2"/>
      <c r="I147" s="2"/>
      <c r="J147" s="2"/>
      <c r="K147" s="2"/>
      <c r="L147" s="2"/>
      <c r="M147" s="2"/>
    </row>
    <row r="148" spans="2:13" ht="12.75" customHeight="1">
      <c r="B148" s="2"/>
      <c r="C148" s="2"/>
      <c r="D148" s="2"/>
      <c r="E148" s="2"/>
      <c r="F148" s="2"/>
      <c r="G148" s="2"/>
      <c r="H148" s="2"/>
      <c r="I148" s="2"/>
      <c r="J148" s="2"/>
      <c r="K148" s="2"/>
      <c r="L148" s="2"/>
      <c r="M148" s="2"/>
    </row>
    <row r="149" spans="2:13" ht="12.75" customHeight="1">
      <c r="B149" s="2"/>
      <c r="C149" s="2"/>
      <c r="D149" s="2"/>
      <c r="E149" s="2"/>
      <c r="F149" s="2"/>
      <c r="G149" s="2"/>
      <c r="H149" s="2"/>
      <c r="I149" s="2"/>
      <c r="J149" s="2"/>
      <c r="K149" s="2"/>
      <c r="L149" s="2"/>
      <c r="M149" s="2"/>
    </row>
    <row r="150" spans="2:13" ht="12.75" customHeight="1">
      <c r="B150" s="2"/>
      <c r="C150" s="2"/>
      <c r="D150" s="2"/>
      <c r="E150" s="2"/>
      <c r="F150" s="2"/>
      <c r="G150" s="2"/>
      <c r="H150" s="2"/>
      <c r="I150" s="2"/>
      <c r="J150" s="2"/>
      <c r="K150" s="2"/>
      <c r="L150" s="2"/>
      <c r="M150" s="2"/>
    </row>
    <row r="151" spans="2:13" ht="12.75" customHeight="1">
      <c r="B151" s="2"/>
      <c r="C151" s="2"/>
      <c r="D151" s="2"/>
      <c r="E151" s="2"/>
      <c r="F151" s="2"/>
      <c r="G151" s="2"/>
      <c r="H151" s="2"/>
      <c r="I151" s="2"/>
      <c r="J151" s="2"/>
      <c r="K151" s="2"/>
      <c r="L151" s="2"/>
      <c r="M151" s="2"/>
    </row>
    <row r="152" spans="2:13" ht="12.75" customHeight="1">
      <c r="B152" s="2"/>
      <c r="C152" s="2"/>
      <c r="D152" s="2"/>
      <c r="E152" s="2"/>
      <c r="F152" s="2"/>
      <c r="G152" s="2"/>
      <c r="H152" s="2"/>
      <c r="I152" s="2"/>
      <c r="J152" s="2"/>
      <c r="K152" s="2"/>
      <c r="L152" s="2"/>
      <c r="M152" s="2"/>
    </row>
    <row r="153" spans="2:13" ht="12.75" customHeight="1">
      <c r="B153" s="2"/>
      <c r="C153" s="2"/>
      <c r="D153" s="2"/>
      <c r="E153" s="2"/>
      <c r="F153" s="2"/>
      <c r="G153" s="2"/>
      <c r="H153" s="2"/>
      <c r="I153" s="2"/>
      <c r="J153" s="2"/>
      <c r="K153" s="2"/>
      <c r="L153" s="2"/>
      <c r="M153" s="2"/>
    </row>
    <row r="154" spans="2:13" ht="12.75" customHeight="1">
      <c r="B154" s="2"/>
      <c r="C154" s="2"/>
      <c r="D154" s="2"/>
      <c r="E154" s="2"/>
      <c r="F154" s="2"/>
      <c r="G154" s="2"/>
      <c r="H154" s="2"/>
      <c r="I154" s="2"/>
      <c r="J154" s="2"/>
      <c r="K154" s="2"/>
      <c r="L154" s="2"/>
      <c r="M154" s="2"/>
    </row>
    <row r="155" spans="2:13" ht="12.75" customHeight="1">
      <c r="B155" s="2"/>
      <c r="C155" s="2"/>
      <c r="D155" s="2"/>
      <c r="E155" s="2"/>
      <c r="F155" s="2"/>
      <c r="G155" s="2"/>
      <c r="H155" s="2"/>
      <c r="I155" s="2"/>
      <c r="J155" s="2"/>
      <c r="K155" s="2"/>
      <c r="L155" s="2"/>
      <c r="M155" s="2"/>
    </row>
    <row r="156" spans="2:13" ht="12.75" customHeight="1">
      <c r="B156" s="2"/>
      <c r="C156" s="2"/>
      <c r="D156" s="2"/>
      <c r="E156" s="2"/>
      <c r="F156" s="2"/>
      <c r="G156" s="2"/>
      <c r="H156" s="2"/>
      <c r="I156" s="2"/>
      <c r="J156" s="2"/>
      <c r="K156" s="2"/>
      <c r="L156" s="2"/>
      <c r="M156" s="2"/>
    </row>
    <row r="157" spans="2:13" ht="12.75" customHeight="1">
      <c r="B157" s="2"/>
      <c r="C157" s="2"/>
      <c r="D157" s="2"/>
      <c r="E157" s="2"/>
      <c r="F157" s="2"/>
      <c r="G157" s="2"/>
      <c r="H157" s="2"/>
      <c r="I157" s="2"/>
      <c r="J157" s="2"/>
      <c r="K157" s="2"/>
      <c r="L157" s="2"/>
      <c r="M157" s="2"/>
    </row>
    <row r="158" spans="2:13" ht="12.75" customHeight="1">
      <c r="B158" s="2"/>
      <c r="C158" s="2"/>
      <c r="D158" s="2"/>
      <c r="E158" s="2"/>
      <c r="F158" s="2"/>
      <c r="G158" s="2"/>
      <c r="H158" s="2"/>
      <c r="I158" s="2"/>
      <c r="J158" s="2"/>
      <c r="K158" s="2"/>
      <c r="L158" s="2"/>
      <c r="M158" s="2"/>
    </row>
    <row r="159" spans="2:13" ht="12.75" customHeight="1">
      <c r="B159" s="2"/>
      <c r="C159" s="2"/>
      <c r="D159" s="2"/>
      <c r="E159" s="2"/>
      <c r="F159" s="2"/>
      <c r="G159" s="2"/>
      <c r="H159" s="2"/>
      <c r="I159" s="2"/>
      <c r="J159" s="2"/>
      <c r="K159" s="2"/>
      <c r="L159" s="2"/>
      <c r="M159" s="2"/>
    </row>
    <row r="160" spans="2:13" ht="12.75" customHeight="1">
      <c r="B160" s="2"/>
      <c r="C160" s="2"/>
      <c r="D160" s="2"/>
      <c r="E160" s="2"/>
      <c r="F160" s="2"/>
      <c r="G160" s="2"/>
      <c r="H160" s="2"/>
      <c r="I160" s="2"/>
      <c r="J160" s="2"/>
      <c r="K160" s="2"/>
      <c r="L160" s="2"/>
      <c r="M160" s="2"/>
    </row>
    <row r="161" spans="2:13" ht="12.75" customHeight="1">
      <c r="B161" s="2"/>
      <c r="C161" s="2"/>
      <c r="D161" s="2"/>
      <c r="E161" s="2"/>
      <c r="F161" s="2"/>
      <c r="G161" s="2"/>
      <c r="H161" s="2"/>
      <c r="I161" s="2"/>
      <c r="J161" s="2"/>
      <c r="K161" s="2"/>
      <c r="L161" s="2"/>
      <c r="M161" s="2"/>
    </row>
    <row r="162" spans="2:13" ht="12.75" customHeight="1">
      <c r="B162" s="2"/>
      <c r="C162" s="2"/>
      <c r="D162" s="2"/>
      <c r="E162" s="2"/>
      <c r="F162" s="2"/>
      <c r="G162" s="2"/>
      <c r="H162" s="2"/>
      <c r="I162" s="2"/>
      <c r="J162" s="2"/>
      <c r="K162" s="2"/>
      <c r="L162" s="2"/>
      <c r="M162" s="2"/>
    </row>
    <row r="163" spans="2:13" ht="12.75" customHeight="1">
      <c r="B163" s="2"/>
      <c r="C163" s="2"/>
      <c r="D163" s="2"/>
      <c r="E163" s="2"/>
      <c r="F163" s="2"/>
      <c r="G163" s="2"/>
      <c r="H163" s="2"/>
      <c r="I163" s="2"/>
      <c r="J163" s="2"/>
      <c r="K163" s="2"/>
      <c r="L163" s="2"/>
      <c r="M163" s="2"/>
    </row>
    <row r="164" spans="2:13" ht="12.75" customHeight="1">
      <c r="B164" s="2"/>
      <c r="C164" s="2"/>
      <c r="D164" s="2"/>
      <c r="E164" s="2"/>
      <c r="F164" s="2"/>
      <c r="G164" s="2"/>
      <c r="H164" s="2"/>
      <c r="I164" s="2"/>
      <c r="J164" s="2"/>
      <c r="K164" s="2"/>
      <c r="L164" s="2"/>
      <c r="M164" s="2"/>
    </row>
    <row r="165" spans="2:13" ht="12.75" customHeight="1">
      <c r="B165" s="2"/>
      <c r="C165" s="2"/>
      <c r="D165" s="2"/>
      <c r="E165" s="2"/>
      <c r="F165" s="2"/>
      <c r="G165" s="2"/>
      <c r="H165" s="2"/>
      <c r="I165" s="2"/>
      <c r="J165" s="2"/>
      <c r="K165" s="2"/>
      <c r="L165" s="2"/>
      <c r="M165" s="2"/>
    </row>
    <row r="166" spans="2:13" ht="12.75" customHeight="1">
      <c r="B166" s="2"/>
      <c r="C166" s="2"/>
      <c r="D166" s="2"/>
      <c r="E166" s="2"/>
      <c r="F166" s="2"/>
      <c r="G166" s="2"/>
      <c r="H166" s="2"/>
      <c r="I166" s="2"/>
      <c r="J166" s="2"/>
      <c r="K166" s="2"/>
      <c r="L166" s="2"/>
      <c r="M166" s="2"/>
    </row>
    <row r="167" spans="2:13" ht="12.75" customHeight="1">
      <c r="B167" s="2"/>
      <c r="C167" s="2"/>
      <c r="D167" s="2"/>
      <c r="E167" s="2"/>
      <c r="F167" s="2"/>
      <c r="G167" s="2"/>
      <c r="H167" s="2"/>
      <c r="I167" s="2"/>
      <c r="J167" s="2"/>
      <c r="K167" s="2"/>
      <c r="L167" s="2"/>
      <c r="M167" s="2"/>
    </row>
    <row r="168" spans="2:13" ht="12.75" customHeight="1">
      <c r="B168" s="2"/>
      <c r="C168" s="2"/>
      <c r="D168" s="2"/>
      <c r="E168" s="2"/>
      <c r="F168" s="2"/>
      <c r="G168" s="2"/>
      <c r="H168" s="2"/>
      <c r="I168" s="2"/>
      <c r="J168" s="2"/>
      <c r="K168" s="2"/>
      <c r="L168" s="2"/>
      <c r="M168" s="2"/>
    </row>
    <row r="169" spans="2:13" ht="12.75" customHeight="1">
      <c r="B169" s="2"/>
      <c r="C169" s="2"/>
      <c r="D169" s="2"/>
      <c r="E169" s="2"/>
      <c r="F169" s="2"/>
      <c r="G169" s="2"/>
      <c r="H169" s="2"/>
      <c r="I169" s="2"/>
      <c r="J169" s="2"/>
      <c r="K169" s="2"/>
      <c r="L169" s="2"/>
      <c r="M169" s="2"/>
    </row>
    <row r="170" spans="2:13" ht="12.75" customHeight="1">
      <c r="B170" s="2"/>
      <c r="C170" s="2"/>
      <c r="D170" s="2"/>
      <c r="E170" s="2"/>
      <c r="F170" s="2"/>
      <c r="G170" s="2"/>
      <c r="H170" s="2"/>
      <c r="I170" s="2"/>
      <c r="J170" s="2"/>
      <c r="K170" s="2"/>
      <c r="L170" s="2"/>
      <c r="M170" s="2"/>
    </row>
    <row r="171" spans="2:13" ht="12.75" customHeight="1">
      <c r="B171" s="2"/>
      <c r="C171" s="2"/>
      <c r="D171" s="2"/>
      <c r="E171" s="2"/>
      <c r="F171" s="2"/>
      <c r="G171" s="2"/>
      <c r="H171" s="2"/>
      <c r="I171" s="2"/>
      <c r="J171" s="2"/>
      <c r="K171" s="2"/>
      <c r="L171" s="2"/>
      <c r="M171" s="2"/>
    </row>
    <row r="172" spans="2:13" ht="12.75" customHeight="1">
      <c r="B172" s="2"/>
      <c r="C172" s="2"/>
      <c r="D172" s="2"/>
      <c r="E172" s="2"/>
      <c r="F172" s="2"/>
      <c r="G172" s="2"/>
      <c r="H172" s="2"/>
      <c r="I172" s="2"/>
      <c r="J172" s="2"/>
      <c r="K172" s="2"/>
      <c r="L172" s="2"/>
      <c r="M172" s="2"/>
    </row>
    <row r="173" spans="2:13" ht="12.75" customHeight="1">
      <c r="B173" s="2"/>
      <c r="C173" s="2"/>
      <c r="D173" s="2"/>
      <c r="E173" s="2"/>
      <c r="F173" s="2"/>
      <c r="G173" s="2"/>
      <c r="H173" s="2"/>
      <c r="I173" s="2"/>
      <c r="J173" s="2"/>
      <c r="K173" s="2"/>
      <c r="L173" s="2"/>
      <c r="M173" s="2"/>
    </row>
    <row r="174" spans="2:13" ht="12.75" customHeight="1">
      <c r="B174" s="2"/>
      <c r="C174" s="2"/>
      <c r="D174" s="2"/>
      <c r="E174" s="2"/>
      <c r="F174" s="2"/>
      <c r="G174" s="2"/>
      <c r="H174" s="2"/>
      <c r="I174" s="2"/>
      <c r="J174" s="2"/>
      <c r="K174" s="2"/>
      <c r="L174" s="2"/>
      <c r="M174" s="2"/>
    </row>
    <row r="175" spans="2:13" ht="12.75" customHeight="1">
      <c r="B175" s="2"/>
      <c r="C175" s="2"/>
      <c r="D175" s="2"/>
      <c r="E175" s="2"/>
      <c r="F175" s="2"/>
      <c r="G175" s="2"/>
      <c r="H175" s="2"/>
      <c r="I175" s="2"/>
      <c r="J175" s="2"/>
      <c r="K175" s="2"/>
      <c r="L175" s="2"/>
      <c r="M175" s="2"/>
    </row>
    <row r="176" spans="2:13" ht="12.75" customHeight="1">
      <c r="B176" s="2"/>
      <c r="C176" s="2"/>
      <c r="D176" s="2"/>
      <c r="E176" s="2"/>
      <c r="F176" s="2"/>
      <c r="G176" s="2"/>
      <c r="H176" s="2"/>
      <c r="I176" s="2"/>
      <c r="J176" s="2"/>
      <c r="K176" s="2"/>
      <c r="L176" s="2"/>
      <c r="M176" s="2"/>
    </row>
    <row r="177" spans="2:13" ht="12.75" customHeight="1">
      <c r="B177" s="2"/>
      <c r="C177" s="2"/>
      <c r="D177" s="2"/>
      <c r="E177" s="2"/>
      <c r="F177" s="2"/>
      <c r="G177" s="2"/>
      <c r="H177" s="2"/>
      <c r="I177" s="2"/>
      <c r="J177" s="2"/>
      <c r="K177" s="2"/>
      <c r="L177" s="2"/>
      <c r="M177" s="2"/>
    </row>
    <row r="178" spans="2:13" ht="12.75" customHeight="1">
      <c r="B178" s="2"/>
      <c r="C178" s="2"/>
      <c r="D178" s="2"/>
      <c r="E178" s="2"/>
      <c r="F178" s="2"/>
      <c r="G178" s="2"/>
      <c r="H178" s="2"/>
      <c r="I178" s="2"/>
      <c r="J178" s="2"/>
      <c r="K178" s="2"/>
      <c r="L178" s="2"/>
      <c r="M178" s="2"/>
    </row>
    <row r="179" spans="2:13" ht="12.75" customHeight="1">
      <c r="B179" s="2"/>
      <c r="C179" s="2"/>
      <c r="D179" s="2"/>
      <c r="E179" s="2"/>
      <c r="F179" s="2"/>
      <c r="G179" s="2"/>
      <c r="H179" s="2"/>
      <c r="I179" s="2"/>
      <c r="J179" s="2"/>
      <c r="K179" s="2"/>
      <c r="L179" s="2"/>
      <c r="M179" s="2"/>
    </row>
    <row r="180" spans="2:13" ht="12.75" customHeight="1">
      <c r="B180" s="2"/>
      <c r="C180" s="2"/>
      <c r="D180" s="2"/>
      <c r="E180" s="2"/>
      <c r="F180" s="2"/>
      <c r="G180" s="2"/>
      <c r="H180" s="2"/>
      <c r="I180" s="2"/>
      <c r="J180" s="2"/>
      <c r="K180" s="2"/>
      <c r="L180" s="2"/>
      <c r="M180" s="2"/>
    </row>
    <row r="181" spans="2:13" ht="12.75" customHeight="1">
      <c r="B181" s="2"/>
      <c r="C181" s="2"/>
      <c r="D181" s="2"/>
      <c r="E181" s="2"/>
      <c r="F181" s="2"/>
      <c r="G181" s="2"/>
      <c r="H181" s="2"/>
      <c r="I181" s="2"/>
      <c r="J181" s="2"/>
      <c r="K181" s="2"/>
      <c r="L181" s="2"/>
      <c r="M181" s="2"/>
    </row>
    <row r="182" spans="2:13" ht="12.75" customHeight="1">
      <c r="B182" s="2"/>
      <c r="C182" s="2"/>
      <c r="D182" s="2"/>
      <c r="E182" s="2"/>
      <c r="F182" s="2"/>
      <c r="G182" s="2"/>
      <c r="H182" s="2"/>
      <c r="I182" s="2"/>
      <c r="J182" s="2"/>
      <c r="K182" s="2"/>
      <c r="L182" s="2"/>
      <c r="M182" s="2"/>
    </row>
    <row r="183" spans="2:13" ht="12.75" customHeight="1">
      <c r="B183" s="2"/>
      <c r="C183" s="2"/>
      <c r="D183" s="2"/>
      <c r="E183" s="2"/>
      <c r="F183" s="2"/>
      <c r="G183" s="2"/>
      <c r="H183" s="2"/>
      <c r="I183" s="2"/>
      <c r="J183" s="2"/>
      <c r="K183" s="2"/>
      <c r="L183" s="2"/>
      <c r="M183" s="2"/>
    </row>
    <row r="184" spans="2:13" ht="12.75" customHeight="1">
      <c r="B184" s="2"/>
      <c r="C184" s="2"/>
      <c r="D184" s="2"/>
      <c r="E184" s="2"/>
      <c r="F184" s="2"/>
      <c r="G184" s="2"/>
      <c r="H184" s="2"/>
      <c r="I184" s="2"/>
      <c r="J184" s="2"/>
      <c r="K184" s="2"/>
      <c r="L184" s="2"/>
      <c r="M184" s="2"/>
    </row>
    <row r="185" spans="2:13" ht="12.75" customHeight="1">
      <c r="B185" s="2"/>
      <c r="C185" s="2"/>
      <c r="D185" s="2"/>
      <c r="E185" s="2"/>
      <c r="F185" s="2"/>
      <c r="G185" s="2"/>
      <c r="H185" s="2"/>
      <c r="I185" s="2"/>
      <c r="J185" s="2"/>
      <c r="K185" s="2"/>
      <c r="L185" s="2"/>
      <c r="M185" s="2"/>
    </row>
    <row r="186" spans="2:13" ht="12.75" customHeight="1">
      <c r="B186" s="2"/>
      <c r="C186" s="2"/>
      <c r="D186" s="2"/>
      <c r="E186" s="2"/>
      <c r="F186" s="2"/>
      <c r="G186" s="2"/>
      <c r="H186" s="2"/>
      <c r="I186" s="2"/>
      <c r="J186" s="2"/>
      <c r="K186" s="2"/>
      <c r="L186" s="2"/>
      <c r="M186" s="2"/>
    </row>
    <row r="187" spans="2:13" ht="12.75" customHeight="1">
      <c r="B187" s="2"/>
      <c r="C187" s="2"/>
      <c r="D187" s="2"/>
      <c r="E187" s="2"/>
      <c r="F187" s="2"/>
      <c r="G187" s="2"/>
      <c r="H187" s="2"/>
      <c r="I187" s="2"/>
      <c r="J187" s="2"/>
      <c r="K187" s="2"/>
      <c r="L187" s="2"/>
      <c r="M187" s="2"/>
    </row>
    <row r="188" spans="2:13" ht="12.75" customHeight="1">
      <c r="B188" s="2"/>
      <c r="C188" s="2"/>
      <c r="D188" s="2"/>
      <c r="E188" s="2"/>
      <c r="F188" s="2"/>
      <c r="G188" s="2"/>
      <c r="H188" s="2"/>
      <c r="I188" s="2"/>
      <c r="J188" s="2"/>
      <c r="K188" s="2"/>
      <c r="L188" s="2"/>
      <c r="M188" s="2"/>
    </row>
    <row r="189" spans="2:13" ht="12.75" customHeight="1">
      <c r="B189" s="2"/>
      <c r="C189" s="2"/>
      <c r="D189" s="2"/>
      <c r="E189" s="2"/>
      <c r="F189" s="2"/>
      <c r="G189" s="2"/>
      <c r="H189" s="2"/>
      <c r="I189" s="2"/>
      <c r="J189" s="2"/>
      <c r="K189" s="2"/>
      <c r="L189" s="2"/>
      <c r="M189" s="2"/>
    </row>
    <row r="190" spans="2:13" ht="12.75" customHeight="1">
      <c r="B190" s="2"/>
      <c r="C190" s="2"/>
      <c r="D190" s="2"/>
      <c r="E190" s="2"/>
      <c r="F190" s="2"/>
      <c r="G190" s="2"/>
      <c r="H190" s="2"/>
      <c r="I190" s="2"/>
      <c r="J190" s="2"/>
      <c r="K190" s="2"/>
      <c r="L190" s="2"/>
      <c r="M190" s="2"/>
    </row>
    <row r="191" spans="2:13" ht="12.75" customHeight="1">
      <c r="B191" s="2"/>
      <c r="C191" s="2"/>
      <c r="D191" s="2"/>
      <c r="E191" s="2"/>
      <c r="F191" s="2"/>
      <c r="G191" s="2"/>
      <c r="H191" s="2"/>
      <c r="I191" s="2"/>
      <c r="J191" s="2"/>
      <c r="K191" s="2"/>
      <c r="L191" s="2"/>
      <c r="M191" s="2"/>
    </row>
    <row r="192" spans="2:13" ht="12.75" customHeight="1">
      <c r="B192" s="2"/>
      <c r="C192" s="2"/>
      <c r="D192" s="2"/>
      <c r="E192" s="2"/>
      <c r="F192" s="2"/>
      <c r="G192" s="2"/>
      <c r="H192" s="2"/>
      <c r="I192" s="2"/>
      <c r="J192" s="2"/>
      <c r="K192" s="2"/>
      <c r="L192" s="2"/>
      <c r="M192" s="2"/>
    </row>
    <row r="193" spans="2:13" ht="12.75" customHeight="1">
      <c r="B193" s="2"/>
      <c r="C193" s="2"/>
      <c r="D193" s="2"/>
      <c r="E193" s="2"/>
      <c r="F193" s="2"/>
      <c r="G193" s="2"/>
      <c r="H193" s="2"/>
      <c r="I193" s="2"/>
      <c r="J193" s="2"/>
      <c r="K193" s="2"/>
      <c r="L193" s="2"/>
      <c r="M193" s="2"/>
    </row>
    <row r="194" spans="2:13" ht="12.75" customHeight="1">
      <c r="B194" s="2"/>
      <c r="C194" s="2"/>
      <c r="D194" s="2"/>
      <c r="E194" s="2"/>
      <c r="F194" s="2"/>
      <c r="G194" s="2"/>
      <c r="H194" s="2"/>
      <c r="I194" s="2"/>
      <c r="J194" s="2"/>
      <c r="K194" s="2"/>
      <c r="L194" s="2"/>
      <c r="M194" s="2"/>
    </row>
    <row r="195" spans="2:13" ht="12.75" customHeight="1">
      <c r="B195" s="2"/>
      <c r="C195" s="2"/>
      <c r="D195" s="2"/>
      <c r="E195" s="2"/>
      <c r="F195" s="2"/>
      <c r="G195" s="2"/>
      <c r="H195" s="2"/>
      <c r="I195" s="2"/>
      <c r="J195" s="2"/>
      <c r="K195" s="2"/>
      <c r="L195" s="2"/>
      <c r="M195" s="2"/>
    </row>
    <row r="196" spans="2:13" ht="12.75" customHeight="1">
      <c r="B196" s="2"/>
      <c r="C196" s="2"/>
      <c r="D196" s="2"/>
      <c r="E196" s="2"/>
      <c r="F196" s="2"/>
      <c r="G196" s="2"/>
      <c r="H196" s="2"/>
      <c r="I196" s="2"/>
      <c r="J196" s="2"/>
      <c r="K196" s="2"/>
      <c r="L196" s="2"/>
      <c r="M196" s="2"/>
    </row>
    <row r="197" spans="2:13" ht="12.75" customHeight="1">
      <c r="B197" s="2"/>
      <c r="C197" s="2"/>
      <c r="D197" s="2"/>
      <c r="E197" s="2"/>
      <c r="F197" s="2"/>
      <c r="G197" s="2"/>
      <c r="H197" s="2"/>
      <c r="I197" s="2"/>
      <c r="J197" s="2"/>
      <c r="K197" s="2"/>
      <c r="L197" s="2"/>
      <c r="M197" s="2"/>
    </row>
    <row r="198" spans="2:13" ht="12.75" customHeight="1">
      <c r="B198" s="2"/>
      <c r="C198" s="2"/>
      <c r="D198" s="2"/>
      <c r="E198" s="2"/>
      <c r="F198" s="2"/>
      <c r="G198" s="2"/>
      <c r="H198" s="2"/>
      <c r="I198" s="2"/>
      <c r="J198" s="2"/>
      <c r="K198" s="2"/>
      <c r="L198" s="2"/>
      <c r="M198" s="2"/>
    </row>
    <row r="199" spans="2:13" ht="12.75" customHeight="1">
      <c r="B199" s="2"/>
      <c r="C199" s="2"/>
      <c r="D199" s="2"/>
      <c r="E199" s="2"/>
      <c r="F199" s="2"/>
      <c r="G199" s="2"/>
      <c r="H199" s="2"/>
      <c r="I199" s="2"/>
      <c r="J199" s="2"/>
      <c r="K199" s="2"/>
      <c r="L199" s="2"/>
      <c r="M199" s="2"/>
    </row>
    <row r="200" spans="2:13" ht="12.75" customHeight="1">
      <c r="B200" s="2"/>
      <c r="C200" s="2"/>
      <c r="D200" s="2"/>
      <c r="E200" s="2"/>
      <c r="F200" s="2"/>
      <c r="G200" s="2"/>
      <c r="H200" s="2"/>
      <c r="I200" s="2"/>
      <c r="J200" s="2"/>
      <c r="K200" s="2"/>
      <c r="L200" s="2"/>
      <c r="M200" s="2"/>
    </row>
    <row r="201" spans="2:13" ht="12.75" customHeight="1">
      <c r="B201" s="2"/>
      <c r="C201" s="2"/>
      <c r="D201" s="2"/>
      <c r="E201" s="2"/>
      <c r="F201" s="2"/>
      <c r="G201" s="2"/>
      <c r="H201" s="2"/>
      <c r="I201" s="2"/>
      <c r="J201" s="2"/>
      <c r="K201" s="2"/>
      <c r="L201" s="2"/>
      <c r="M201" s="2"/>
    </row>
    <row r="202" spans="2:13" ht="12.75" customHeight="1">
      <c r="B202" s="2"/>
      <c r="C202" s="2"/>
      <c r="D202" s="2"/>
      <c r="E202" s="2"/>
      <c r="F202" s="2"/>
      <c r="G202" s="2"/>
      <c r="H202" s="2"/>
      <c r="I202" s="2"/>
      <c r="J202" s="2"/>
      <c r="K202" s="2"/>
      <c r="L202" s="2"/>
      <c r="M202" s="2"/>
    </row>
    <row r="203" spans="2:13" ht="12.75" customHeight="1">
      <c r="B203" s="2"/>
      <c r="C203" s="2"/>
      <c r="D203" s="2"/>
      <c r="E203" s="2"/>
      <c r="F203" s="2"/>
      <c r="G203" s="2"/>
      <c r="H203" s="2"/>
      <c r="I203" s="2"/>
      <c r="J203" s="2"/>
      <c r="K203" s="2"/>
      <c r="L203" s="2"/>
      <c r="M203" s="2"/>
    </row>
    <row r="204" spans="2:13" ht="12.75" customHeight="1">
      <c r="B204" s="2"/>
      <c r="C204" s="2"/>
      <c r="D204" s="2"/>
      <c r="E204" s="2"/>
      <c r="F204" s="2"/>
      <c r="G204" s="2"/>
      <c r="H204" s="2"/>
      <c r="I204" s="2"/>
      <c r="J204" s="2"/>
      <c r="K204" s="2"/>
      <c r="L204" s="2"/>
      <c r="M204" s="2"/>
    </row>
    <row r="205" spans="2:13" ht="12.75" customHeight="1">
      <c r="B205" s="2"/>
      <c r="C205" s="2"/>
      <c r="D205" s="2"/>
      <c r="E205" s="2"/>
      <c r="F205" s="2"/>
      <c r="G205" s="2"/>
      <c r="H205" s="2"/>
      <c r="I205" s="2"/>
      <c r="J205" s="2"/>
      <c r="K205" s="2"/>
      <c r="L205" s="2"/>
      <c r="M205" s="2"/>
    </row>
    <row r="206" spans="2:13" ht="12.75" customHeight="1">
      <c r="B206" s="2"/>
      <c r="C206" s="2"/>
      <c r="D206" s="2"/>
      <c r="E206" s="2"/>
      <c r="F206" s="2"/>
      <c r="G206" s="2"/>
      <c r="H206" s="2"/>
      <c r="I206" s="2"/>
      <c r="J206" s="2"/>
      <c r="K206" s="2"/>
      <c r="L206" s="2"/>
      <c r="M206" s="2"/>
    </row>
    <row r="207" spans="2:13" ht="12.75" customHeight="1">
      <c r="B207" s="2"/>
      <c r="C207" s="2"/>
      <c r="D207" s="2"/>
      <c r="E207" s="2"/>
      <c r="F207" s="2"/>
      <c r="G207" s="2"/>
      <c r="H207" s="2"/>
      <c r="I207" s="2"/>
      <c r="J207" s="2"/>
      <c r="K207" s="2"/>
      <c r="L207" s="2"/>
      <c r="M207" s="2"/>
    </row>
    <row r="208" spans="2:13" ht="12.75" customHeight="1">
      <c r="B208" s="2"/>
      <c r="C208" s="2"/>
      <c r="D208" s="2"/>
      <c r="E208" s="2"/>
      <c r="F208" s="2"/>
      <c r="G208" s="2"/>
      <c r="H208" s="2"/>
      <c r="I208" s="2"/>
      <c r="J208" s="2"/>
      <c r="K208" s="2"/>
      <c r="L208" s="2"/>
      <c r="M208" s="2"/>
    </row>
    <row r="209" spans="2:13" ht="12.75" customHeight="1">
      <c r="B209" s="2"/>
      <c r="C209" s="2"/>
      <c r="D209" s="2"/>
      <c r="E209" s="2"/>
      <c r="F209" s="2"/>
      <c r="G209" s="2"/>
      <c r="H209" s="2"/>
      <c r="I209" s="2"/>
      <c r="J209" s="2"/>
      <c r="K209" s="2"/>
      <c r="L209" s="2"/>
      <c r="M209" s="2"/>
    </row>
    <row r="210" spans="2:13" ht="12.75" customHeight="1">
      <c r="B210" s="2"/>
      <c r="C210" s="2"/>
      <c r="D210" s="2"/>
      <c r="E210" s="2"/>
      <c r="F210" s="2"/>
      <c r="G210" s="2"/>
      <c r="H210" s="2"/>
      <c r="I210" s="2"/>
      <c r="J210" s="2"/>
      <c r="K210" s="2"/>
      <c r="L210" s="2"/>
      <c r="M210" s="2"/>
    </row>
    <row r="211" spans="2:13" ht="12.75" customHeight="1">
      <c r="B211" s="2"/>
      <c r="C211" s="2"/>
      <c r="D211" s="2"/>
      <c r="E211" s="2"/>
      <c r="F211" s="2"/>
      <c r="G211" s="2"/>
      <c r="H211" s="2"/>
      <c r="I211" s="2"/>
      <c r="J211" s="2"/>
      <c r="K211" s="2"/>
      <c r="L211" s="2"/>
      <c r="M211" s="2"/>
    </row>
    <row r="212" spans="2:13" ht="12.75" customHeight="1">
      <c r="B212" s="2"/>
      <c r="C212" s="2"/>
      <c r="D212" s="2"/>
      <c r="E212" s="2"/>
      <c r="F212" s="2"/>
      <c r="G212" s="2"/>
      <c r="H212" s="2"/>
      <c r="I212" s="2"/>
      <c r="J212" s="2"/>
      <c r="K212" s="2"/>
      <c r="L212" s="2"/>
      <c r="M212" s="2"/>
    </row>
    <row r="213" spans="2:13" ht="12.75" customHeight="1">
      <c r="B213" s="2"/>
      <c r="C213" s="2"/>
      <c r="D213" s="2"/>
      <c r="E213" s="2"/>
      <c r="F213" s="2"/>
      <c r="G213" s="2"/>
      <c r="H213" s="2"/>
      <c r="I213" s="2"/>
      <c r="J213" s="2"/>
      <c r="K213" s="2"/>
      <c r="L213" s="2"/>
      <c r="M213" s="2"/>
    </row>
    <row r="214" spans="2:13" ht="12.75" customHeight="1">
      <c r="B214" s="2"/>
      <c r="C214" s="2"/>
      <c r="D214" s="2"/>
      <c r="E214" s="2"/>
      <c r="F214" s="2"/>
      <c r="G214" s="2"/>
      <c r="H214" s="2"/>
      <c r="I214" s="2"/>
      <c r="J214" s="2"/>
      <c r="K214" s="2"/>
      <c r="L214" s="2"/>
      <c r="M214" s="2"/>
    </row>
    <row r="215" spans="2:13" ht="12.75" customHeight="1">
      <c r="B215" s="2"/>
      <c r="C215" s="2"/>
      <c r="D215" s="2"/>
      <c r="E215" s="2"/>
      <c r="F215" s="2"/>
      <c r="G215" s="2"/>
      <c r="H215" s="2"/>
      <c r="I215" s="2"/>
      <c r="J215" s="2"/>
      <c r="K215" s="2"/>
      <c r="L215" s="2"/>
      <c r="M215" s="2"/>
    </row>
    <row r="216" spans="2:13" ht="12.75" customHeight="1">
      <c r="B216" s="2"/>
      <c r="C216" s="2"/>
      <c r="D216" s="2"/>
      <c r="E216" s="2"/>
      <c r="F216" s="2"/>
      <c r="G216" s="2"/>
      <c r="H216" s="2"/>
      <c r="I216" s="2"/>
      <c r="J216" s="2"/>
      <c r="K216" s="2"/>
      <c r="L216" s="2"/>
      <c r="M216" s="2"/>
    </row>
    <row r="217" spans="2:13" ht="12.75" customHeight="1">
      <c r="B217" s="2"/>
      <c r="C217" s="2"/>
      <c r="D217" s="2"/>
      <c r="E217" s="2"/>
      <c r="F217" s="2"/>
      <c r="G217" s="2"/>
      <c r="H217" s="2"/>
      <c r="I217" s="2"/>
      <c r="J217" s="2"/>
      <c r="K217" s="2"/>
      <c r="L217" s="2"/>
      <c r="M217" s="2"/>
    </row>
    <row r="218" spans="2:13" ht="12.75" customHeight="1">
      <c r="B218" s="2"/>
      <c r="C218" s="2"/>
      <c r="D218" s="2"/>
      <c r="E218" s="2"/>
      <c r="F218" s="2"/>
      <c r="G218" s="2"/>
      <c r="H218" s="2"/>
      <c r="I218" s="2"/>
      <c r="J218" s="2"/>
      <c r="K218" s="2"/>
      <c r="L218" s="2"/>
      <c r="M218" s="2"/>
    </row>
    <row r="219" spans="2:13" ht="12.75" customHeight="1">
      <c r="B219" s="2"/>
      <c r="C219" s="2"/>
      <c r="D219" s="2"/>
      <c r="E219" s="2"/>
      <c r="F219" s="2"/>
      <c r="G219" s="2"/>
      <c r="H219" s="2"/>
      <c r="I219" s="2"/>
      <c r="J219" s="2"/>
      <c r="K219" s="2"/>
      <c r="L219" s="2"/>
      <c r="M219" s="2"/>
    </row>
    <row r="220" spans="2:13" ht="12.75" customHeight="1">
      <c r="B220" s="2"/>
      <c r="C220" s="2"/>
      <c r="D220" s="2"/>
      <c r="E220" s="2"/>
      <c r="F220" s="2"/>
      <c r="G220" s="2"/>
      <c r="H220" s="2"/>
      <c r="I220" s="2"/>
      <c r="J220" s="2"/>
      <c r="K220" s="2"/>
      <c r="L220" s="2"/>
      <c r="M220" s="2"/>
    </row>
    <row r="221" spans="2:13" ht="12.75" customHeight="1">
      <c r="B221" s="2"/>
      <c r="C221" s="2"/>
      <c r="D221" s="2"/>
      <c r="E221" s="2"/>
      <c r="F221" s="2"/>
      <c r="G221" s="2"/>
      <c r="H221" s="2"/>
      <c r="I221" s="2"/>
      <c r="J221" s="2"/>
      <c r="K221" s="2"/>
      <c r="L221" s="2"/>
      <c r="M221" s="2"/>
    </row>
    <row r="222" spans="2:13" ht="12.75" customHeight="1">
      <c r="B222" s="2"/>
      <c r="C222" s="2"/>
      <c r="D222" s="2"/>
      <c r="E222" s="2"/>
      <c r="F222" s="2"/>
      <c r="G222" s="2"/>
      <c r="H222" s="2"/>
      <c r="I222" s="2"/>
      <c r="J222" s="2"/>
      <c r="K222" s="2"/>
      <c r="L222" s="2"/>
      <c r="M222" s="2"/>
    </row>
    <row r="223" spans="2:13" ht="12.75" customHeight="1">
      <c r="B223" s="2"/>
      <c r="C223" s="2"/>
      <c r="D223" s="2"/>
      <c r="E223" s="2"/>
      <c r="F223" s="2"/>
      <c r="G223" s="2"/>
      <c r="H223" s="2"/>
      <c r="I223" s="2"/>
      <c r="J223" s="2"/>
      <c r="K223" s="2"/>
      <c r="L223" s="2"/>
      <c r="M223" s="2"/>
    </row>
    <row r="224" spans="2:13" ht="12.75" customHeight="1">
      <c r="B224" s="2"/>
      <c r="C224" s="2"/>
      <c r="D224" s="2"/>
      <c r="E224" s="2"/>
      <c r="F224" s="2"/>
      <c r="G224" s="2"/>
      <c r="H224" s="2"/>
      <c r="I224" s="2"/>
      <c r="J224" s="2"/>
      <c r="K224" s="2"/>
      <c r="L224" s="2"/>
      <c r="M224" s="2"/>
    </row>
    <row r="225" spans="2:13" ht="12.75" customHeight="1">
      <c r="B225" s="2"/>
      <c r="C225" s="2"/>
      <c r="D225" s="2"/>
      <c r="E225" s="2"/>
      <c r="F225" s="2"/>
      <c r="G225" s="2"/>
      <c r="H225" s="2"/>
      <c r="I225" s="2"/>
      <c r="J225" s="2"/>
      <c r="K225" s="2"/>
      <c r="L225" s="2"/>
      <c r="M225" s="2"/>
    </row>
    <row r="226" spans="2:13" ht="12.75" customHeight="1">
      <c r="B226" s="2"/>
      <c r="C226" s="2"/>
      <c r="D226" s="2"/>
      <c r="E226" s="2"/>
      <c r="F226" s="2"/>
      <c r="G226" s="2"/>
      <c r="H226" s="2"/>
      <c r="I226" s="2"/>
      <c r="J226" s="2"/>
      <c r="K226" s="2"/>
      <c r="L226" s="2"/>
      <c r="M226" s="2"/>
    </row>
    <row r="227" spans="2:13" ht="12.75" customHeight="1">
      <c r="B227" s="2"/>
      <c r="C227" s="2"/>
      <c r="D227" s="2"/>
      <c r="E227" s="2"/>
      <c r="F227" s="2"/>
      <c r="G227" s="2"/>
      <c r="H227" s="2"/>
      <c r="I227" s="2"/>
      <c r="J227" s="2"/>
      <c r="K227" s="2"/>
      <c r="L227" s="2"/>
      <c r="M227" s="2"/>
    </row>
    <row r="228" spans="2:13" ht="12.75" customHeight="1">
      <c r="B228" s="2"/>
      <c r="C228" s="2"/>
      <c r="D228" s="2"/>
      <c r="E228" s="2"/>
      <c r="F228" s="2"/>
      <c r="G228" s="2"/>
      <c r="H228" s="2"/>
      <c r="I228" s="2"/>
      <c r="J228" s="2"/>
      <c r="K228" s="2"/>
      <c r="L228" s="2"/>
      <c r="M228" s="2"/>
    </row>
    <row r="229" spans="2:13" ht="12.75" customHeight="1">
      <c r="B229" s="2"/>
      <c r="C229" s="2"/>
      <c r="D229" s="2"/>
      <c r="E229" s="2"/>
      <c r="F229" s="2"/>
      <c r="G229" s="2"/>
      <c r="H229" s="2"/>
      <c r="I229" s="2"/>
      <c r="J229" s="2"/>
      <c r="K229" s="2"/>
      <c r="L229" s="2"/>
      <c r="M229" s="2"/>
    </row>
    <row r="230" spans="2:13" ht="12.75" customHeight="1">
      <c r="B230" s="2"/>
      <c r="C230" s="2"/>
      <c r="D230" s="2"/>
      <c r="E230" s="2"/>
      <c r="F230" s="2"/>
      <c r="G230" s="2"/>
      <c r="H230" s="2"/>
      <c r="I230" s="2"/>
      <c r="J230" s="2"/>
      <c r="K230" s="2"/>
      <c r="L230" s="2"/>
      <c r="M230" s="2"/>
    </row>
    <row r="231" spans="2:13" ht="12.75" customHeight="1">
      <c r="B231" s="2"/>
      <c r="C231" s="2"/>
      <c r="D231" s="2"/>
      <c r="E231" s="2"/>
      <c r="F231" s="2"/>
      <c r="G231" s="2"/>
      <c r="H231" s="2"/>
      <c r="I231" s="2"/>
      <c r="J231" s="2"/>
      <c r="K231" s="2"/>
      <c r="L231" s="2"/>
      <c r="M231" s="2"/>
    </row>
    <row r="232" spans="2:13" ht="12.75" customHeight="1">
      <c r="B232" s="2"/>
      <c r="C232" s="2"/>
      <c r="D232" s="2"/>
      <c r="E232" s="2"/>
      <c r="F232" s="2"/>
      <c r="G232" s="2"/>
      <c r="H232" s="2"/>
      <c r="I232" s="2"/>
      <c r="J232" s="2"/>
      <c r="K232" s="2"/>
      <c r="L232" s="2"/>
      <c r="M232" s="2"/>
    </row>
    <row r="233" spans="2:13" ht="12.75" customHeight="1">
      <c r="B233" s="2"/>
      <c r="C233" s="2"/>
      <c r="D233" s="2"/>
      <c r="E233" s="2"/>
      <c r="F233" s="2"/>
      <c r="G233" s="2"/>
      <c r="H233" s="2"/>
      <c r="I233" s="2"/>
      <c r="J233" s="2"/>
      <c r="K233" s="2"/>
      <c r="L233" s="2"/>
      <c r="M233" s="2"/>
    </row>
    <row r="234" spans="2:13" ht="12.75" customHeight="1">
      <c r="B234" s="2"/>
      <c r="C234" s="2"/>
      <c r="D234" s="2"/>
      <c r="E234" s="2"/>
      <c r="F234" s="2"/>
      <c r="G234" s="2"/>
      <c r="H234" s="2"/>
      <c r="I234" s="2"/>
      <c r="J234" s="2"/>
      <c r="K234" s="2"/>
      <c r="L234" s="2"/>
      <c r="M234" s="2"/>
    </row>
    <row r="235" spans="2:13" ht="12.75" customHeight="1">
      <c r="B235" s="2"/>
      <c r="C235" s="2"/>
      <c r="D235" s="2"/>
      <c r="E235" s="2"/>
      <c r="F235" s="2"/>
      <c r="G235" s="2"/>
      <c r="H235" s="2"/>
      <c r="I235" s="2"/>
      <c r="J235" s="2"/>
      <c r="K235" s="2"/>
      <c r="L235" s="2"/>
      <c r="M235" s="2"/>
    </row>
    <row r="236" spans="2:13" ht="12.75" customHeight="1">
      <c r="B236" s="2"/>
      <c r="C236" s="2"/>
      <c r="D236" s="2"/>
      <c r="E236" s="2"/>
      <c r="F236" s="2"/>
      <c r="G236" s="2"/>
      <c r="H236" s="2"/>
      <c r="I236" s="2"/>
      <c r="J236" s="2"/>
      <c r="K236" s="2"/>
      <c r="L236" s="2"/>
      <c r="M236" s="2"/>
    </row>
    <row r="237" spans="2:13" ht="12.75" customHeight="1">
      <c r="B237" s="2"/>
      <c r="C237" s="2"/>
      <c r="D237" s="2"/>
      <c r="E237" s="2"/>
      <c r="F237" s="2"/>
      <c r="G237" s="2"/>
      <c r="H237" s="2"/>
      <c r="I237" s="2"/>
      <c r="J237" s="2"/>
      <c r="K237" s="2"/>
      <c r="L237" s="2"/>
      <c r="M237" s="2"/>
    </row>
    <row r="238" spans="2:13" ht="12.75" customHeight="1">
      <c r="B238" s="2"/>
      <c r="C238" s="2"/>
      <c r="D238" s="2"/>
      <c r="E238" s="2"/>
      <c r="F238" s="2"/>
      <c r="G238" s="2"/>
      <c r="H238" s="2"/>
      <c r="I238" s="2"/>
      <c r="J238" s="2"/>
      <c r="K238" s="2"/>
      <c r="L238" s="2"/>
      <c r="M238" s="2"/>
    </row>
    <row r="239" spans="2:13" ht="12.75" customHeight="1">
      <c r="B239" s="2"/>
      <c r="C239" s="2"/>
      <c r="D239" s="2"/>
      <c r="E239" s="2"/>
      <c r="F239" s="2"/>
      <c r="G239" s="2"/>
      <c r="H239" s="2"/>
      <c r="I239" s="2"/>
      <c r="J239" s="2"/>
      <c r="K239" s="2"/>
      <c r="L239" s="2"/>
      <c r="M239" s="2"/>
    </row>
    <row r="240" spans="2:13" ht="12.75" customHeight="1">
      <c r="B240" s="2"/>
      <c r="C240" s="2"/>
      <c r="D240" s="2"/>
      <c r="E240" s="2"/>
      <c r="F240" s="2"/>
      <c r="G240" s="2"/>
      <c r="H240" s="2"/>
      <c r="I240" s="2"/>
      <c r="J240" s="2"/>
      <c r="K240" s="2"/>
      <c r="L240" s="2"/>
      <c r="M240" s="2"/>
    </row>
    <row r="241" spans="2:13" ht="12.75" customHeight="1">
      <c r="B241" s="2"/>
      <c r="C241" s="2"/>
      <c r="D241" s="2"/>
      <c r="E241" s="2"/>
      <c r="F241" s="2"/>
      <c r="G241" s="2"/>
      <c r="H241" s="2"/>
      <c r="I241" s="2"/>
      <c r="J241" s="2"/>
      <c r="K241" s="2"/>
      <c r="L241" s="2"/>
      <c r="M241" s="2"/>
    </row>
    <row r="242" spans="2:13" ht="12.75" customHeight="1">
      <c r="B242" s="2"/>
      <c r="C242" s="2"/>
      <c r="D242" s="2"/>
      <c r="E242" s="2"/>
      <c r="F242" s="2"/>
      <c r="G242" s="2"/>
      <c r="H242" s="2"/>
      <c r="I242" s="2"/>
      <c r="J242" s="2"/>
      <c r="K242" s="2"/>
      <c r="L242" s="2"/>
      <c r="M242" s="2"/>
    </row>
    <row r="243" spans="2:13" ht="12.75" customHeight="1">
      <c r="B243" s="2"/>
      <c r="C243" s="2"/>
      <c r="D243" s="2"/>
      <c r="E243" s="2"/>
      <c r="F243" s="2"/>
      <c r="G243" s="2"/>
      <c r="H243" s="2"/>
      <c r="I243" s="2"/>
      <c r="J243" s="2"/>
      <c r="K243" s="2"/>
      <c r="L243" s="2"/>
      <c r="M243" s="2"/>
    </row>
    <row r="244" spans="2:13" ht="12.75" customHeight="1">
      <c r="B244" s="2"/>
      <c r="C244" s="2"/>
      <c r="D244" s="2"/>
      <c r="E244" s="2"/>
      <c r="F244" s="2"/>
      <c r="G244" s="2"/>
      <c r="H244" s="2"/>
      <c r="I244" s="2"/>
      <c r="J244" s="2"/>
      <c r="K244" s="2"/>
      <c r="L244" s="2"/>
      <c r="M244" s="2"/>
    </row>
    <row r="245" spans="2:13" ht="12.75" customHeight="1">
      <c r="B245" s="2"/>
      <c r="C245" s="2"/>
      <c r="D245" s="2"/>
      <c r="E245" s="2"/>
      <c r="F245" s="2"/>
      <c r="G245" s="2"/>
      <c r="H245" s="2"/>
      <c r="I245" s="2"/>
      <c r="J245" s="2"/>
      <c r="K245" s="2"/>
      <c r="L245" s="2"/>
      <c r="M245" s="2"/>
    </row>
    <row r="246" spans="2:13" ht="12.75" customHeight="1">
      <c r="B246" s="2"/>
      <c r="C246" s="2"/>
      <c r="D246" s="2"/>
      <c r="E246" s="2"/>
      <c r="F246" s="2"/>
      <c r="G246" s="2"/>
      <c r="H246" s="2"/>
      <c r="I246" s="2"/>
      <c r="J246" s="2"/>
      <c r="K246" s="2"/>
      <c r="L246" s="2"/>
      <c r="M246" s="2"/>
    </row>
    <row r="247" spans="2:13" ht="12.75" customHeight="1">
      <c r="B247" s="2"/>
      <c r="C247" s="2"/>
      <c r="D247" s="2"/>
      <c r="E247" s="2"/>
      <c r="F247" s="2"/>
      <c r="G247" s="2"/>
      <c r="H247" s="2"/>
      <c r="I247" s="2"/>
      <c r="J247" s="2"/>
      <c r="K247" s="2"/>
      <c r="L247" s="2"/>
      <c r="M247" s="2"/>
    </row>
    <row r="248" spans="2:13" ht="12.75" customHeight="1">
      <c r="B248" s="2"/>
      <c r="C248" s="2"/>
      <c r="D248" s="2"/>
      <c r="E248" s="2"/>
      <c r="F248" s="2"/>
      <c r="G248" s="2"/>
      <c r="H248" s="2"/>
      <c r="I248" s="2"/>
      <c r="J248" s="2"/>
      <c r="K248" s="2"/>
      <c r="L248" s="2"/>
      <c r="M248" s="2"/>
    </row>
    <row r="249" spans="2:13" ht="12.75" customHeight="1">
      <c r="B249" s="2"/>
      <c r="C249" s="2"/>
      <c r="D249" s="2"/>
      <c r="E249" s="2"/>
      <c r="F249" s="2"/>
      <c r="G249" s="2"/>
      <c r="H249" s="2"/>
      <c r="I249" s="2"/>
      <c r="J249" s="2"/>
      <c r="K249" s="2"/>
      <c r="L249" s="2"/>
      <c r="M249" s="2"/>
    </row>
    <row r="250" spans="2:13" ht="12.75" customHeight="1">
      <c r="B250" s="2"/>
      <c r="C250" s="2"/>
      <c r="D250" s="2"/>
      <c r="E250" s="2"/>
      <c r="F250" s="2"/>
      <c r="G250" s="2"/>
      <c r="H250" s="2"/>
      <c r="I250" s="2"/>
      <c r="J250" s="2"/>
      <c r="K250" s="2"/>
      <c r="L250" s="2"/>
      <c r="M250" s="2"/>
    </row>
    <row r="251" spans="2:13" ht="12.75" customHeight="1">
      <c r="B251" s="2"/>
      <c r="C251" s="2"/>
      <c r="D251" s="2"/>
      <c r="E251" s="2"/>
      <c r="F251" s="2"/>
      <c r="G251" s="2"/>
      <c r="H251" s="2"/>
      <c r="I251" s="2"/>
      <c r="J251" s="2"/>
      <c r="K251" s="2"/>
      <c r="L251" s="2"/>
      <c r="M251" s="2"/>
    </row>
    <row r="252" spans="2:13" ht="12.75" customHeight="1">
      <c r="B252" s="2"/>
      <c r="C252" s="2"/>
      <c r="D252" s="2"/>
      <c r="E252" s="2"/>
      <c r="F252" s="2"/>
      <c r="G252" s="2"/>
      <c r="H252" s="2"/>
      <c r="I252" s="2"/>
      <c r="J252" s="2"/>
      <c r="K252" s="2"/>
      <c r="L252" s="2"/>
      <c r="M252" s="2"/>
    </row>
    <row r="253" spans="2:13" ht="12.75" customHeight="1">
      <c r="B253" s="2"/>
      <c r="C253" s="2"/>
      <c r="D253" s="2"/>
      <c r="E253" s="2"/>
      <c r="F253" s="2"/>
      <c r="G253" s="2"/>
      <c r="H253" s="2"/>
      <c r="I253" s="2"/>
      <c r="J253" s="2"/>
      <c r="K253" s="2"/>
      <c r="L253" s="2"/>
      <c r="M253" s="2"/>
    </row>
    <row r="254" spans="2:13" ht="12.75" customHeight="1">
      <c r="B254" s="2"/>
      <c r="C254" s="2"/>
      <c r="D254" s="2"/>
      <c r="E254" s="2"/>
      <c r="F254" s="2"/>
      <c r="G254" s="2"/>
      <c r="H254" s="2"/>
      <c r="I254" s="2"/>
      <c r="J254" s="2"/>
      <c r="K254" s="2"/>
      <c r="L254" s="2"/>
      <c r="M254" s="2"/>
    </row>
    <row r="255" spans="2:13" ht="12.75" customHeight="1">
      <c r="B255" s="2"/>
      <c r="C255" s="2"/>
      <c r="D255" s="2"/>
      <c r="E255" s="2"/>
      <c r="F255" s="2"/>
      <c r="G255" s="2"/>
      <c r="H255" s="2"/>
      <c r="I255" s="2"/>
      <c r="J255" s="2"/>
      <c r="K255" s="2"/>
      <c r="L255" s="2"/>
      <c r="M255" s="2"/>
    </row>
    <row r="256" spans="2:13" ht="12.75" customHeight="1">
      <c r="B256" s="2"/>
      <c r="C256" s="2"/>
      <c r="D256" s="2"/>
      <c r="E256" s="2"/>
      <c r="F256" s="2"/>
      <c r="G256" s="2"/>
      <c r="H256" s="2"/>
      <c r="I256" s="2"/>
      <c r="J256" s="2"/>
      <c r="K256" s="2"/>
      <c r="L256" s="2"/>
      <c r="M256" s="2"/>
    </row>
    <row r="257" spans="2:13" ht="12.75" customHeight="1">
      <c r="B257" s="2"/>
      <c r="C257" s="2"/>
      <c r="D257" s="2"/>
      <c r="E257" s="2"/>
      <c r="F257" s="2"/>
      <c r="G257" s="2"/>
      <c r="H257" s="2"/>
      <c r="I257" s="2"/>
      <c r="J257" s="2"/>
      <c r="K257" s="2"/>
      <c r="L257" s="2"/>
      <c r="M257" s="2"/>
    </row>
    <row r="258" spans="2:13" ht="12.75" customHeight="1">
      <c r="B258" s="2"/>
      <c r="C258" s="2"/>
      <c r="D258" s="2"/>
      <c r="E258" s="2"/>
      <c r="F258" s="2"/>
      <c r="G258" s="2"/>
      <c r="H258" s="2"/>
      <c r="I258" s="2"/>
      <c r="J258" s="2"/>
      <c r="K258" s="2"/>
      <c r="L258" s="2"/>
      <c r="M258" s="2"/>
    </row>
    <row r="259" spans="2:13" ht="12.75" customHeight="1">
      <c r="B259" s="2"/>
      <c r="C259" s="2"/>
      <c r="D259" s="2"/>
      <c r="E259" s="2"/>
      <c r="F259" s="2"/>
      <c r="G259" s="2"/>
      <c r="H259" s="2"/>
      <c r="I259" s="2"/>
      <c r="J259" s="2"/>
      <c r="K259" s="2"/>
      <c r="L259" s="2"/>
      <c r="M259" s="2"/>
    </row>
    <row r="260" spans="2:13" ht="12.75" customHeight="1">
      <c r="B260" s="2"/>
      <c r="C260" s="2"/>
      <c r="D260" s="2"/>
      <c r="E260" s="2"/>
      <c r="F260" s="2"/>
      <c r="G260" s="2"/>
      <c r="H260" s="2"/>
      <c r="I260" s="2"/>
      <c r="J260" s="2"/>
      <c r="K260" s="2"/>
      <c r="L260" s="2"/>
      <c r="M260" s="2"/>
    </row>
    <row r="261" spans="2:13" ht="12.75" customHeight="1">
      <c r="B261" s="2"/>
      <c r="C261" s="2"/>
      <c r="D261" s="2"/>
      <c r="E261" s="2"/>
      <c r="F261" s="2"/>
      <c r="G261" s="2"/>
      <c r="H261" s="2"/>
      <c r="I261" s="2"/>
      <c r="J261" s="2"/>
      <c r="K261" s="2"/>
      <c r="L261" s="2"/>
      <c r="M261" s="2"/>
    </row>
    <row r="262" spans="2:13" ht="12.75" customHeight="1">
      <c r="B262" s="2"/>
      <c r="C262" s="2"/>
      <c r="D262" s="2"/>
      <c r="E262" s="2"/>
      <c r="F262" s="2"/>
      <c r="G262" s="2"/>
      <c r="H262" s="2"/>
      <c r="I262" s="2"/>
      <c r="J262" s="2"/>
      <c r="K262" s="2"/>
      <c r="L262" s="2"/>
      <c r="M262" s="2"/>
    </row>
    <row r="263" spans="2:13" ht="12.75" customHeight="1">
      <c r="B263" s="2"/>
      <c r="C263" s="2"/>
      <c r="D263" s="2"/>
      <c r="E263" s="2"/>
      <c r="F263" s="2"/>
      <c r="G263" s="2"/>
      <c r="H263" s="2"/>
      <c r="I263" s="2"/>
      <c r="J263" s="2"/>
      <c r="K263" s="2"/>
      <c r="L263" s="2"/>
      <c r="M263" s="2"/>
    </row>
    <row r="264" spans="2:13" ht="12.75" customHeight="1">
      <c r="B264" s="2"/>
      <c r="C264" s="2"/>
      <c r="D264" s="2"/>
      <c r="E264" s="2"/>
      <c r="F264" s="2"/>
      <c r="G264" s="2"/>
      <c r="H264" s="2"/>
      <c r="I264" s="2"/>
      <c r="J264" s="2"/>
      <c r="K264" s="2"/>
      <c r="L264" s="2"/>
      <c r="M264" s="2"/>
    </row>
    <row r="265" spans="2:13" ht="12.75" customHeight="1">
      <c r="B265" s="2"/>
      <c r="C265" s="2"/>
      <c r="D265" s="2"/>
      <c r="E265" s="2"/>
      <c r="F265" s="2"/>
      <c r="G265" s="2"/>
      <c r="H265" s="2"/>
      <c r="I265" s="2"/>
      <c r="J265" s="2"/>
      <c r="K265" s="2"/>
      <c r="L265" s="2"/>
      <c r="M265" s="2"/>
    </row>
    <row r="266" spans="2:13" ht="12.75" customHeight="1">
      <c r="B266" s="2"/>
      <c r="C266" s="2"/>
      <c r="D266" s="2"/>
      <c r="E266" s="2"/>
      <c r="F266" s="2"/>
      <c r="G266" s="2"/>
      <c r="H266" s="2"/>
      <c r="I266" s="2"/>
      <c r="J266" s="2"/>
      <c r="K266" s="2"/>
      <c r="L266" s="2"/>
      <c r="M266" s="2"/>
    </row>
    <row r="267" spans="2:13" ht="12.75" customHeight="1">
      <c r="B267" s="2"/>
      <c r="C267" s="2"/>
      <c r="D267" s="2"/>
      <c r="E267" s="2"/>
      <c r="F267" s="2"/>
      <c r="G267" s="2"/>
      <c r="H267" s="2"/>
      <c r="I267" s="2"/>
      <c r="J267" s="2"/>
      <c r="K267" s="2"/>
      <c r="L267" s="2"/>
      <c r="M267" s="2"/>
    </row>
    <row r="268" spans="2:13" ht="12.75" customHeight="1">
      <c r="B268" s="2"/>
      <c r="C268" s="2"/>
      <c r="D268" s="2"/>
      <c r="E268" s="2"/>
      <c r="F268" s="2"/>
      <c r="G268" s="2"/>
      <c r="H268" s="2"/>
      <c r="I268" s="2"/>
      <c r="J268" s="2"/>
      <c r="K268" s="2"/>
      <c r="L268" s="2"/>
      <c r="M268" s="2"/>
    </row>
    <row r="269" spans="2:13" ht="12.75" customHeight="1">
      <c r="B269" s="2"/>
      <c r="C269" s="2"/>
      <c r="D269" s="2"/>
      <c r="E269" s="2"/>
      <c r="F269" s="2"/>
      <c r="G269" s="2"/>
      <c r="H269" s="2"/>
      <c r="I269" s="2"/>
      <c r="J269" s="2"/>
      <c r="K269" s="2"/>
      <c r="L269" s="2"/>
      <c r="M269" s="2"/>
    </row>
    <row r="270" spans="2:13" ht="12.75" customHeight="1">
      <c r="B270" s="2"/>
      <c r="C270" s="2"/>
      <c r="D270" s="2"/>
      <c r="E270" s="2"/>
      <c r="F270" s="2"/>
      <c r="G270" s="2"/>
      <c r="H270" s="2"/>
      <c r="I270" s="2"/>
      <c r="J270" s="2"/>
      <c r="K270" s="2"/>
      <c r="L270" s="2"/>
      <c r="M270" s="2"/>
    </row>
    <row r="271" spans="2:13" ht="12.75" customHeight="1">
      <c r="B271" s="2"/>
      <c r="C271" s="2"/>
      <c r="D271" s="2"/>
      <c r="E271" s="2"/>
      <c r="F271" s="2"/>
      <c r="G271" s="2"/>
      <c r="H271" s="2"/>
      <c r="I271" s="2"/>
      <c r="J271" s="2"/>
      <c r="K271" s="2"/>
      <c r="L271" s="2"/>
      <c r="M271" s="2"/>
    </row>
    <row r="272" spans="2:13" ht="12.75" customHeight="1">
      <c r="B272" s="2"/>
      <c r="C272" s="2"/>
      <c r="D272" s="2"/>
      <c r="E272" s="2"/>
      <c r="F272" s="2"/>
      <c r="G272" s="2"/>
      <c r="H272" s="2"/>
      <c r="I272" s="2"/>
      <c r="J272" s="2"/>
      <c r="K272" s="2"/>
      <c r="L272" s="2"/>
      <c r="M272" s="2"/>
    </row>
    <row r="273" spans="2:13" ht="12.75" customHeight="1">
      <c r="B273" s="2"/>
      <c r="C273" s="2"/>
      <c r="D273" s="2"/>
      <c r="E273" s="2"/>
      <c r="F273" s="2"/>
      <c r="G273" s="2"/>
      <c r="H273" s="2"/>
      <c r="I273" s="2"/>
      <c r="J273" s="2"/>
      <c r="K273" s="2"/>
      <c r="L273" s="2"/>
      <c r="M273" s="2"/>
    </row>
    <row r="274" spans="2:13" ht="12.75" customHeight="1">
      <c r="B274" s="2"/>
      <c r="C274" s="2"/>
      <c r="D274" s="2"/>
      <c r="E274" s="2"/>
      <c r="F274" s="2"/>
      <c r="G274" s="2"/>
      <c r="H274" s="2"/>
      <c r="I274" s="2"/>
      <c r="J274" s="2"/>
      <c r="K274" s="2"/>
      <c r="L274" s="2"/>
      <c r="M274" s="2"/>
    </row>
    <row r="275" spans="2:13" ht="12.75" customHeight="1">
      <c r="B275" s="2"/>
      <c r="C275" s="2"/>
      <c r="D275" s="2"/>
      <c r="E275" s="2"/>
      <c r="F275" s="2"/>
      <c r="G275" s="2"/>
      <c r="H275" s="2"/>
      <c r="I275" s="2"/>
      <c r="J275" s="2"/>
      <c r="K275" s="2"/>
      <c r="L275" s="2"/>
      <c r="M275" s="2"/>
    </row>
    <row r="276" spans="2:13" ht="12.75" customHeight="1">
      <c r="B276" s="2"/>
      <c r="C276" s="2"/>
      <c r="D276" s="2"/>
      <c r="E276" s="2"/>
      <c r="F276" s="2"/>
      <c r="G276" s="2"/>
      <c r="H276" s="2"/>
      <c r="I276" s="2"/>
      <c r="J276" s="2"/>
      <c r="K276" s="2"/>
      <c r="L276" s="2"/>
      <c r="M276" s="2"/>
    </row>
    <row r="277" spans="2:13" ht="12.75" customHeight="1">
      <c r="B277" s="2"/>
      <c r="C277" s="2"/>
      <c r="D277" s="2"/>
      <c r="E277" s="2"/>
      <c r="F277" s="2"/>
      <c r="G277" s="2"/>
      <c r="H277" s="2"/>
      <c r="I277" s="2"/>
      <c r="J277" s="2"/>
      <c r="K277" s="2"/>
      <c r="L277" s="2"/>
      <c r="M277" s="2"/>
    </row>
    <row r="278" spans="2:13" ht="12.75" customHeight="1">
      <c r="B278" s="2"/>
      <c r="C278" s="2"/>
      <c r="D278" s="2"/>
      <c r="E278" s="2"/>
      <c r="F278" s="2"/>
      <c r="G278" s="2"/>
      <c r="H278" s="2"/>
      <c r="I278" s="2"/>
      <c r="J278" s="2"/>
      <c r="K278" s="2"/>
      <c r="L278" s="2"/>
      <c r="M278" s="2"/>
    </row>
    <row r="279" spans="2:13" ht="12.75" customHeight="1">
      <c r="B279" s="2"/>
      <c r="C279" s="2"/>
      <c r="D279" s="2"/>
      <c r="E279" s="2"/>
      <c r="F279" s="2"/>
      <c r="G279" s="2"/>
      <c r="H279" s="2"/>
      <c r="I279" s="2"/>
      <c r="J279" s="2"/>
      <c r="K279" s="2"/>
      <c r="L279" s="2"/>
      <c r="M279" s="2"/>
    </row>
    <row r="280" spans="2:13" ht="12.75" customHeight="1">
      <c r="B280" s="2"/>
      <c r="C280" s="2"/>
      <c r="D280" s="2"/>
      <c r="E280" s="2"/>
      <c r="F280" s="2"/>
      <c r="G280" s="2"/>
      <c r="H280" s="2"/>
      <c r="I280" s="2"/>
      <c r="J280" s="2"/>
      <c r="K280" s="2"/>
      <c r="L280" s="2"/>
      <c r="M280" s="2"/>
    </row>
    <row r="281" spans="2:13" ht="12.75" customHeight="1">
      <c r="B281" s="2"/>
      <c r="C281" s="2"/>
      <c r="D281" s="2"/>
      <c r="E281" s="2"/>
      <c r="F281" s="2"/>
      <c r="G281" s="2"/>
      <c r="H281" s="2"/>
      <c r="I281" s="2"/>
      <c r="J281" s="2"/>
      <c r="K281" s="2"/>
      <c r="L281" s="2"/>
      <c r="M281" s="2"/>
    </row>
    <row r="282" spans="2:13" ht="12.75" customHeight="1">
      <c r="B282" s="2"/>
      <c r="C282" s="2"/>
      <c r="D282" s="2"/>
      <c r="E282" s="2"/>
      <c r="F282" s="2"/>
      <c r="G282" s="2"/>
      <c r="H282" s="2"/>
      <c r="I282" s="2"/>
      <c r="J282" s="2"/>
      <c r="K282" s="2"/>
      <c r="L282" s="2"/>
      <c r="M282" s="2"/>
    </row>
    <row r="283" spans="2:13" ht="12.75" customHeight="1">
      <c r="B283" s="2"/>
      <c r="C283" s="2"/>
      <c r="D283" s="2"/>
      <c r="E283" s="2"/>
      <c r="F283" s="2"/>
      <c r="G283" s="2"/>
      <c r="H283" s="2"/>
      <c r="I283" s="2"/>
      <c r="J283" s="2"/>
      <c r="K283" s="2"/>
      <c r="L283" s="2"/>
      <c r="M283" s="2"/>
    </row>
    <row r="284" spans="2:13" ht="12.75" customHeight="1">
      <c r="B284" s="2"/>
      <c r="C284" s="2"/>
      <c r="D284" s="2"/>
      <c r="E284" s="2"/>
      <c r="F284" s="2"/>
      <c r="G284" s="2"/>
      <c r="H284" s="2"/>
      <c r="I284" s="2"/>
      <c r="J284" s="2"/>
      <c r="K284" s="2"/>
      <c r="L284" s="2"/>
      <c r="M284" s="2"/>
    </row>
    <row r="285" spans="2:13" ht="12.75" customHeight="1">
      <c r="B285" s="2"/>
      <c r="C285" s="2"/>
      <c r="D285" s="2"/>
      <c r="E285" s="2"/>
      <c r="F285" s="2"/>
      <c r="G285" s="2"/>
      <c r="H285" s="2"/>
      <c r="I285" s="2"/>
      <c r="J285" s="2"/>
      <c r="K285" s="2"/>
      <c r="L285" s="2"/>
      <c r="M285" s="2"/>
    </row>
    <row r="286" spans="2:13" ht="12.75" customHeight="1">
      <c r="B286" s="2"/>
      <c r="C286" s="2"/>
      <c r="D286" s="2"/>
      <c r="E286" s="2"/>
      <c r="F286" s="2"/>
      <c r="G286" s="2"/>
      <c r="H286" s="2"/>
      <c r="I286" s="2"/>
      <c r="J286" s="2"/>
      <c r="K286" s="2"/>
      <c r="L286" s="2"/>
      <c r="M286" s="2"/>
    </row>
    <row r="287" spans="2:13" ht="12.75" customHeight="1">
      <c r="B287" s="2"/>
      <c r="C287" s="2"/>
      <c r="D287" s="2"/>
      <c r="E287" s="2"/>
      <c r="F287" s="2"/>
      <c r="G287" s="2"/>
      <c r="H287" s="2"/>
      <c r="I287" s="2"/>
      <c r="J287" s="2"/>
      <c r="K287" s="2"/>
      <c r="L287" s="2"/>
      <c r="M287" s="2"/>
    </row>
    <row r="288" spans="2:13" ht="12.75" customHeight="1">
      <c r="B288" s="2"/>
      <c r="C288" s="2"/>
      <c r="D288" s="2"/>
      <c r="E288" s="2"/>
      <c r="F288" s="2"/>
      <c r="G288" s="2"/>
      <c r="H288" s="2"/>
      <c r="I288" s="2"/>
      <c r="J288" s="2"/>
      <c r="K288" s="2"/>
      <c r="L288" s="2"/>
      <c r="M288" s="2"/>
    </row>
    <row r="289" spans="2:13" ht="12.75" customHeight="1">
      <c r="B289" s="2"/>
      <c r="C289" s="2"/>
      <c r="D289" s="2"/>
      <c r="E289" s="2"/>
      <c r="F289" s="2"/>
      <c r="G289" s="2"/>
      <c r="H289" s="2"/>
      <c r="I289" s="2"/>
      <c r="J289" s="2"/>
      <c r="K289" s="2"/>
      <c r="L289" s="2"/>
      <c r="M289" s="2"/>
    </row>
    <row r="290" spans="2:13" ht="12.75" customHeight="1">
      <c r="B290" s="2"/>
      <c r="C290" s="2"/>
      <c r="D290" s="2"/>
      <c r="E290" s="2"/>
      <c r="F290" s="2"/>
      <c r="G290" s="2"/>
      <c r="H290" s="2"/>
      <c r="I290" s="2"/>
      <c r="J290" s="2"/>
      <c r="K290" s="2"/>
      <c r="L290" s="2"/>
      <c r="M290" s="2"/>
    </row>
    <row r="291" spans="2:13" ht="12.75" customHeight="1">
      <c r="B291" s="2"/>
      <c r="C291" s="2"/>
      <c r="D291" s="2"/>
      <c r="E291" s="2"/>
      <c r="F291" s="2"/>
      <c r="G291" s="2"/>
      <c r="H291" s="2"/>
      <c r="I291" s="2"/>
      <c r="J291" s="2"/>
      <c r="K291" s="2"/>
      <c r="L291" s="2"/>
      <c r="M291" s="2"/>
    </row>
    <row r="292" spans="2:13" ht="12.75" customHeight="1">
      <c r="B292" s="2"/>
      <c r="C292" s="2"/>
      <c r="D292" s="2"/>
      <c r="E292" s="2"/>
      <c r="F292" s="2"/>
      <c r="G292" s="2"/>
      <c r="H292" s="2"/>
      <c r="I292" s="2"/>
      <c r="J292" s="2"/>
      <c r="K292" s="2"/>
      <c r="L292" s="2"/>
      <c r="M292" s="2"/>
    </row>
    <row r="293" spans="2:13" ht="12.75" customHeight="1">
      <c r="B293" s="2"/>
      <c r="C293" s="2"/>
      <c r="D293" s="2"/>
      <c r="E293" s="2"/>
      <c r="F293" s="2"/>
      <c r="G293" s="2"/>
      <c r="H293" s="2"/>
      <c r="I293" s="2"/>
      <c r="J293" s="2"/>
      <c r="K293" s="2"/>
      <c r="L293" s="2"/>
      <c r="M293" s="2"/>
    </row>
    <row r="294" spans="2:13" ht="12.75" customHeight="1">
      <c r="B294" s="2"/>
      <c r="C294" s="2"/>
      <c r="D294" s="2"/>
      <c r="E294" s="2"/>
      <c r="F294" s="2"/>
      <c r="G294" s="2"/>
      <c r="H294" s="2"/>
      <c r="I294" s="2"/>
      <c r="J294" s="2"/>
      <c r="K294" s="2"/>
      <c r="L294" s="2"/>
      <c r="M294" s="2"/>
    </row>
    <row r="295" spans="2:13" ht="12.75" customHeight="1">
      <c r="B295" s="2"/>
      <c r="C295" s="2"/>
      <c r="D295" s="2"/>
      <c r="E295" s="2"/>
      <c r="F295" s="2"/>
      <c r="G295" s="2"/>
      <c r="H295" s="2"/>
      <c r="I295" s="2"/>
      <c r="J295" s="2"/>
      <c r="K295" s="2"/>
      <c r="L295" s="2"/>
      <c r="M295" s="2"/>
    </row>
    <row r="296" spans="2:13" ht="12.75" customHeight="1">
      <c r="B296" s="2"/>
      <c r="C296" s="2"/>
      <c r="D296" s="2"/>
      <c r="E296" s="2"/>
      <c r="F296" s="2"/>
      <c r="G296" s="2"/>
      <c r="H296" s="2"/>
      <c r="I296" s="2"/>
      <c r="J296" s="2"/>
      <c r="K296" s="2"/>
      <c r="L296" s="2"/>
      <c r="M296" s="2"/>
    </row>
    <row r="297" spans="2:13" ht="12.75" customHeight="1">
      <c r="B297" s="2"/>
      <c r="C297" s="2"/>
      <c r="D297" s="2"/>
      <c r="E297" s="2"/>
      <c r="F297" s="2"/>
      <c r="G297" s="2"/>
      <c r="H297" s="2"/>
      <c r="I297" s="2"/>
      <c r="J297" s="2"/>
      <c r="K297" s="2"/>
      <c r="L297" s="2"/>
      <c r="M297" s="2"/>
    </row>
    <row r="298" spans="2:13" ht="12.75" customHeight="1">
      <c r="B298" s="2"/>
      <c r="C298" s="2"/>
      <c r="D298" s="2"/>
      <c r="E298" s="2"/>
      <c r="F298" s="2"/>
      <c r="G298" s="2"/>
      <c r="H298" s="2"/>
      <c r="I298" s="2"/>
      <c r="J298" s="2"/>
      <c r="K298" s="2"/>
      <c r="L298" s="2"/>
      <c r="M298" s="2"/>
    </row>
    <row r="299" spans="2:13" ht="12.75" customHeight="1">
      <c r="B299" s="2"/>
      <c r="C299" s="2"/>
      <c r="D299" s="2"/>
      <c r="E299" s="2"/>
      <c r="F299" s="2"/>
      <c r="G299" s="2"/>
      <c r="H299" s="2"/>
      <c r="I299" s="2"/>
      <c r="J299" s="2"/>
      <c r="K299" s="2"/>
      <c r="L299" s="2"/>
      <c r="M299" s="2"/>
    </row>
    <row r="300" spans="2:13" ht="12.75" customHeight="1">
      <c r="B300" s="2"/>
      <c r="C300" s="2"/>
      <c r="D300" s="2"/>
      <c r="E300" s="2"/>
      <c r="F300" s="2"/>
      <c r="G300" s="2"/>
      <c r="H300" s="2"/>
      <c r="I300" s="2"/>
      <c r="J300" s="2"/>
      <c r="K300" s="2"/>
      <c r="L300" s="2"/>
      <c r="M300" s="2"/>
    </row>
    <row r="301" spans="2:13" ht="12.75" customHeight="1">
      <c r="B301" s="2"/>
      <c r="C301" s="2"/>
      <c r="D301" s="2"/>
      <c r="E301" s="2"/>
      <c r="F301" s="2"/>
      <c r="G301" s="2"/>
      <c r="H301" s="2"/>
      <c r="I301" s="2"/>
      <c r="J301" s="2"/>
      <c r="K301" s="2"/>
      <c r="L301" s="2"/>
      <c r="M301" s="2"/>
    </row>
    <row r="302" spans="2:13" ht="12.75" customHeight="1">
      <c r="B302" s="2"/>
      <c r="C302" s="2"/>
      <c r="D302" s="2"/>
      <c r="E302" s="2"/>
      <c r="F302" s="2"/>
      <c r="G302" s="2"/>
      <c r="H302" s="2"/>
      <c r="I302" s="2"/>
      <c r="J302" s="2"/>
      <c r="K302" s="2"/>
      <c r="L302" s="2"/>
      <c r="M302" s="2"/>
    </row>
    <row r="303" spans="2:13" ht="12.75" customHeight="1">
      <c r="B303" s="2"/>
      <c r="C303" s="2"/>
      <c r="D303" s="2"/>
      <c r="E303" s="2"/>
      <c r="F303" s="2"/>
      <c r="G303" s="2"/>
      <c r="H303" s="2"/>
      <c r="I303" s="2"/>
      <c r="J303" s="2"/>
      <c r="K303" s="2"/>
      <c r="L303" s="2"/>
      <c r="M303" s="2"/>
    </row>
    <row r="304" spans="2:13" ht="12.75" customHeight="1">
      <c r="B304" s="2"/>
      <c r="C304" s="2"/>
      <c r="D304" s="2"/>
      <c r="E304" s="2"/>
      <c r="F304" s="2"/>
      <c r="G304" s="2"/>
      <c r="H304" s="2"/>
      <c r="I304" s="2"/>
      <c r="J304" s="2"/>
      <c r="K304" s="2"/>
      <c r="L304" s="2"/>
      <c r="M304" s="2"/>
    </row>
    <row r="305" spans="2:13" ht="12.75" customHeight="1">
      <c r="B305" s="2"/>
      <c r="C305" s="2"/>
      <c r="D305" s="2"/>
      <c r="E305" s="2"/>
      <c r="F305" s="2"/>
      <c r="G305" s="2"/>
      <c r="H305" s="2"/>
      <c r="I305" s="2"/>
      <c r="J305" s="2"/>
      <c r="K305" s="2"/>
      <c r="L305" s="2"/>
      <c r="M305" s="2"/>
    </row>
    <row r="306" spans="2:13" ht="12.75" customHeight="1">
      <c r="B306" s="2"/>
      <c r="C306" s="2"/>
      <c r="D306" s="2"/>
      <c r="E306" s="2"/>
      <c r="F306" s="2"/>
      <c r="G306" s="2"/>
      <c r="H306" s="2"/>
      <c r="I306" s="2"/>
      <c r="J306" s="2"/>
      <c r="K306" s="2"/>
      <c r="L306" s="2"/>
      <c r="M306" s="2"/>
    </row>
    <row r="307" spans="2:13" ht="12.75" customHeight="1">
      <c r="B307" s="2"/>
      <c r="C307" s="2"/>
      <c r="D307" s="2"/>
      <c r="E307" s="2"/>
      <c r="F307" s="2"/>
      <c r="G307" s="2"/>
      <c r="H307" s="2"/>
      <c r="I307" s="2"/>
      <c r="J307" s="2"/>
      <c r="K307" s="2"/>
      <c r="L307" s="2"/>
      <c r="M307" s="2"/>
    </row>
    <row r="308" spans="2:13" ht="12.75" customHeight="1">
      <c r="B308" s="2"/>
      <c r="C308" s="2"/>
      <c r="D308" s="2"/>
      <c r="E308" s="2"/>
      <c r="F308" s="2"/>
      <c r="G308" s="2"/>
      <c r="H308" s="2"/>
      <c r="I308" s="2"/>
      <c r="J308" s="2"/>
      <c r="K308" s="2"/>
      <c r="L308" s="2"/>
      <c r="M308" s="2"/>
    </row>
    <row r="309" spans="2:13" ht="12.75" customHeight="1">
      <c r="B309" s="2"/>
      <c r="C309" s="2"/>
      <c r="D309" s="2"/>
      <c r="E309" s="2"/>
      <c r="F309" s="2"/>
      <c r="G309" s="2"/>
      <c r="H309" s="2"/>
      <c r="I309" s="2"/>
      <c r="J309" s="2"/>
      <c r="K309" s="2"/>
      <c r="L309" s="2"/>
      <c r="M309" s="2"/>
    </row>
    <row r="310" spans="2:13" ht="12.75" customHeight="1">
      <c r="B310" s="2"/>
      <c r="C310" s="2"/>
      <c r="D310" s="2"/>
      <c r="E310" s="2"/>
      <c r="F310" s="2"/>
      <c r="G310" s="2"/>
      <c r="H310" s="2"/>
      <c r="I310" s="2"/>
      <c r="J310" s="2"/>
      <c r="K310" s="2"/>
      <c r="L310" s="2"/>
      <c r="M310" s="2"/>
    </row>
    <row r="311" spans="2:13" ht="12.75" customHeight="1">
      <c r="B311" s="2"/>
      <c r="C311" s="2"/>
      <c r="D311" s="2"/>
      <c r="E311" s="2"/>
      <c r="F311" s="2"/>
      <c r="G311" s="2"/>
      <c r="H311" s="2"/>
      <c r="I311" s="2"/>
      <c r="J311" s="2"/>
      <c r="K311" s="2"/>
      <c r="L311" s="2"/>
      <c r="M311" s="2"/>
    </row>
    <row r="312" spans="2:13" ht="12.75" customHeight="1">
      <c r="B312" s="2"/>
      <c r="C312" s="2"/>
      <c r="D312" s="2"/>
      <c r="E312" s="2"/>
      <c r="F312" s="2"/>
      <c r="G312" s="2"/>
      <c r="H312" s="2"/>
      <c r="I312" s="2"/>
      <c r="J312" s="2"/>
      <c r="K312" s="2"/>
      <c r="L312" s="2"/>
      <c r="M312" s="2"/>
    </row>
    <row r="313" spans="2:13" ht="12.75" customHeight="1">
      <c r="B313" s="2"/>
      <c r="C313" s="2"/>
      <c r="D313" s="2"/>
      <c r="E313" s="2"/>
      <c r="F313" s="2"/>
      <c r="G313" s="2"/>
      <c r="H313" s="2"/>
      <c r="I313" s="2"/>
      <c r="J313" s="2"/>
      <c r="K313" s="2"/>
      <c r="L313" s="2"/>
      <c r="M313" s="2"/>
    </row>
    <row r="314" spans="2:13" ht="12.75" customHeight="1">
      <c r="B314" s="2"/>
      <c r="C314" s="2"/>
      <c r="D314" s="2"/>
      <c r="E314" s="2"/>
      <c r="F314" s="2"/>
      <c r="G314" s="2"/>
      <c r="H314" s="2"/>
      <c r="I314" s="2"/>
      <c r="J314" s="2"/>
      <c r="K314" s="2"/>
      <c r="L314" s="2"/>
      <c r="M314" s="2"/>
    </row>
    <row r="315" spans="2:13" ht="12.75" customHeight="1">
      <c r="B315" s="2"/>
      <c r="C315" s="2"/>
      <c r="D315" s="2"/>
      <c r="E315" s="2"/>
      <c r="F315" s="2"/>
      <c r="G315" s="2"/>
      <c r="H315" s="2"/>
      <c r="I315" s="2"/>
      <c r="J315" s="2"/>
      <c r="K315" s="2"/>
      <c r="L315" s="2"/>
      <c r="M315" s="2"/>
    </row>
    <row r="316" spans="2:13" ht="12.75" customHeight="1">
      <c r="B316" s="2"/>
      <c r="C316" s="2"/>
      <c r="D316" s="2"/>
      <c r="E316" s="2"/>
      <c r="F316" s="2"/>
      <c r="G316" s="2"/>
      <c r="H316" s="2"/>
      <c r="I316" s="2"/>
      <c r="J316" s="2"/>
      <c r="K316" s="2"/>
      <c r="L316" s="2"/>
      <c r="M316" s="2"/>
    </row>
    <row r="317" spans="2:13" ht="12.75" customHeight="1">
      <c r="B317" s="2"/>
      <c r="C317" s="2"/>
      <c r="D317" s="2"/>
      <c r="E317" s="2"/>
      <c r="F317" s="2"/>
      <c r="G317" s="2"/>
      <c r="H317" s="2"/>
      <c r="I317" s="2"/>
      <c r="J317" s="2"/>
      <c r="K317" s="2"/>
      <c r="L317" s="2"/>
      <c r="M317" s="2"/>
    </row>
    <row r="318" spans="2:13" ht="12.75" customHeight="1">
      <c r="B318" s="2"/>
      <c r="C318" s="2"/>
      <c r="D318" s="2"/>
      <c r="E318" s="2"/>
      <c r="F318" s="2"/>
      <c r="G318" s="2"/>
      <c r="H318" s="2"/>
      <c r="I318" s="2"/>
      <c r="J318" s="2"/>
      <c r="K318" s="2"/>
      <c r="L318" s="2"/>
      <c r="M318" s="2"/>
    </row>
    <row r="319" spans="2:13" ht="12.75" customHeight="1">
      <c r="B319" s="2"/>
      <c r="C319" s="2"/>
      <c r="D319" s="2"/>
      <c r="E319" s="2"/>
      <c r="F319" s="2"/>
      <c r="G319" s="2"/>
      <c r="H319" s="2"/>
      <c r="I319" s="2"/>
      <c r="J319" s="2"/>
      <c r="K319" s="2"/>
      <c r="L319" s="2"/>
      <c r="M319" s="2"/>
    </row>
    <row r="320" spans="2:13" ht="12.75" customHeight="1">
      <c r="B320" s="2"/>
      <c r="C320" s="2"/>
      <c r="D320" s="2"/>
      <c r="E320" s="2"/>
      <c r="F320" s="2"/>
      <c r="G320" s="2"/>
      <c r="H320" s="2"/>
      <c r="I320" s="2"/>
      <c r="J320" s="2"/>
      <c r="K320" s="2"/>
      <c r="L320" s="2"/>
      <c r="M320" s="2"/>
    </row>
    <row r="321" spans="2:13" ht="12.75" customHeight="1">
      <c r="B321" s="2"/>
      <c r="C321" s="2"/>
      <c r="D321" s="2"/>
      <c r="E321" s="2"/>
      <c r="F321" s="2"/>
      <c r="G321" s="2"/>
      <c r="H321" s="2"/>
      <c r="I321" s="2"/>
      <c r="J321" s="2"/>
      <c r="K321" s="2"/>
      <c r="L321" s="2"/>
      <c r="M321" s="2"/>
    </row>
    <row r="322" spans="2:13" ht="12.75" customHeight="1">
      <c r="B322" s="2"/>
      <c r="C322" s="2"/>
      <c r="D322" s="2"/>
      <c r="E322" s="2"/>
      <c r="F322" s="2"/>
      <c r="G322" s="2"/>
      <c r="H322" s="2"/>
      <c r="I322" s="2"/>
      <c r="J322" s="2"/>
      <c r="K322" s="2"/>
      <c r="L322" s="2"/>
      <c r="M322" s="2"/>
    </row>
    <row r="323" spans="2:13" ht="12.75" customHeight="1">
      <c r="B323" s="2"/>
      <c r="C323" s="2"/>
      <c r="D323" s="2"/>
      <c r="E323" s="2"/>
      <c r="F323" s="2"/>
      <c r="G323" s="2"/>
      <c r="H323" s="2"/>
      <c r="I323" s="2"/>
      <c r="J323" s="2"/>
      <c r="K323" s="2"/>
      <c r="L323" s="2"/>
      <c r="M323" s="2"/>
    </row>
    <row r="324" spans="2:13" ht="12.75" customHeight="1">
      <c r="B324" s="2"/>
      <c r="C324" s="2"/>
      <c r="D324" s="2"/>
      <c r="E324" s="2"/>
      <c r="F324" s="2"/>
      <c r="G324" s="2"/>
      <c r="H324" s="2"/>
      <c r="I324" s="2"/>
      <c r="J324" s="2"/>
      <c r="K324" s="2"/>
      <c r="L324" s="2"/>
      <c r="M324" s="2"/>
    </row>
    <row r="325" spans="2:13" ht="12.75" customHeight="1">
      <c r="B325" s="2"/>
      <c r="C325" s="2"/>
      <c r="D325" s="2"/>
      <c r="E325" s="2"/>
      <c r="F325" s="2"/>
      <c r="G325" s="2"/>
      <c r="H325" s="2"/>
      <c r="I325" s="2"/>
      <c r="J325" s="2"/>
      <c r="K325" s="2"/>
      <c r="L325" s="2"/>
      <c r="M325" s="2"/>
    </row>
    <row r="326" spans="2:13" ht="12.75" customHeight="1">
      <c r="B326" s="2"/>
      <c r="C326" s="2"/>
      <c r="D326" s="2"/>
      <c r="E326" s="2"/>
      <c r="F326" s="2"/>
      <c r="G326" s="2"/>
      <c r="H326" s="2"/>
      <c r="I326" s="2"/>
      <c r="J326" s="2"/>
      <c r="K326" s="2"/>
      <c r="L326" s="2"/>
      <c r="M326" s="2"/>
    </row>
    <row r="327" spans="2:13" ht="12.75" customHeight="1">
      <c r="B327" s="2"/>
      <c r="C327" s="2"/>
      <c r="D327" s="2"/>
      <c r="E327" s="2"/>
      <c r="F327" s="2"/>
      <c r="G327" s="2"/>
      <c r="H327" s="2"/>
      <c r="I327" s="2"/>
      <c r="J327" s="2"/>
      <c r="K327" s="2"/>
      <c r="L327" s="2"/>
      <c r="M327" s="2"/>
    </row>
    <row r="328" spans="2:13" ht="12.75" customHeight="1">
      <c r="B328" s="2"/>
      <c r="C328" s="2"/>
      <c r="D328" s="2"/>
      <c r="E328" s="2"/>
      <c r="F328" s="2"/>
      <c r="G328" s="2"/>
      <c r="H328" s="2"/>
      <c r="I328" s="2"/>
      <c r="J328" s="2"/>
      <c r="K328" s="2"/>
      <c r="L328" s="2"/>
      <c r="M328" s="2"/>
    </row>
    <row r="329" spans="2:13" ht="12.75" customHeight="1">
      <c r="B329" s="2"/>
      <c r="C329" s="2"/>
      <c r="D329" s="2"/>
      <c r="E329" s="2"/>
      <c r="F329" s="2"/>
      <c r="G329" s="2"/>
      <c r="H329" s="2"/>
      <c r="I329" s="2"/>
      <c r="J329" s="2"/>
      <c r="K329" s="2"/>
      <c r="L329" s="2"/>
      <c r="M329" s="2"/>
    </row>
    <row r="330" spans="2:13" ht="12.75" customHeight="1">
      <c r="B330" s="2"/>
      <c r="C330" s="2"/>
      <c r="D330" s="2"/>
      <c r="E330" s="2"/>
      <c r="F330" s="2"/>
      <c r="G330" s="2"/>
      <c r="H330" s="2"/>
      <c r="I330" s="2"/>
      <c r="J330" s="2"/>
      <c r="K330" s="2"/>
      <c r="L330" s="2"/>
      <c r="M330" s="2"/>
    </row>
    <row r="331" spans="2:13" ht="12.75" customHeight="1">
      <c r="B331" s="2"/>
      <c r="C331" s="2"/>
      <c r="D331" s="2"/>
      <c r="E331" s="2"/>
      <c r="F331" s="2"/>
      <c r="G331" s="2"/>
      <c r="H331" s="2"/>
      <c r="I331" s="2"/>
      <c r="J331" s="2"/>
      <c r="K331" s="2"/>
      <c r="L331" s="2"/>
      <c r="M331" s="2"/>
    </row>
    <row r="332" spans="2:13" ht="12.75" customHeight="1">
      <c r="B332" s="2"/>
      <c r="C332" s="2"/>
      <c r="D332" s="2"/>
      <c r="E332" s="2"/>
      <c r="F332" s="2"/>
      <c r="G332" s="2"/>
      <c r="H332" s="2"/>
      <c r="I332" s="2"/>
      <c r="J332" s="2"/>
      <c r="K332" s="2"/>
      <c r="L332" s="2"/>
      <c r="M332" s="2"/>
    </row>
    <row r="333" spans="2:13" ht="12.75" customHeight="1">
      <c r="B333" s="2"/>
      <c r="C333" s="2"/>
      <c r="D333" s="2"/>
      <c r="E333" s="2"/>
      <c r="F333" s="2"/>
      <c r="G333" s="2"/>
      <c r="H333" s="2"/>
      <c r="I333" s="2"/>
      <c r="J333" s="2"/>
      <c r="K333" s="2"/>
      <c r="L333" s="2"/>
      <c r="M333" s="2"/>
    </row>
    <row r="334" spans="2:13" ht="12.75" customHeight="1">
      <c r="B334" s="2"/>
      <c r="C334" s="2"/>
      <c r="D334" s="2"/>
      <c r="E334" s="2"/>
      <c r="F334" s="2"/>
      <c r="G334" s="2"/>
      <c r="H334" s="2"/>
      <c r="I334" s="2"/>
      <c r="J334" s="2"/>
      <c r="K334" s="2"/>
      <c r="L334" s="2"/>
      <c r="M334" s="2"/>
    </row>
    <row r="335" spans="2:13" ht="12.75" customHeight="1">
      <c r="B335" s="2"/>
      <c r="C335" s="2"/>
      <c r="D335" s="2"/>
      <c r="E335" s="2"/>
      <c r="F335" s="2"/>
      <c r="G335" s="2"/>
      <c r="H335" s="2"/>
      <c r="I335" s="2"/>
      <c r="J335" s="2"/>
      <c r="K335" s="2"/>
      <c r="L335" s="2"/>
      <c r="M335" s="2"/>
    </row>
    <row r="336" spans="2:13" ht="12.75" customHeight="1">
      <c r="B336" s="2"/>
      <c r="C336" s="2"/>
      <c r="D336" s="2"/>
      <c r="E336" s="2"/>
      <c r="F336" s="2"/>
      <c r="G336" s="2"/>
      <c r="H336" s="2"/>
      <c r="I336" s="2"/>
      <c r="J336" s="2"/>
      <c r="K336" s="2"/>
      <c r="L336" s="2"/>
      <c r="M336" s="2"/>
    </row>
    <row r="337" spans="2:13" ht="12.75" customHeight="1">
      <c r="B337" s="2"/>
      <c r="C337" s="2"/>
      <c r="D337" s="2"/>
      <c r="E337" s="2"/>
      <c r="F337" s="2"/>
      <c r="G337" s="2"/>
      <c r="H337" s="2"/>
      <c r="I337" s="2"/>
      <c r="J337" s="2"/>
      <c r="K337" s="2"/>
      <c r="L337" s="2"/>
      <c r="M337" s="2"/>
    </row>
    <row r="338" spans="2:13" ht="12.75" customHeight="1">
      <c r="B338" s="2"/>
      <c r="C338" s="2"/>
      <c r="D338" s="2"/>
      <c r="E338" s="2"/>
      <c r="F338" s="2"/>
      <c r="G338" s="2"/>
      <c r="H338" s="2"/>
      <c r="I338" s="2"/>
      <c r="J338" s="2"/>
      <c r="K338" s="2"/>
      <c r="L338" s="2"/>
      <c r="M338" s="2"/>
    </row>
    <row r="339" spans="2:13" ht="12.75" customHeight="1">
      <c r="B339" s="2"/>
      <c r="C339" s="2"/>
      <c r="D339" s="2"/>
      <c r="E339" s="2"/>
      <c r="F339" s="2"/>
      <c r="G339" s="2"/>
      <c r="H339" s="2"/>
      <c r="I339" s="2"/>
      <c r="J339" s="2"/>
      <c r="K339" s="2"/>
      <c r="L339" s="2"/>
      <c r="M339" s="2"/>
    </row>
    <row r="340" spans="2:13" ht="12.75" customHeight="1">
      <c r="B340" s="2"/>
      <c r="C340" s="2"/>
      <c r="D340" s="2"/>
      <c r="E340" s="2"/>
      <c r="F340" s="2"/>
      <c r="G340" s="2"/>
      <c r="H340" s="2"/>
      <c r="I340" s="2"/>
      <c r="J340" s="2"/>
      <c r="K340" s="2"/>
      <c r="L340" s="2"/>
      <c r="M340" s="2"/>
    </row>
    <row r="341" spans="2:13" ht="12.75" customHeight="1">
      <c r="B341" s="2"/>
      <c r="C341" s="2"/>
      <c r="D341" s="2"/>
      <c r="E341" s="2"/>
      <c r="F341" s="2"/>
      <c r="G341" s="2"/>
      <c r="H341" s="2"/>
      <c r="I341" s="2"/>
      <c r="J341" s="2"/>
      <c r="K341" s="2"/>
      <c r="L341" s="2"/>
      <c r="M341" s="2"/>
    </row>
    <row r="342" spans="2:13" ht="12.75" customHeight="1">
      <c r="B342" s="2"/>
      <c r="C342" s="2"/>
      <c r="D342" s="2"/>
      <c r="E342" s="2"/>
      <c r="F342" s="2"/>
      <c r="G342" s="2"/>
      <c r="H342" s="2"/>
      <c r="I342" s="2"/>
      <c r="J342" s="2"/>
      <c r="K342" s="2"/>
      <c r="L342" s="2"/>
      <c r="M342" s="2"/>
    </row>
    <row r="343" spans="2:13" ht="12.75" customHeight="1">
      <c r="B343" s="2"/>
      <c r="C343" s="2"/>
      <c r="D343" s="2"/>
      <c r="E343" s="2"/>
      <c r="F343" s="2"/>
      <c r="G343" s="2"/>
      <c r="H343" s="2"/>
      <c r="I343" s="2"/>
      <c r="J343" s="2"/>
      <c r="K343" s="2"/>
      <c r="L343" s="2"/>
      <c r="M343" s="2"/>
    </row>
    <row r="344" spans="2:13" ht="12.75" customHeight="1">
      <c r="B344" s="2"/>
      <c r="C344" s="2"/>
      <c r="D344" s="2"/>
      <c r="E344" s="2"/>
      <c r="F344" s="2"/>
      <c r="G344" s="2"/>
      <c r="H344" s="2"/>
      <c r="I344" s="2"/>
      <c r="J344" s="2"/>
      <c r="K344" s="2"/>
      <c r="L344" s="2"/>
      <c r="M344" s="2"/>
    </row>
    <row r="345" spans="2:13" ht="12.75" customHeight="1">
      <c r="B345" s="2"/>
      <c r="C345" s="2"/>
      <c r="D345" s="2"/>
      <c r="E345" s="2"/>
      <c r="F345" s="2"/>
      <c r="G345" s="2"/>
      <c r="H345" s="2"/>
      <c r="I345" s="2"/>
      <c r="J345" s="2"/>
      <c r="K345" s="2"/>
      <c r="L345" s="2"/>
      <c r="M345" s="2"/>
    </row>
    <row r="346" spans="2:13" ht="12.75" customHeight="1">
      <c r="B346" s="2"/>
      <c r="C346" s="2"/>
      <c r="D346" s="2"/>
      <c r="E346" s="2"/>
      <c r="F346" s="2"/>
      <c r="G346" s="2"/>
      <c r="H346" s="2"/>
      <c r="I346" s="2"/>
      <c r="J346" s="2"/>
      <c r="K346" s="2"/>
      <c r="L346" s="2"/>
      <c r="M346" s="2"/>
    </row>
    <row r="347" spans="2:13" ht="12.75" customHeight="1">
      <c r="B347" s="2"/>
      <c r="C347" s="2"/>
      <c r="D347" s="2"/>
      <c r="E347" s="2"/>
      <c r="F347" s="2"/>
      <c r="G347" s="2"/>
      <c r="H347" s="2"/>
      <c r="I347" s="2"/>
      <c r="J347" s="2"/>
      <c r="K347" s="2"/>
      <c r="L347" s="2"/>
      <c r="M347" s="2"/>
    </row>
    <row r="348" spans="2:13" ht="12.75" customHeight="1">
      <c r="B348" s="2"/>
      <c r="C348" s="2"/>
      <c r="D348" s="2"/>
      <c r="E348" s="2"/>
      <c r="F348" s="2"/>
      <c r="G348" s="2"/>
      <c r="H348" s="2"/>
      <c r="I348" s="2"/>
      <c r="J348" s="2"/>
      <c r="K348" s="2"/>
      <c r="L348" s="2"/>
      <c r="M348" s="2"/>
    </row>
    <row r="349" spans="2:13" ht="12.75" customHeight="1">
      <c r="B349" s="2"/>
      <c r="C349" s="2"/>
      <c r="D349" s="2"/>
      <c r="E349" s="2"/>
      <c r="F349" s="2"/>
      <c r="G349" s="2"/>
      <c r="H349" s="2"/>
      <c r="I349" s="2"/>
      <c r="J349" s="2"/>
      <c r="K349" s="2"/>
      <c r="L349" s="2"/>
      <c r="M349" s="2"/>
    </row>
    <row r="350" spans="2:13" ht="12.75" customHeight="1">
      <c r="B350" s="2"/>
      <c r="C350" s="2"/>
      <c r="D350" s="2"/>
      <c r="E350" s="2"/>
      <c r="F350" s="2"/>
      <c r="G350" s="2"/>
      <c r="H350" s="2"/>
      <c r="I350" s="2"/>
      <c r="J350" s="2"/>
      <c r="K350" s="2"/>
      <c r="L350" s="2"/>
      <c r="M350" s="2"/>
    </row>
    <row r="351" spans="2:13" ht="12.75" customHeight="1">
      <c r="B351" s="2"/>
      <c r="C351" s="2"/>
      <c r="D351" s="2"/>
      <c r="E351" s="2"/>
      <c r="F351" s="2"/>
      <c r="G351" s="2"/>
      <c r="H351" s="2"/>
      <c r="I351" s="2"/>
      <c r="J351" s="2"/>
      <c r="K351" s="2"/>
      <c r="L351" s="2"/>
      <c r="M351" s="2"/>
    </row>
    <row r="352" spans="2:13" ht="12.75" customHeight="1">
      <c r="B352" s="2"/>
      <c r="C352" s="2"/>
      <c r="D352" s="2"/>
      <c r="E352" s="2"/>
      <c r="F352" s="2"/>
      <c r="G352" s="2"/>
      <c r="H352" s="2"/>
      <c r="I352" s="2"/>
      <c r="J352" s="2"/>
      <c r="K352" s="2"/>
      <c r="L352" s="2"/>
      <c r="M352" s="2"/>
    </row>
    <row r="353" spans="2:13" ht="12.75" customHeight="1">
      <c r="B353" s="2"/>
      <c r="C353" s="2"/>
      <c r="D353" s="2"/>
      <c r="E353" s="2"/>
      <c r="F353" s="2"/>
      <c r="G353" s="2"/>
      <c r="H353" s="2"/>
      <c r="I353" s="2"/>
      <c r="J353" s="2"/>
      <c r="K353" s="2"/>
      <c r="L353" s="2"/>
      <c r="M353" s="2"/>
    </row>
    <row r="354" spans="2:13" ht="12.75" customHeight="1">
      <c r="B354" s="2"/>
      <c r="C354" s="2"/>
      <c r="D354" s="2"/>
      <c r="E354" s="2"/>
      <c r="F354" s="2"/>
      <c r="G354" s="2"/>
      <c r="H354" s="2"/>
      <c r="I354" s="2"/>
      <c r="J354" s="2"/>
      <c r="K354" s="2"/>
      <c r="L354" s="2"/>
      <c r="M354" s="2"/>
    </row>
    <row r="355" spans="2:13" ht="12.75" customHeight="1">
      <c r="B355" s="2"/>
      <c r="C355" s="2"/>
      <c r="D355" s="2"/>
      <c r="E355" s="2"/>
      <c r="F355" s="2"/>
      <c r="G355" s="2"/>
      <c r="H355" s="2"/>
      <c r="I355" s="2"/>
      <c r="J355" s="2"/>
      <c r="K355" s="2"/>
      <c r="L355" s="2"/>
      <c r="M355" s="2"/>
    </row>
    <row r="356" spans="2:13" ht="12.75" customHeight="1">
      <c r="B356" s="2"/>
      <c r="C356" s="2"/>
      <c r="D356" s="2"/>
      <c r="E356" s="2"/>
      <c r="F356" s="2"/>
      <c r="G356" s="2"/>
      <c r="H356" s="2"/>
      <c r="I356" s="2"/>
      <c r="J356" s="2"/>
      <c r="K356" s="2"/>
      <c r="L356" s="2"/>
      <c r="M356" s="2"/>
    </row>
    <row r="357" spans="2:13" ht="12.75" customHeight="1">
      <c r="B357" s="2"/>
      <c r="C357" s="2"/>
      <c r="D357" s="2"/>
      <c r="E357" s="2"/>
      <c r="F357" s="2"/>
      <c r="G357" s="2"/>
      <c r="H357" s="2"/>
      <c r="I357" s="2"/>
      <c r="J357" s="2"/>
      <c r="K357" s="2"/>
      <c r="L357" s="2"/>
      <c r="M357" s="2"/>
    </row>
    <row r="358" spans="2:13" ht="12.75" customHeight="1">
      <c r="B358" s="2"/>
      <c r="C358" s="2"/>
      <c r="D358" s="2"/>
      <c r="E358" s="2"/>
      <c r="F358" s="2"/>
      <c r="G358" s="2"/>
      <c r="H358" s="2"/>
      <c r="I358" s="2"/>
      <c r="J358" s="2"/>
      <c r="K358" s="2"/>
      <c r="L358" s="2"/>
      <c r="M358" s="2"/>
    </row>
    <row r="359" spans="2:13" ht="12.75" customHeight="1">
      <c r="B359" s="2"/>
      <c r="C359" s="2"/>
      <c r="D359" s="2"/>
      <c r="E359" s="2"/>
      <c r="F359" s="2"/>
      <c r="G359" s="2"/>
      <c r="H359" s="2"/>
      <c r="I359" s="2"/>
      <c r="J359" s="2"/>
      <c r="K359" s="2"/>
      <c r="L359" s="2"/>
      <c r="M359" s="2"/>
    </row>
    <row r="360" spans="2:13" ht="12.75" customHeight="1">
      <c r="B360" s="2"/>
      <c r="C360" s="2"/>
      <c r="D360" s="2"/>
      <c r="E360" s="2"/>
      <c r="F360" s="2"/>
      <c r="G360" s="2"/>
      <c r="H360" s="2"/>
      <c r="I360" s="2"/>
      <c r="J360" s="2"/>
      <c r="K360" s="2"/>
      <c r="L360" s="2"/>
      <c r="M360" s="2"/>
    </row>
    <row r="361" spans="2:13" ht="12.75" customHeight="1">
      <c r="B361" s="2"/>
      <c r="C361" s="2"/>
      <c r="D361" s="2"/>
      <c r="E361" s="2"/>
      <c r="F361" s="2"/>
      <c r="G361" s="2"/>
      <c r="H361" s="2"/>
      <c r="I361" s="2"/>
      <c r="J361" s="2"/>
      <c r="K361" s="2"/>
      <c r="L361" s="2"/>
      <c r="M361" s="2"/>
    </row>
    <row r="362" spans="2:13" ht="12.75" customHeight="1">
      <c r="B362" s="2"/>
      <c r="C362" s="2"/>
      <c r="D362" s="2"/>
      <c r="E362" s="2"/>
      <c r="F362" s="2"/>
      <c r="G362" s="2"/>
      <c r="H362" s="2"/>
      <c r="I362" s="2"/>
      <c r="J362" s="2"/>
      <c r="K362" s="2"/>
      <c r="L362" s="2"/>
      <c r="M362" s="2"/>
    </row>
    <row r="363" spans="2:13" ht="12.75" customHeight="1">
      <c r="B363" s="2"/>
      <c r="C363" s="2"/>
      <c r="D363" s="2"/>
      <c r="E363" s="2"/>
      <c r="F363" s="2"/>
      <c r="G363" s="2"/>
      <c r="H363" s="2"/>
      <c r="I363" s="2"/>
      <c r="J363" s="2"/>
      <c r="K363" s="2"/>
      <c r="L363" s="2"/>
      <c r="M363" s="2"/>
    </row>
    <row r="364" spans="2:13" ht="12.75" customHeight="1">
      <c r="B364" s="2"/>
      <c r="C364" s="2"/>
      <c r="D364" s="2"/>
      <c r="E364" s="2"/>
      <c r="F364" s="2"/>
      <c r="G364" s="2"/>
      <c r="H364" s="2"/>
      <c r="I364" s="2"/>
      <c r="J364" s="2"/>
      <c r="K364" s="2"/>
      <c r="L364" s="2"/>
      <c r="M364" s="2"/>
    </row>
    <row r="365" spans="2:13" ht="12.75" customHeight="1">
      <c r="B365" s="2"/>
      <c r="C365" s="2"/>
      <c r="D365" s="2"/>
      <c r="E365" s="2"/>
      <c r="F365" s="2"/>
      <c r="G365" s="2"/>
      <c r="H365" s="2"/>
      <c r="I365" s="2"/>
      <c r="J365" s="2"/>
      <c r="K365" s="2"/>
      <c r="L365" s="2"/>
      <c r="M365" s="2"/>
    </row>
    <row r="366" spans="2:13" ht="12.75" customHeight="1">
      <c r="B366" s="2"/>
      <c r="C366" s="2"/>
      <c r="D366" s="2"/>
      <c r="E366" s="2"/>
      <c r="F366" s="2"/>
      <c r="G366" s="2"/>
      <c r="H366" s="2"/>
      <c r="I366" s="2"/>
      <c r="J366" s="2"/>
      <c r="K366" s="2"/>
      <c r="L366" s="2"/>
      <c r="M366" s="2"/>
    </row>
    <row r="367" spans="2:13" ht="12.75" customHeight="1">
      <c r="B367" s="2"/>
      <c r="C367" s="2"/>
      <c r="D367" s="2"/>
      <c r="E367" s="2"/>
      <c r="F367" s="2"/>
      <c r="G367" s="2"/>
      <c r="H367" s="2"/>
      <c r="I367" s="2"/>
      <c r="J367" s="2"/>
      <c r="K367" s="2"/>
      <c r="L367" s="2"/>
      <c r="M367" s="2"/>
    </row>
    <row r="368" spans="2:13" ht="12.75" customHeight="1">
      <c r="B368" s="2"/>
      <c r="C368" s="2"/>
      <c r="D368" s="2"/>
      <c r="E368" s="2"/>
      <c r="F368" s="2"/>
      <c r="G368" s="2"/>
      <c r="H368" s="2"/>
      <c r="I368" s="2"/>
      <c r="J368" s="2"/>
      <c r="K368" s="2"/>
      <c r="L368" s="2"/>
      <c r="M368" s="2"/>
    </row>
    <row r="369" spans="2:13" ht="12.75" customHeight="1">
      <c r="B369" s="2"/>
      <c r="C369" s="2"/>
      <c r="D369" s="2"/>
      <c r="E369" s="2"/>
      <c r="F369" s="2"/>
      <c r="G369" s="2"/>
      <c r="H369" s="2"/>
      <c r="I369" s="2"/>
      <c r="J369" s="2"/>
      <c r="K369" s="2"/>
      <c r="L369" s="2"/>
      <c r="M369" s="2"/>
    </row>
    <row r="370" spans="2:13" ht="12.75" customHeight="1">
      <c r="B370" s="2"/>
      <c r="C370" s="2"/>
      <c r="D370" s="2"/>
      <c r="E370" s="2"/>
      <c r="F370" s="2"/>
      <c r="G370" s="2"/>
      <c r="H370" s="2"/>
      <c r="I370" s="2"/>
      <c r="J370" s="2"/>
      <c r="K370" s="2"/>
      <c r="L370" s="2"/>
      <c r="M370" s="2"/>
    </row>
    <row r="371" spans="2:13" ht="12.75" customHeight="1">
      <c r="B371" s="2"/>
      <c r="C371" s="2"/>
      <c r="D371" s="2"/>
      <c r="E371" s="2"/>
      <c r="F371" s="2"/>
      <c r="G371" s="2"/>
      <c r="H371" s="2"/>
      <c r="I371" s="2"/>
      <c r="J371" s="2"/>
      <c r="K371" s="2"/>
      <c r="L371" s="2"/>
      <c r="M371" s="2"/>
    </row>
    <row r="372" spans="2:13" ht="12.75" customHeight="1">
      <c r="B372" s="2"/>
      <c r="C372" s="2"/>
      <c r="D372" s="2"/>
      <c r="E372" s="2"/>
      <c r="F372" s="2"/>
      <c r="G372" s="2"/>
      <c r="H372" s="2"/>
      <c r="I372" s="2"/>
      <c r="J372" s="2"/>
      <c r="K372" s="2"/>
      <c r="L372" s="2"/>
      <c r="M372" s="2"/>
    </row>
    <row r="373" spans="2:13" ht="12.75" customHeight="1">
      <c r="B373" s="2"/>
      <c r="C373" s="2"/>
      <c r="D373" s="2"/>
      <c r="E373" s="2"/>
      <c r="F373" s="2"/>
      <c r="G373" s="2"/>
      <c r="H373" s="2"/>
      <c r="I373" s="2"/>
      <c r="J373" s="2"/>
      <c r="K373" s="2"/>
      <c r="L373" s="2"/>
      <c r="M373" s="2"/>
    </row>
    <row r="374" spans="2:13" ht="12.75" customHeight="1">
      <c r="B374" s="2"/>
      <c r="C374" s="2"/>
      <c r="D374" s="2"/>
      <c r="E374" s="2"/>
      <c r="F374" s="2"/>
      <c r="G374" s="2"/>
      <c r="H374" s="2"/>
      <c r="I374" s="2"/>
      <c r="J374" s="2"/>
      <c r="K374" s="2"/>
      <c r="L374" s="2"/>
      <c r="M374" s="2"/>
    </row>
    <row r="375" spans="2:13" ht="12.75" customHeight="1">
      <c r="B375" s="2"/>
      <c r="C375" s="2"/>
      <c r="D375" s="2"/>
      <c r="E375" s="2"/>
      <c r="F375" s="2"/>
      <c r="G375" s="2"/>
      <c r="H375" s="2"/>
      <c r="I375" s="2"/>
      <c r="J375" s="2"/>
      <c r="K375" s="2"/>
      <c r="L375" s="2"/>
      <c r="M375" s="2"/>
    </row>
    <row r="376" spans="2:13" ht="12.75" customHeight="1">
      <c r="B376" s="2"/>
      <c r="C376" s="2"/>
      <c r="D376" s="2"/>
      <c r="E376" s="2"/>
      <c r="F376" s="2"/>
      <c r="G376" s="2"/>
      <c r="H376" s="2"/>
      <c r="I376" s="2"/>
      <c r="J376" s="2"/>
      <c r="K376" s="2"/>
      <c r="L376" s="2"/>
      <c r="M376" s="2"/>
    </row>
    <row r="377" spans="2:13" ht="12.75" customHeight="1">
      <c r="B377" s="2"/>
      <c r="C377" s="2"/>
      <c r="D377" s="2"/>
      <c r="E377" s="2"/>
      <c r="F377" s="2"/>
      <c r="G377" s="2"/>
      <c r="H377" s="2"/>
      <c r="I377" s="2"/>
      <c r="J377" s="2"/>
      <c r="K377" s="2"/>
      <c r="L377" s="2"/>
      <c r="M377" s="2"/>
    </row>
    <row r="378" spans="2:13" ht="12.75" customHeight="1">
      <c r="B378" s="2"/>
      <c r="C378" s="2"/>
      <c r="D378" s="2"/>
      <c r="E378" s="2"/>
      <c r="F378" s="2"/>
      <c r="G378" s="2"/>
      <c r="H378" s="2"/>
      <c r="I378" s="2"/>
      <c r="J378" s="2"/>
      <c r="K378" s="2"/>
      <c r="L378" s="2"/>
      <c r="M378" s="2"/>
    </row>
    <row r="379" spans="2:13" ht="12.75" customHeight="1">
      <c r="B379" s="2"/>
      <c r="C379" s="2"/>
      <c r="D379" s="2"/>
      <c r="E379" s="2"/>
      <c r="F379" s="2"/>
      <c r="G379" s="2"/>
      <c r="H379" s="2"/>
      <c r="I379" s="2"/>
      <c r="J379" s="2"/>
      <c r="K379" s="2"/>
      <c r="L379" s="2"/>
      <c r="M379" s="2"/>
    </row>
    <row r="380" spans="2:13" ht="12.75" customHeight="1">
      <c r="B380" s="2"/>
      <c r="C380" s="2"/>
      <c r="D380" s="2"/>
      <c r="E380" s="2"/>
      <c r="F380" s="2"/>
      <c r="G380" s="2"/>
      <c r="H380" s="2"/>
      <c r="I380" s="2"/>
      <c r="J380" s="2"/>
      <c r="K380" s="2"/>
      <c r="L380" s="2"/>
      <c r="M380" s="2"/>
    </row>
    <row r="381" spans="2:13" ht="12.75" customHeight="1">
      <c r="B381" s="2"/>
      <c r="C381" s="2"/>
      <c r="D381" s="2"/>
      <c r="E381" s="2"/>
      <c r="F381" s="2"/>
      <c r="G381" s="2"/>
      <c r="H381" s="2"/>
      <c r="I381" s="2"/>
      <c r="J381" s="2"/>
      <c r="K381" s="2"/>
      <c r="L381" s="2"/>
      <c r="M381" s="2"/>
    </row>
    <row r="382" spans="2:13" ht="12.75" customHeight="1">
      <c r="B382" s="2"/>
      <c r="C382" s="2"/>
      <c r="D382" s="2"/>
      <c r="E382" s="2"/>
      <c r="F382" s="2"/>
      <c r="G382" s="2"/>
      <c r="H382" s="2"/>
      <c r="I382" s="2"/>
      <c r="J382" s="2"/>
      <c r="K382" s="2"/>
      <c r="L382" s="2"/>
      <c r="M382" s="2"/>
    </row>
    <row r="383" spans="2:13" ht="12.75" customHeight="1">
      <c r="B383" s="2"/>
      <c r="C383" s="2"/>
      <c r="D383" s="2"/>
      <c r="E383" s="2"/>
      <c r="F383" s="2"/>
      <c r="G383" s="2"/>
      <c r="H383" s="2"/>
      <c r="I383" s="2"/>
      <c r="J383" s="2"/>
      <c r="K383" s="2"/>
      <c r="L383" s="2"/>
      <c r="M383" s="2"/>
    </row>
    <row r="384" spans="2:13" ht="12.75" customHeight="1">
      <c r="B384" s="2"/>
      <c r="C384" s="2"/>
      <c r="D384" s="2"/>
      <c r="E384" s="2"/>
      <c r="F384" s="2"/>
      <c r="G384" s="2"/>
      <c r="H384" s="2"/>
      <c r="I384" s="2"/>
      <c r="J384" s="2"/>
      <c r="K384" s="2"/>
      <c r="L384" s="2"/>
      <c r="M384" s="2"/>
    </row>
    <row r="385" spans="2:13" ht="12.75" customHeight="1">
      <c r="B385" s="2"/>
      <c r="C385" s="2"/>
      <c r="D385" s="2"/>
      <c r="E385" s="2"/>
      <c r="F385" s="2"/>
      <c r="G385" s="2"/>
      <c r="H385" s="2"/>
      <c r="I385" s="2"/>
      <c r="J385" s="2"/>
      <c r="K385" s="2"/>
      <c r="L385" s="2"/>
      <c r="M385" s="2"/>
    </row>
    <row r="386" spans="2:13" ht="12.75" customHeight="1">
      <c r="B386" s="2"/>
      <c r="C386" s="2"/>
      <c r="D386" s="2"/>
      <c r="E386" s="2"/>
      <c r="F386" s="2"/>
      <c r="G386" s="2"/>
      <c r="H386" s="2"/>
      <c r="I386" s="2"/>
      <c r="J386" s="2"/>
      <c r="K386" s="2"/>
      <c r="L386" s="2"/>
      <c r="M386" s="2"/>
    </row>
    <row r="387" spans="2:13" ht="12.75" customHeight="1">
      <c r="B387" s="2"/>
      <c r="C387" s="2"/>
      <c r="D387" s="2"/>
      <c r="E387" s="2"/>
      <c r="F387" s="2"/>
      <c r="G387" s="2"/>
      <c r="H387" s="2"/>
      <c r="I387" s="2"/>
      <c r="J387" s="2"/>
      <c r="K387" s="2"/>
      <c r="L387" s="2"/>
      <c r="M387" s="2"/>
    </row>
    <row r="388" spans="2:13" ht="12.75" customHeight="1">
      <c r="B388" s="2"/>
      <c r="C388" s="2"/>
      <c r="D388" s="2"/>
      <c r="E388" s="2"/>
      <c r="F388" s="2"/>
      <c r="G388" s="2"/>
      <c r="H388" s="2"/>
      <c r="I388" s="2"/>
      <c r="J388" s="2"/>
      <c r="K388" s="2"/>
      <c r="L388" s="2"/>
      <c r="M388" s="2"/>
    </row>
    <row r="389" spans="2:13" ht="12.75" customHeight="1">
      <c r="B389" s="2"/>
      <c r="C389" s="2"/>
      <c r="D389" s="2"/>
      <c r="E389" s="2"/>
      <c r="F389" s="2"/>
      <c r="G389" s="2"/>
      <c r="H389" s="2"/>
      <c r="I389" s="2"/>
      <c r="J389" s="2"/>
      <c r="K389" s="2"/>
      <c r="L389" s="2"/>
      <c r="M389" s="2"/>
    </row>
    <row r="390" spans="2:13" ht="12.75" customHeight="1">
      <c r="B390" s="2"/>
      <c r="C390" s="2"/>
      <c r="D390" s="2"/>
      <c r="E390" s="2"/>
      <c r="F390" s="2"/>
      <c r="G390" s="2"/>
      <c r="H390" s="2"/>
      <c r="I390" s="2"/>
      <c r="J390" s="2"/>
      <c r="K390" s="2"/>
      <c r="L390" s="2"/>
      <c r="M390" s="2"/>
    </row>
    <row r="391" spans="2:13" ht="12.75" customHeight="1">
      <c r="B391" s="2"/>
      <c r="C391" s="2"/>
      <c r="D391" s="2"/>
      <c r="E391" s="2"/>
      <c r="F391" s="2"/>
      <c r="G391" s="2"/>
      <c r="H391" s="2"/>
      <c r="I391" s="2"/>
      <c r="J391" s="2"/>
      <c r="K391" s="2"/>
      <c r="L391" s="2"/>
      <c r="M391" s="2"/>
    </row>
    <row r="392" spans="2:13" ht="12.75" customHeight="1">
      <c r="B392" s="2"/>
      <c r="C392" s="2"/>
      <c r="D392" s="2"/>
      <c r="E392" s="2"/>
      <c r="F392" s="2"/>
      <c r="G392" s="2"/>
      <c r="H392" s="2"/>
      <c r="I392" s="2"/>
      <c r="J392" s="2"/>
      <c r="K392" s="2"/>
      <c r="L392" s="2"/>
      <c r="M392" s="2"/>
    </row>
    <row r="393" spans="2:13" ht="12.75" customHeight="1">
      <c r="B393" s="2"/>
      <c r="C393" s="2"/>
      <c r="D393" s="2"/>
      <c r="E393" s="2"/>
      <c r="F393" s="2"/>
      <c r="G393" s="2"/>
      <c r="H393" s="2"/>
      <c r="I393" s="2"/>
      <c r="J393" s="2"/>
      <c r="K393" s="2"/>
      <c r="L393" s="2"/>
      <c r="M393" s="2"/>
    </row>
    <row r="394" spans="2:13" ht="12.75" customHeight="1">
      <c r="B394" s="2"/>
      <c r="C394" s="2"/>
      <c r="D394" s="2"/>
      <c r="E394" s="2"/>
      <c r="F394" s="2"/>
      <c r="G394" s="2"/>
      <c r="H394" s="2"/>
      <c r="I394" s="2"/>
      <c r="J394" s="2"/>
      <c r="K394" s="2"/>
      <c r="L394" s="2"/>
      <c r="M394" s="2"/>
    </row>
    <row r="395" spans="2:13" ht="12.75" customHeight="1">
      <c r="B395" s="2"/>
      <c r="C395" s="2"/>
      <c r="D395" s="2"/>
      <c r="E395" s="2"/>
      <c r="F395" s="2"/>
      <c r="G395" s="2"/>
      <c r="H395" s="2"/>
      <c r="I395" s="2"/>
      <c r="J395" s="2"/>
      <c r="K395" s="2"/>
      <c r="L395" s="2"/>
      <c r="M395" s="2"/>
    </row>
    <row r="396" spans="2:13" ht="12.75" customHeight="1">
      <c r="B396" s="2"/>
      <c r="C396" s="2"/>
      <c r="D396" s="2"/>
      <c r="E396" s="2"/>
      <c r="F396" s="2"/>
      <c r="G396" s="2"/>
      <c r="H396" s="2"/>
      <c r="I396" s="2"/>
      <c r="J396" s="2"/>
      <c r="K396" s="2"/>
      <c r="L396" s="2"/>
      <c r="M396" s="2"/>
    </row>
    <row r="397" spans="2:13" ht="12.75" customHeight="1">
      <c r="B397" s="2"/>
      <c r="C397" s="2"/>
      <c r="D397" s="2"/>
      <c r="E397" s="2"/>
      <c r="F397" s="2"/>
      <c r="G397" s="2"/>
      <c r="H397" s="2"/>
      <c r="I397" s="2"/>
      <c r="J397" s="2"/>
      <c r="K397" s="2"/>
      <c r="L397" s="2"/>
      <c r="M397" s="2"/>
    </row>
    <row r="398" spans="2:13" ht="12.75" customHeight="1">
      <c r="B398" s="2"/>
      <c r="C398" s="2"/>
      <c r="D398" s="2"/>
      <c r="E398" s="2"/>
      <c r="F398" s="2"/>
      <c r="G398" s="2"/>
      <c r="H398" s="2"/>
      <c r="I398" s="2"/>
      <c r="J398" s="2"/>
      <c r="K398" s="2"/>
      <c r="L398" s="2"/>
      <c r="M398" s="2"/>
    </row>
    <row r="399" spans="2:13" ht="12.75" customHeight="1">
      <c r="B399" s="2"/>
      <c r="C399" s="2"/>
      <c r="D399" s="2"/>
      <c r="E399" s="2"/>
      <c r="F399" s="2"/>
      <c r="G399" s="2"/>
      <c r="H399" s="2"/>
      <c r="I399" s="2"/>
      <c r="J399" s="2"/>
      <c r="K399" s="2"/>
      <c r="L399" s="2"/>
      <c r="M399" s="2"/>
    </row>
    <row r="400" spans="2:13" ht="12.75" customHeight="1">
      <c r="B400" s="2"/>
      <c r="C400" s="2"/>
      <c r="D400" s="2"/>
      <c r="E400" s="2"/>
      <c r="F400" s="2"/>
      <c r="G400" s="2"/>
      <c r="H400" s="2"/>
      <c r="I400" s="2"/>
      <c r="J400" s="2"/>
      <c r="K400" s="2"/>
      <c r="L400" s="2"/>
      <c r="M400" s="2"/>
    </row>
    <row r="401" spans="2:13" ht="12.75" customHeight="1">
      <c r="B401" s="2"/>
      <c r="C401" s="2"/>
      <c r="D401" s="2"/>
      <c r="E401" s="2"/>
      <c r="F401" s="2"/>
      <c r="G401" s="2"/>
      <c r="H401" s="2"/>
      <c r="I401" s="2"/>
      <c r="J401" s="2"/>
      <c r="K401" s="2"/>
      <c r="L401" s="2"/>
      <c r="M401" s="2"/>
    </row>
    <row r="402" spans="2:13" ht="12.75" customHeight="1">
      <c r="B402" s="2"/>
      <c r="C402" s="2"/>
      <c r="D402" s="2"/>
      <c r="E402" s="2"/>
      <c r="F402" s="2"/>
      <c r="G402" s="2"/>
      <c r="H402" s="2"/>
      <c r="I402" s="2"/>
      <c r="J402" s="2"/>
      <c r="K402" s="2"/>
      <c r="L402" s="2"/>
      <c r="M402" s="2"/>
    </row>
    <row r="403" spans="2:13" ht="12.75" customHeight="1">
      <c r="B403" s="2"/>
      <c r="C403" s="2"/>
      <c r="D403" s="2"/>
      <c r="E403" s="2"/>
      <c r="F403" s="2"/>
      <c r="G403" s="2"/>
      <c r="H403" s="2"/>
      <c r="I403" s="2"/>
      <c r="J403" s="2"/>
      <c r="K403" s="2"/>
      <c r="L403" s="2"/>
      <c r="M403" s="2"/>
    </row>
    <row r="404" spans="2:13" ht="12.75" customHeight="1">
      <c r="B404" s="2"/>
      <c r="C404" s="2"/>
      <c r="D404" s="2"/>
      <c r="E404" s="2"/>
      <c r="F404" s="2"/>
      <c r="G404" s="2"/>
      <c r="H404" s="2"/>
      <c r="I404" s="2"/>
      <c r="J404" s="2"/>
      <c r="K404" s="2"/>
      <c r="L404" s="2"/>
      <c r="M404" s="2"/>
    </row>
    <row r="405" spans="2:13" ht="12.75" customHeight="1">
      <c r="B405" s="2"/>
      <c r="C405" s="2"/>
      <c r="D405" s="2"/>
      <c r="E405" s="2"/>
      <c r="F405" s="2"/>
      <c r="G405" s="2"/>
      <c r="H405" s="2"/>
      <c r="I405" s="2"/>
      <c r="J405" s="2"/>
      <c r="K405" s="2"/>
      <c r="L405" s="2"/>
      <c r="M405" s="2"/>
    </row>
    <row r="406" spans="2:13" ht="12.75" customHeight="1">
      <c r="B406" s="2"/>
      <c r="C406" s="2"/>
      <c r="D406" s="2"/>
      <c r="E406" s="2"/>
      <c r="F406" s="2"/>
      <c r="G406" s="2"/>
      <c r="H406" s="2"/>
      <c r="I406" s="2"/>
      <c r="J406" s="2"/>
      <c r="K406" s="2"/>
      <c r="L406" s="2"/>
      <c r="M406" s="2"/>
    </row>
    <row r="407" spans="2:13" ht="12.75" customHeight="1">
      <c r="B407" s="2"/>
      <c r="C407" s="2"/>
      <c r="D407" s="2"/>
      <c r="E407" s="2"/>
      <c r="F407" s="2"/>
      <c r="G407" s="2"/>
      <c r="H407" s="2"/>
      <c r="I407" s="2"/>
      <c r="J407" s="2"/>
      <c r="K407" s="2"/>
      <c r="L407" s="2"/>
      <c r="M407" s="2"/>
    </row>
    <row r="408" spans="2:13" ht="12.75" customHeight="1">
      <c r="B408" s="2"/>
      <c r="C408" s="2"/>
      <c r="D408" s="2"/>
      <c r="E408" s="2"/>
      <c r="F408" s="2"/>
      <c r="G408" s="2"/>
      <c r="H408" s="2"/>
      <c r="I408" s="2"/>
      <c r="J408" s="2"/>
      <c r="K408" s="2"/>
      <c r="L408" s="2"/>
      <c r="M408" s="2"/>
    </row>
    <row r="409" spans="2:13" ht="12.75" customHeight="1">
      <c r="B409" s="2"/>
      <c r="C409" s="2"/>
      <c r="D409" s="2"/>
      <c r="E409" s="2"/>
      <c r="F409" s="2"/>
      <c r="G409" s="2"/>
      <c r="H409" s="2"/>
      <c r="I409" s="2"/>
      <c r="J409" s="2"/>
      <c r="K409" s="2"/>
      <c r="L409" s="2"/>
      <c r="M409" s="2"/>
    </row>
    <row r="410" spans="2:13" ht="12.75" customHeight="1">
      <c r="B410" s="2"/>
      <c r="C410" s="2"/>
      <c r="D410" s="2"/>
      <c r="E410" s="2"/>
      <c r="F410" s="2"/>
      <c r="G410" s="2"/>
      <c r="H410" s="2"/>
      <c r="I410" s="2"/>
      <c r="J410" s="2"/>
      <c r="K410" s="2"/>
      <c r="L410" s="2"/>
      <c r="M410" s="2"/>
    </row>
    <row r="411" spans="2:13" ht="12.75" customHeight="1">
      <c r="B411" s="2"/>
      <c r="C411" s="2"/>
      <c r="D411" s="2"/>
      <c r="E411" s="2"/>
      <c r="F411" s="2"/>
      <c r="G411" s="2"/>
      <c r="H411" s="2"/>
      <c r="I411" s="2"/>
      <c r="J411" s="2"/>
      <c r="K411" s="2"/>
      <c r="L411" s="2"/>
      <c r="M411" s="2"/>
    </row>
    <row r="412" spans="2:13" ht="12.75" customHeight="1">
      <c r="B412" s="2"/>
      <c r="C412" s="2"/>
      <c r="D412" s="2"/>
      <c r="E412" s="2"/>
      <c r="F412" s="2"/>
      <c r="G412" s="2"/>
      <c r="H412" s="2"/>
      <c r="I412" s="2"/>
      <c r="J412" s="2"/>
      <c r="K412" s="2"/>
      <c r="L412" s="2"/>
      <c r="M412" s="2"/>
    </row>
    <row r="413" spans="2:13" ht="12.75" customHeight="1">
      <c r="B413" s="2"/>
      <c r="C413" s="2"/>
      <c r="D413" s="2"/>
      <c r="E413" s="2"/>
      <c r="F413" s="2"/>
      <c r="G413" s="2"/>
      <c r="H413" s="2"/>
      <c r="I413" s="2"/>
      <c r="J413" s="2"/>
      <c r="K413" s="2"/>
      <c r="L413" s="2"/>
      <c r="M413" s="2"/>
    </row>
    <row r="414" spans="2:13" ht="12.75" customHeight="1">
      <c r="B414" s="2"/>
      <c r="C414" s="2"/>
      <c r="D414" s="2"/>
      <c r="E414" s="2"/>
      <c r="F414" s="2"/>
      <c r="G414" s="2"/>
      <c r="H414" s="2"/>
      <c r="I414" s="2"/>
      <c r="J414" s="2"/>
      <c r="K414" s="2"/>
      <c r="L414" s="2"/>
      <c r="M414" s="2"/>
    </row>
    <row r="415" spans="2:13" ht="12.75" customHeight="1">
      <c r="B415" s="2"/>
      <c r="C415" s="2"/>
      <c r="D415" s="2"/>
      <c r="E415" s="2"/>
      <c r="F415" s="2"/>
      <c r="G415" s="2"/>
      <c r="H415" s="2"/>
      <c r="I415" s="2"/>
      <c r="J415" s="2"/>
      <c r="K415" s="2"/>
      <c r="L415" s="2"/>
      <c r="M415" s="2"/>
    </row>
    <row r="416" spans="2:13" ht="12.75" customHeight="1">
      <c r="B416" s="2"/>
      <c r="C416" s="2"/>
      <c r="D416" s="2"/>
      <c r="E416" s="2"/>
      <c r="F416" s="2"/>
      <c r="G416" s="2"/>
      <c r="H416" s="2"/>
      <c r="I416" s="2"/>
      <c r="J416" s="2"/>
      <c r="K416" s="2"/>
      <c r="L416" s="2"/>
      <c r="M416" s="2"/>
    </row>
    <row r="417" spans="2:13" ht="12.75" customHeight="1">
      <c r="B417" s="2"/>
      <c r="C417" s="2"/>
      <c r="D417" s="2"/>
      <c r="E417" s="2"/>
      <c r="F417" s="2"/>
      <c r="G417" s="2"/>
      <c r="H417" s="2"/>
      <c r="I417" s="2"/>
      <c r="J417" s="2"/>
      <c r="K417" s="2"/>
      <c r="L417" s="2"/>
      <c r="M417" s="2"/>
    </row>
    <row r="418" spans="2:13" ht="12.75" customHeight="1">
      <c r="B418" s="2"/>
      <c r="C418" s="2"/>
      <c r="D418" s="2"/>
      <c r="E418" s="2"/>
      <c r="F418" s="2"/>
      <c r="G418" s="2"/>
      <c r="H418" s="2"/>
      <c r="I418" s="2"/>
      <c r="J418" s="2"/>
      <c r="K418" s="2"/>
      <c r="L418" s="2"/>
      <c r="M418" s="2"/>
    </row>
    <row r="419" spans="2:13" ht="12.75" customHeight="1">
      <c r="B419" s="2"/>
      <c r="C419" s="2"/>
      <c r="D419" s="2"/>
      <c r="E419" s="2"/>
      <c r="F419" s="2"/>
      <c r="G419" s="2"/>
      <c r="H419" s="2"/>
      <c r="I419" s="2"/>
      <c r="J419" s="2"/>
      <c r="K419" s="2"/>
      <c r="L419" s="2"/>
      <c r="M419" s="2"/>
    </row>
    <row r="420" spans="2:13" ht="12.75" customHeight="1">
      <c r="B420" s="2"/>
      <c r="C420" s="2"/>
      <c r="D420" s="2"/>
      <c r="E420" s="2"/>
      <c r="F420" s="2"/>
      <c r="G420" s="2"/>
      <c r="H420" s="2"/>
      <c r="I420" s="2"/>
      <c r="J420" s="2"/>
      <c r="K420" s="2"/>
      <c r="L420" s="2"/>
      <c r="M420" s="2"/>
    </row>
    <row r="421" spans="2:13" ht="12.75" customHeight="1">
      <c r="B421" s="2"/>
      <c r="C421" s="2"/>
      <c r="D421" s="2"/>
      <c r="E421" s="2"/>
      <c r="F421" s="2"/>
      <c r="G421" s="2"/>
      <c r="H421" s="2"/>
      <c r="I421" s="2"/>
      <c r="J421" s="2"/>
      <c r="K421" s="2"/>
      <c r="L421" s="2"/>
      <c r="M421" s="2"/>
    </row>
    <row r="422" spans="2:13" ht="12.75" customHeight="1">
      <c r="B422" s="2"/>
      <c r="C422" s="2"/>
      <c r="D422" s="2"/>
      <c r="E422" s="2"/>
      <c r="F422" s="2"/>
      <c r="G422" s="2"/>
      <c r="H422" s="2"/>
      <c r="I422" s="2"/>
      <c r="J422" s="2"/>
      <c r="K422" s="2"/>
      <c r="L422" s="2"/>
      <c r="M422" s="2"/>
    </row>
    <row r="423" spans="2:13" ht="12.75" customHeight="1">
      <c r="B423" s="2"/>
      <c r="C423" s="2"/>
      <c r="D423" s="2"/>
      <c r="E423" s="2"/>
      <c r="F423" s="2"/>
      <c r="G423" s="2"/>
      <c r="H423" s="2"/>
      <c r="I423" s="2"/>
      <c r="J423" s="2"/>
      <c r="K423" s="2"/>
      <c r="L423" s="2"/>
      <c r="M423" s="2"/>
    </row>
    <row r="424" spans="2:13" ht="12.75" customHeight="1">
      <c r="B424" s="2"/>
      <c r="C424" s="2"/>
      <c r="D424" s="2"/>
      <c r="E424" s="2"/>
      <c r="F424" s="2"/>
      <c r="G424" s="2"/>
      <c r="H424" s="2"/>
      <c r="I424" s="2"/>
      <c r="J424" s="2"/>
      <c r="K424" s="2"/>
      <c r="L424" s="2"/>
      <c r="M424" s="2"/>
    </row>
    <row r="425" spans="2:13" ht="12.75" customHeight="1">
      <c r="B425" s="2"/>
      <c r="C425" s="2"/>
      <c r="D425" s="2"/>
      <c r="E425" s="2"/>
      <c r="F425" s="2"/>
      <c r="G425" s="2"/>
      <c r="H425" s="2"/>
      <c r="I425" s="2"/>
      <c r="J425" s="2"/>
      <c r="K425" s="2"/>
      <c r="L425" s="2"/>
      <c r="M425" s="2"/>
    </row>
    <row r="426" spans="2:13" ht="12.75" customHeight="1">
      <c r="B426" s="2"/>
      <c r="C426" s="2"/>
      <c r="D426" s="2"/>
      <c r="E426" s="2"/>
      <c r="F426" s="2"/>
      <c r="G426" s="2"/>
      <c r="H426" s="2"/>
      <c r="I426" s="2"/>
      <c r="J426" s="2"/>
      <c r="K426" s="2"/>
      <c r="L426" s="2"/>
      <c r="M426" s="2"/>
    </row>
    <row r="427" spans="2:13" ht="12.75" customHeight="1">
      <c r="B427" s="2"/>
      <c r="C427" s="2"/>
      <c r="D427" s="2"/>
      <c r="E427" s="2"/>
      <c r="F427" s="2"/>
      <c r="G427" s="2"/>
      <c r="H427" s="2"/>
      <c r="I427" s="2"/>
      <c r="J427" s="2"/>
      <c r="K427" s="2"/>
      <c r="L427" s="2"/>
      <c r="M427" s="2"/>
    </row>
    <row r="428" spans="2:13" ht="12.75" customHeight="1">
      <c r="B428" s="2"/>
      <c r="C428" s="2"/>
      <c r="D428" s="2"/>
      <c r="E428" s="2"/>
      <c r="F428" s="2"/>
      <c r="G428" s="2"/>
      <c r="H428" s="2"/>
      <c r="I428" s="2"/>
      <c r="J428" s="2"/>
      <c r="K428" s="2"/>
      <c r="L428" s="2"/>
      <c r="M428" s="2"/>
    </row>
    <row r="429" spans="2:13" ht="12.75" customHeight="1">
      <c r="B429" s="2"/>
      <c r="C429" s="2"/>
      <c r="D429" s="2"/>
      <c r="E429" s="2"/>
      <c r="F429" s="2"/>
      <c r="G429" s="2"/>
      <c r="H429" s="2"/>
      <c r="I429" s="2"/>
      <c r="J429" s="2"/>
      <c r="K429" s="2"/>
      <c r="L429" s="2"/>
      <c r="M429" s="2"/>
    </row>
    <row r="430" spans="2:13" ht="12.75" customHeight="1">
      <c r="B430" s="2"/>
      <c r="C430" s="2"/>
      <c r="D430" s="2"/>
      <c r="E430" s="2"/>
      <c r="F430" s="2"/>
      <c r="G430" s="2"/>
      <c r="H430" s="2"/>
      <c r="I430" s="2"/>
      <c r="J430" s="2"/>
      <c r="K430" s="2"/>
      <c r="L430" s="2"/>
      <c r="M430" s="2"/>
    </row>
    <row r="431" spans="2:13" ht="12.75" customHeight="1">
      <c r="B431" s="2"/>
      <c r="C431" s="2"/>
      <c r="D431" s="2"/>
      <c r="E431" s="2"/>
      <c r="F431" s="2"/>
      <c r="G431" s="2"/>
      <c r="H431" s="2"/>
      <c r="I431" s="2"/>
      <c r="J431" s="2"/>
      <c r="K431" s="2"/>
      <c r="L431" s="2"/>
      <c r="M431" s="2"/>
    </row>
    <row r="432" spans="2:13" ht="12.75" customHeight="1">
      <c r="B432" s="2"/>
      <c r="C432" s="2"/>
      <c r="D432" s="2"/>
      <c r="E432" s="2"/>
      <c r="F432" s="2"/>
      <c r="G432" s="2"/>
      <c r="H432" s="2"/>
      <c r="I432" s="2"/>
      <c r="J432" s="2"/>
      <c r="K432" s="2"/>
      <c r="L432" s="2"/>
      <c r="M432" s="2"/>
    </row>
    <row r="433" spans="2:13" ht="12.75" customHeight="1">
      <c r="B433" s="2"/>
      <c r="C433" s="2"/>
      <c r="D433" s="2"/>
      <c r="E433" s="2"/>
      <c r="F433" s="2"/>
      <c r="G433" s="2"/>
      <c r="H433" s="2"/>
      <c r="I433" s="2"/>
      <c r="J433" s="2"/>
      <c r="K433" s="2"/>
      <c r="L433" s="2"/>
      <c r="M433" s="2"/>
    </row>
    <row r="434" spans="2:13" ht="12.75" customHeight="1">
      <c r="B434" s="2"/>
      <c r="C434" s="2"/>
      <c r="D434" s="2"/>
      <c r="E434" s="2"/>
      <c r="F434" s="2"/>
      <c r="G434" s="2"/>
      <c r="H434" s="2"/>
      <c r="I434" s="2"/>
      <c r="J434" s="2"/>
      <c r="K434" s="2"/>
      <c r="L434" s="2"/>
      <c r="M434" s="2"/>
    </row>
    <row r="435" spans="2:13" ht="12.75" customHeight="1">
      <c r="B435" s="2"/>
      <c r="C435" s="2"/>
      <c r="D435" s="2"/>
      <c r="E435" s="2"/>
      <c r="F435" s="2"/>
      <c r="G435" s="2"/>
      <c r="H435" s="2"/>
      <c r="I435" s="2"/>
      <c r="J435" s="2"/>
      <c r="K435" s="2"/>
      <c r="L435" s="2"/>
      <c r="M435" s="2"/>
    </row>
    <row r="436" spans="2:13" ht="12.75" customHeight="1">
      <c r="B436" s="2"/>
      <c r="C436" s="2"/>
      <c r="D436" s="2"/>
      <c r="E436" s="2"/>
      <c r="F436" s="2"/>
      <c r="G436" s="2"/>
      <c r="H436" s="2"/>
      <c r="I436" s="2"/>
      <c r="J436" s="2"/>
      <c r="K436" s="2"/>
      <c r="L436" s="2"/>
      <c r="M436" s="2"/>
    </row>
    <row r="437" spans="2:13" ht="12.75" customHeight="1">
      <c r="B437" s="2"/>
      <c r="C437" s="2"/>
      <c r="D437" s="2"/>
      <c r="E437" s="2"/>
      <c r="F437" s="2"/>
      <c r="G437" s="2"/>
      <c r="H437" s="2"/>
      <c r="I437" s="2"/>
      <c r="J437" s="2"/>
      <c r="K437" s="2"/>
      <c r="L437" s="2"/>
      <c r="M437" s="2"/>
    </row>
    <row r="438" spans="2:13" ht="12.75" customHeight="1">
      <c r="B438" s="2"/>
      <c r="C438" s="2"/>
      <c r="D438" s="2"/>
      <c r="E438" s="2"/>
      <c r="F438" s="2"/>
      <c r="G438" s="2"/>
      <c r="H438" s="2"/>
      <c r="I438" s="2"/>
      <c r="J438" s="2"/>
      <c r="K438" s="2"/>
      <c r="L438" s="2"/>
      <c r="M438" s="2"/>
    </row>
    <row r="439" spans="2:13" ht="12.75" customHeight="1">
      <c r="B439" s="2"/>
      <c r="C439" s="2"/>
      <c r="D439" s="2"/>
      <c r="E439" s="2"/>
      <c r="F439" s="2"/>
      <c r="G439" s="2"/>
      <c r="H439" s="2"/>
      <c r="I439" s="2"/>
      <c r="J439" s="2"/>
      <c r="K439" s="2"/>
      <c r="L439" s="2"/>
      <c r="M439" s="2"/>
    </row>
    <row r="440" spans="2:13" ht="12.75" customHeight="1">
      <c r="B440" s="2"/>
      <c r="C440" s="2"/>
      <c r="D440" s="2"/>
      <c r="E440" s="2"/>
      <c r="F440" s="2"/>
      <c r="G440" s="2"/>
      <c r="H440" s="2"/>
      <c r="I440" s="2"/>
      <c r="J440" s="2"/>
      <c r="K440" s="2"/>
      <c r="L440" s="2"/>
      <c r="M440" s="2"/>
    </row>
    <row r="441" spans="2:13" ht="12.75" customHeight="1">
      <c r="B441" s="2"/>
      <c r="C441" s="2"/>
      <c r="D441" s="2"/>
      <c r="E441" s="2"/>
      <c r="F441" s="2"/>
      <c r="G441" s="2"/>
      <c r="H441" s="2"/>
      <c r="I441" s="2"/>
      <c r="J441" s="2"/>
      <c r="K441" s="2"/>
      <c r="L441" s="2"/>
      <c r="M441" s="2"/>
    </row>
    <row r="442" spans="2:13" ht="12.75" customHeight="1">
      <c r="B442" s="2"/>
      <c r="C442" s="2"/>
      <c r="D442" s="2"/>
      <c r="E442" s="2"/>
      <c r="F442" s="2"/>
      <c r="G442" s="2"/>
      <c r="H442" s="2"/>
      <c r="I442" s="2"/>
      <c r="J442" s="2"/>
      <c r="K442" s="2"/>
      <c r="L442" s="2"/>
      <c r="M442" s="2"/>
    </row>
    <row r="443" spans="2:13" ht="12.75" customHeight="1">
      <c r="B443" s="2"/>
      <c r="C443" s="2"/>
      <c r="D443" s="2"/>
      <c r="E443" s="2"/>
      <c r="F443" s="2"/>
      <c r="G443" s="2"/>
      <c r="H443" s="2"/>
      <c r="I443" s="2"/>
      <c r="J443" s="2"/>
      <c r="K443" s="2"/>
      <c r="L443" s="2"/>
      <c r="M443" s="2"/>
    </row>
    <row r="444" spans="2:13" ht="12.75" customHeight="1">
      <c r="B444" s="2"/>
      <c r="C444" s="2"/>
      <c r="D444" s="2"/>
      <c r="E444" s="2"/>
      <c r="F444" s="2"/>
      <c r="G444" s="2"/>
      <c r="H444" s="2"/>
      <c r="I444" s="2"/>
      <c r="J444" s="2"/>
      <c r="K444" s="2"/>
      <c r="L444" s="2"/>
      <c r="M444" s="2"/>
    </row>
    <row r="445" spans="2:13" ht="12.75" customHeight="1">
      <c r="B445" s="2"/>
      <c r="C445" s="2"/>
      <c r="D445" s="2"/>
      <c r="E445" s="2"/>
      <c r="F445" s="2"/>
      <c r="G445" s="2"/>
      <c r="H445" s="2"/>
      <c r="I445" s="2"/>
      <c r="J445" s="2"/>
      <c r="K445" s="2"/>
      <c r="L445" s="2"/>
      <c r="M445" s="2"/>
    </row>
    <row r="446" spans="2:13" ht="12.75" customHeight="1">
      <c r="B446" s="2"/>
      <c r="C446" s="2"/>
      <c r="D446" s="2"/>
      <c r="E446" s="2"/>
      <c r="F446" s="2"/>
      <c r="G446" s="2"/>
      <c r="H446" s="2"/>
      <c r="I446" s="2"/>
      <c r="J446" s="2"/>
      <c r="K446" s="2"/>
      <c r="L446" s="2"/>
      <c r="M446" s="2"/>
    </row>
    <row r="447" spans="2:13" ht="12.75" customHeight="1">
      <c r="B447" s="2"/>
      <c r="C447" s="2"/>
      <c r="D447" s="2"/>
      <c r="E447" s="2"/>
      <c r="F447" s="2"/>
      <c r="G447" s="2"/>
      <c r="H447" s="2"/>
      <c r="I447" s="2"/>
      <c r="J447" s="2"/>
      <c r="K447" s="2"/>
      <c r="L447" s="2"/>
      <c r="M447" s="2"/>
    </row>
    <row r="448" spans="2:13" ht="12.75" customHeight="1">
      <c r="B448" s="2"/>
      <c r="C448" s="2"/>
      <c r="D448" s="2"/>
      <c r="E448" s="2"/>
      <c r="F448" s="2"/>
      <c r="G448" s="2"/>
      <c r="H448" s="2"/>
      <c r="I448" s="2"/>
      <c r="J448" s="2"/>
      <c r="K448" s="2"/>
      <c r="L448" s="2"/>
      <c r="M448" s="2"/>
    </row>
    <row r="449" spans="2:13" ht="12.75" customHeight="1">
      <c r="B449" s="2"/>
      <c r="C449" s="2"/>
      <c r="D449" s="2"/>
      <c r="E449" s="2"/>
      <c r="F449" s="2"/>
      <c r="G449" s="2"/>
      <c r="H449" s="2"/>
      <c r="I449" s="2"/>
      <c r="J449" s="2"/>
      <c r="K449" s="2"/>
      <c r="L449" s="2"/>
      <c r="M449" s="2"/>
    </row>
    <row r="450" spans="2:13" ht="12.75" customHeight="1">
      <c r="B450" s="2"/>
      <c r="C450" s="2"/>
      <c r="D450" s="2"/>
      <c r="E450" s="2"/>
      <c r="F450" s="2"/>
      <c r="G450" s="2"/>
      <c r="H450" s="2"/>
      <c r="I450" s="2"/>
      <c r="J450" s="2"/>
      <c r="K450" s="2"/>
      <c r="L450" s="2"/>
      <c r="M450" s="2"/>
    </row>
    <row r="451" spans="2:13" ht="12.75" customHeight="1">
      <c r="B451" s="2"/>
      <c r="C451" s="2"/>
      <c r="D451" s="2"/>
      <c r="E451" s="2"/>
      <c r="F451" s="2"/>
      <c r="G451" s="2"/>
      <c r="H451" s="2"/>
      <c r="I451" s="2"/>
      <c r="J451" s="2"/>
      <c r="K451" s="2"/>
      <c r="L451" s="2"/>
      <c r="M451" s="2"/>
    </row>
    <row r="452" spans="2:13" ht="12.75" customHeight="1">
      <c r="B452" s="2"/>
      <c r="C452" s="2"/>
      <c r="D452" s="2"/>
      <c r="E452" s="2"/>
      <c r="F452" s="2"/>
      <c r="G452" s="2"/>
      <c r="H452" s="2"/>
      <c r="I452" s="2"/>
      <c r="J452" s="2"/>
      <c r="K452" s="2"/>
      <c r="L452" s="2"/>
      <c r="M452" s="2"/>
    </row>
    <row r="453" spans="2:13" ht="12.75" customHeight="1">
      <c r="B453" s="2"/>
      <c r="C453" s="2"/>
      <c r="D453" s="2"/>
      <c r="E453" s="2"/>
      <c r="F453" s="2"/>
      <c r="G453" s="2"/>
      <c r="H453" s="2"/>
      <c r="I453" s="2"/>
      <c r="J453" s="2"/>
      <c r="K453" s="2"/>
      <c r="L453" s="2"/>
      <c r="M453" s="2"/>
    </row>
    <row r="454" spans="2:13" ht="12.75" customHeight="1">
      <c r="B454" s="2"/>
      <c r="C454" s="2"/>
      <c r="D454" s="2"/>
      <c r="E454" s="2"/>
      <c r="F454" s="2"/>
      <c r="G454" s="2"/>
      <c r="H454" s="2"/>
      <c r="I454" s="2"/>
      <c r="J454" s="2"/>
      <c r="K454" s="2"/>
      <c r="L454" s="2"/>
      <c r="M454" s="2"/>
    </row>
    <row r="455" spans="2:13" ht="12.75" customHeight="1">
      <c r="B455" s="2"/>
      <c r="C455" s="2"/>
      <c r="D455" s="2"/>
      <c r="E455" s="2"/>
      <c r="F455" s="2"/>
      <c r="G455" s="2"/>
      <c r="H455" s="2"/>
      <c r="I455" s="2"/>
      <c r="J455" s="2"/>
      <c r="K455" s="2"/>
      <c r="L455" s="2"/>
      <c r="M455" s="2"/>
    </row>
    <row r="456" spans="2:13" ht="12.75" customHeight="1">
      <c r="B456" s="2"/>
      <c r="C456" s="2"/>
      <c r="D456" s="2"/>
      <c r="E456" s="2"/>
      <c r="F456" s="2"/>
      <c r="G456" s="2"/>
      <c r="H456" s="2"/>
      <c r="I456" s="2"/>
      <c r="J456" s="2"/>
      <c r="K456" s="2"/>
      <c r="L456" s="2"/>
      <c r="M456" s="2"/>
    </row>
    <row r="457" spans="2:13" ht="12.75" customHeight="1">
      <c r="B457" s="2"/>
      <c r="C457" s="2"/>
      <c r="D457" s="2"/>
      <c r="E457" s="2"/>
      <c r="F457" s="2"/>
      <c r="G457" s="2"/>
      <c r="H457" s="2"/>
      <c r="I457" s="2"/>
      <c r="J457" s="2"/>
      <c r="K457" s="2"/>
      <c r="L457" s="2"/>
      <c r="M457" s="2"/>
    </row>
    <row r="458" spans="2:13" ht="12.75" customHeight="1">
      <c r="B458" s="2"/>
      <c r="C458" s="2"/>
      <c r="D458" s="2"/>
      <c r="E458" s="2"/>
      <c r="F458" s="2"/>
      <c r="G458" s="2"/>
      <c r="H458" s="2"/>
      <c r="I458" s="2"/>
      <c r="J458" s="2"/>
      <c r="K458" s="2"/>
      <c r="L458" s="2"/>
      <c r="M458" s="2"/>
    </row>
    <row r="459" spans="2:13" ht="12.75" customHeight="1">
      <c r="B459" s="2"/>
      <c r="C459" s="2"/>
      <c r="D459" s="2"/>
      <c r="E459" s="2"/>
      <c r="F459" s="2"/>
      <c r="G459" s="2"/>
      <c r="H459" s="2"/>
      <c r="I459" s="2"/>
      <c r="J459" s="2"/>
      <c r="K459" s="2"/>
      <c r="L459" s="2"/>
      <c r="M459" s="2"/>
    </row>
    <row r="460" spans="2:13" ht="12.75" customHeight="1">
      <c r="B460" s="2"/>
      <c r="C460" s="2"/>
      <c r="D460" s="2"/>
      <c r="E460" s="2"/>
      <c r="F460" s="2"/>
      <c r="G460" s="2"/>
      <c r="H460" s="2"/>
      <c r="I460" s="2"/>
      <c r="J460" s="2"/>
      <c r="K460" s="2"/>
      <c r="L460" s="2"/>
      <c r="M460" s="2"/>
    </row>
    <row r="461" spans="2:13" ht="12.75" customHeight="1">
      <c r="B461" s="2"/>
      <c r="C461" s="2"/>
      <c r="D461" s="2"/>
      <c r="E461" s="2"/>
      <c r="F461" s="2"/>
      <c r="G461" s="2"/>
      <c r="H461" s="2"/>
      <c r="I461" s="2"/>
      <c r="J461" s="2"/>
      <c r="K461" s="2"/>
      <c r="L461" s="2"/>
      <c r="M461" s="2"/>
    </row>
    <row r="462" spans="2:13" ht="12.75" customHeight="1">
      <c r="B462" s="2"/>
      <c r="C462" s="2"/>
      <c r="D462" s="2"/>
      <c r="E462" s="2"/>
      <c r="F462" s="2"/>
      <c r="G462" s="2"/>
      <c r="H462" s="2"/>
      <c r="I462" s="2"/>
      <c r="J462" s="2"/>
      <c r="K462" s="2"/>
      <c r="L462" s="2"/>
      <c r="M462" s="2"/>
    </row>
    <row r="463" spans="2:13" ht="12.75" customHeight="1">
      <c r="B463" s="2"/>
      <c r="C463" s="2"/>
      <c r="D463" s="2"/>
      <c r="E463" s="2"/>
      <c r="F463" s="2"/>
      <c r="G463" s="2"/>
      <c r="H463" s="2"/>
      <c r="I463" s="2"/>
      <c r="J463" s="2"/>
      <c r="K463" s="2"/>
      <c r="L463" s="2"/>
      <c r="M463" s="2"/>
    </row>
    <row r="464" spans="2:13" ht="12.75" customHeight="1">
      <c r="B464" s="2"/>
      <c r="C464" s="2"/>
      <c r="D464" s="2"/>
      <c r="E464" s="2"/>
      <c r="F464" s="2"/>
      <c r="G464" s="2"/>
      <c r="H464" s="2"/>
      <c r="I464" s="2"/>
      <c r="J464" s="2"/>
      <c r="K464" s="2"/>
      <c r="L464" s="2"/>
      <c r="M464" s="2"/>
    </row>
    <row r="465" spans="2:13" ht="12.75" customHeight="1">
      <c r="B465" s="2"/>
      <c r="C465" s="2"/>
      <c r="D465" s="2"/>
      <c r="E465" s="2"/>
      <c r="F465" s="2"/>
      <c r="G465" s="2"/>
      <c r="H465" s="2"/>
      <c r="I465" s="2"/>
      <c r="J465" s="2"/>
      <c r="K465" s="2"/>
      <c r="L465" s="2"/>
      <c r="M465" s="2"/>
    </row>
    <row r="466" spans="2:13" ht="12.75" customHeight="1">
      <c r="B466" s="2"/>
      <c r="C466" s="2"/>
      <c r="D466" s="2"/>
      <c r="E466" s="2"/>
      <c r="F466" s="2"/>
      <c r="G466" s="2"/>
      <c r="H466" s="2"/>
      <c r="I466" s="2"/>
      <c r="J466" s="2"/>
      <c r="K466" s="2"/>
      <c r="L466" s="2"/>
      <c r="M466" s="2"/>
    </row>
    <row r="467" spans="2:13" ht="12.75" customHeight="1">
      <c r="B467" s="2"/>
      <c r="C467" s="2"/>
      <c r="D467" s="2"/>
      <c r="E467" s="2"/>
      <c r="F467" s="2"/>
      <c r="G467" s="2"/>
      <c r="H467" s="2"/>
      <c r="I467" s="2"/>
      <c r="J467" s="2"/>
      <c r="K467" s="2"/>
      <c r="L467" s="2"/>
      <c r="M467" s="2"/>
    </row>
    <row r="468" spans="2:13" ht="12.75" customHeight="1">
      <c r="B468" s="2"/>
      <c r="C468" s="2"/>
      <c r="D468" s="2"/>
      <c r="E468" s="2"/>
      <c r="F468" s="2"/>
      <c r="G468" s="2"/>
      <c r="H468" s="2"/>
      <c r="I468" s="2"/>
      <c r="J468" s="2"/>
      <c r="K468" s="2"/>
      <c r="L468" s="2"/>
      <c r="M468" s="2"/>
    </row>
    <row r="469" spans="2:13" ht="12.75" customHeight="1">
      <c r="B469" s="2"/>
      <c r="C469" s="2"/>
      <c r="D469" s="2"/>
      <c r="E469" s="2"/>
      <c r="F469" s="2"/>
      <c r="G469" s="2"/>
      <c r="H469" s="2"/>
      <c r="I469" s="2"/>
      <c r="J469" s="2"/>
      <c r="K469" s="2"/>
      <c r="L469" s="2"/>
      <c r="M469" s="2"/>
    </row>
    <row r="470" spans="2:13" ht="12.75" customHeight="1">
      <c r="B470" s="2"/>
      <c r="C470" s="2"/>
      <c r="D470" s="2"/>
      <c r="E470" s="2"/>
      <c r="F470" s="2"/>
      <c r="G470" s="2"/>
      <c r="H470" s="2"/>
      <c r="I470" s="2"/>
      <c r="J470" s="2"/>
      <c r="K470" s="2"/>
      <c r="L470" s="2"/>
      <c r="M470" s="2"/>
    </row>
    <row r="471" spans="2:13" ht="12.75" customHeight="1">
      <c r="B471" s="2"/>
      <c r="C471" s="2"/>
      <c r="D471" s="2"/>
      <c r="E471" s="2"/>
      <c r="F471" s="2"/>
      <c r="G471" s="2"/>
      <c r="H471" s="2"/>
      <c r="I471" s="2"/>
      <c r="J471" s="2"/>
      <c r="K471" s="2"/>
      <c r="L471" s="2"/>
      <c r="M471" s="2"/>
    </row>
    <row r="472" spans="2:13" ht="12.75" customHeight="1">
      <c r="B472" s="2"/>
      <c r="C472" s="2"/>
      <c r="D472" s="2"/>
      <c r="E472" s="2"/>
      <c r="F472" s="2"/>
      <c r="G472" s="2"/>
      <c r="H472" s="2"/>
      <c r="I472" s="2"/>
      <c r="J472" s="2"/>
      <c r="K472" s="2"/>
      <c r="L472" s="2"/>
      <c r="M472" s="2"/>
    </row>
    <row r="473" spans="2:13" ht="12.75" customHeight="1">
      <c r="B473" s="2"/>
      <c r="C473" s="2"/>
      <c r="D473" s="2"/>
      <c r="E473" s="2"/>
      <c r="F473" s="2"/>
      <c r="G473" s="2"/>
      <c r="H473" s="2"/>
      <c r="I473" s="2"/>
      <c r="J473" s="2"/>
      <c r="K473" s="2"/>
      <c r="L473" s="2"/>
      <c r="M473" s="2"/>
    </row>
    <row r="474" spans="2:13" ht="12.75" customHeight="1">
      <c r="B474" s="2"/>
      <c r="C474" s="2"/>
      <c r="D474" s="2"/>
      <c r="E474" s="2"/>
      <c r="F474" s="2"/>
      <c r="G474" s="2"/>
      <c r="H474" s="2"/>
      <c r="I474" s="2"/>
      <c r="J474" s="2"/>
      <c r="K474" s="2"/>
      <c r="L474" s="2"/>
      <c r="M474" s="2"/>
    </row>
    <row r="475" spans="2:13" ht="12.75" customHeight="1">
      <c r="B475" s="2"/>
      <c r="C475" s="2"/>
      <c r="D475" s="2"/>
      <c r="E475" s="2"/>
      <c r="F475" s="2"/>
      <c r="G475" s="2"/>
      <c r="H475" s="2"/>
      <c r="I475" s="2"/>
      <c r="J475" s="2"/>
      <c r="K475" s="2"/>
      <c r="L475" s="2"/>
      <c r="M475" s="2"/>
    </row>
    <row r="476" spans="2:13" ht="12.75" customHeight="1">
      <c r="B476" s="2"/>
      <c r="C476" s="2"/>
      <c r="D476" s="2"/>
      <c r="E476" s="2"/>
      <c r="F476" s="2"/>
      <c r="G476" s="2"/>
      <c r="H476" s="2"/>
      <c r="I476" s="2"/>
      <c r="J476" s="2"/>
      <c r="K476" s="2"/>
      <c r="L476" s="2"/>
      <c r="M476" s="2"/>
    </row>
    <row r="477" spans="2:13" ht="12.75" customHeight="1">
      <c r="B477" s="2"/>
      <c r="C477" s="2"/>
      <c r="D477" s="2"/>
      <c r="E477" s="2"/>
      <c r="F477" s="2"/>
      <c r="G477" s="2"/>
      <c r="H477" s="2"/>
      <c r="I477" s="2"/>
      <c r="J477" s="2"/>
      <c r="K477" s="2"/>
      <c r="L477" s="2"/>
      <c r="M477" s="2"/>
    </row>
    <row r="478" spans="2:13" ht="12.75" customHeight="1">
      <c r="B478" s="2"/>
      <c r="C478" s="2"/>
      <c r="D478" s="2"/>
      <c r="E478" s="2"/>
      <c r="F478" s="2"/>
      <c r="G478" s="2"/>
      <c r="H478" s="2"/>
      <c r="I478" s="2"/>
      <c r="J478" s="2"/>
      <c r="K478" s="2"/>
      <c r="L478" s="2"/>
      <c r="M478" s="2"/>
    </row>
    <row r="479" spans="2:13" ht="12.75" customHeight="1">
      <c r="B479" s="2"/>
      <c r="C479" s="2"/>
      <c r="D479" s="2"/>
      <c r="E479" s="2"/>
      <c r="F479" s="2"/>
      <c r="G479" s="2"/>
      <c r="H479" s="2"/>
      <c r="I479" s="2"/>
      <c r="J479" s="2"/>
      <c r="K479" s="2"/>
      <c r="L479" s="2"/>
      <c r="M479" s="2"/>
    </row>
    <row r="480" spans="2:13" ht="12.75" customHeight="1">
      <c r="B480" s="2"/>
      <c r="C480" s="2"/>
      <c r="D480" s="2"/>
      <c r="E480" s="2"/>
      <c r="F480" s="2"/>
      <c r="G480" s="2"/>
      <c r="H480" s="2"/>
      <c r="I480" s="2"/>
      <c r="J480" s="2"/>
      <c r="K480" s="2"/>
      <c r="L480" s="2"/>
      <c r="M480" s="2"/>
    </row>
    <row r="481" spans="2:13" ht="12.75" customHeight="1">
      <c r="B481" s="2"/>
      <c r="C481" s="2"/>
      <c r="D481" s="2"/>
      <c r="E481" s="2"/>
      <c r="F481" s="2"/>
      <c r="G481" s="2"/>
      <c r="H481" s="2"/>
      <c r="I481" s="2"/>
      <c r="J481" s="2"/>
      <c r="K481" s="2"/>
      <c r="L481" s="2"/>
      <c r="M481" s="2"/>
    </row>
    <row r="482" spans="2:13" ht="12.75" customHeight="1">
      <c r="B482" s="2"/>
      <c r="C482" s="2"/>
      <c r="D482" s="2"/>
      <c r="E482" s="2"/>
      <c r="F482" s="2"/>
      <c r="G482" s="2"/>
      <c r="H482" s="2"/>
      <c r="I482" s="2"/>
      <c r="J482" s="2"/>
      <c r="K482" s="2"/>
      <c r="L482" s="2"/>
      <c r="M482" s="2"/>
    </row>
    <row r="483" spans="2:13" ht="12.75" customHeight="1">
      <c r="B483" s="2"/>
      <c r="C483" s="2"/>
      <c r="D483" s="2"/>
      <c r="E483" s="2"/>
      <c r="F483" s="2"/>
      <c r="G483" s="2"/>
      <c r="H483" s="2"/>
      <c r="I483" s="2"/>
      <c r="J483" s="2"/>
      <c r="K483" s="2"/>
      <c r="L483" s="2"/>
      <c r="M483" s="2"/>
    </row>
    <row r="484" spans="2:13" ht="12.75" customHeight="1">
      <c r="B484" s="2"/>
      <c r="C484" s="2"/>
      <c r="D484" s="2"/>
      <c r="E484" s="2"/>
      <c r="F484" s="2"/>
      <c r="G484" s="2"/>
      <c r="H484" s="2"/>
      <c r="I484" s="2"/>
      <c r="J484" s="2"/>
      <c r="K484" s="2"/>
      <c r="L484" s="2"/>
      <c r="M484" s="2"/>
    </row>
    <row r="485" spans="2:13" ht="12.75" customHeight="1">
      <c r="B485" s="2"/>
      <c r="C485" s="2"/>
      <c r="D485" s="2"/>
      <c r="E485" s="2"/>
      <c r="F485" s="2"/>
      <c r="G485" s="2"/>
      <c r="H485" s="2"/>
      <c r="I485" s="2"/>
      <c r="J485" s="2"/>
      <c r="K485" s="2"/>
      <c r="L485" s="2"/>
      <c r="M485" s="2"/>
    </row>
    <row r="486" spans="2:13" ht="12.75" customHeight="1">
      <c r="B486" s="2"/>
      <c r="C486" s="2"/>
      <c r="D486" s="2"/>
      <c r="E486" s="2"/>
      <c r="F486" s="2"/>
      <c r="G486" s="2"/>
      <c r="H486" s="2"/>
      <c r="I486" s="2"/>
      <c r="J486" s="2"/>
      <c r="K486" s="2"/>
      <c r="L486" s="2"/>
      <c r="M486" s="2"/>
    </row>
    <row r="487" spans="2:13" ht="12.75" customHeight="1">
      <c r="B487" s="2"/>
      <c r="C487" s="2"/>
      <c r="D487" s="2"/>
      <c r="E487" s="2"/>
      <c r="F487" s="2"/>
      <c r="G487" s="2"/>
      <c r="H487" s="2"/>
      <c r="I487" s="2"/>
      <c r="J487" s="2"/>
      <c r="K487" s="2"/>
      <c r="L487" s="2"/>
      <c r="M487" s="2"/>
    </row>
    <row r="488" spans="2:13" ht="12.75" customHeight="1">
      <c r="B488" s="2"/>
      <c r="C488" s="2"/>
      <c r="D488" s="2"/>
      <c r="E488" s="2"/>
      <c r="F488" s="2"/>
      <c r="G488" s="2"/>
      <c r="H488" s="2"/>
      <c r="I488" s="2"/>
      <c r="J488" s="2"/>
      <c r="K488" s="2"/>
      <c r="L488" s="2"/>
      <c r="M488" s="2"/>
    </row>
    <row r="489" spans="2:13" ht="12.75" customHeight="1">
      <c r="B489" s="2"/>
      <c r="C489" s="2"/>
      <c r="D489" s="2"/>
      <c r="E489" s="2"/>
      <c r="F489" s="2"/>
      <c r="G489" s="2"/>
      <c r="H489" s="2"/>
      <c r="I489" s="2"/>
      <c r="J489" s="2"/>
      <c r="K489" s="2"/>
      <c r="L489" s="2"/>
      <c r="M489" s="2"/>
    </row>
    <row r="490" spans="2:13" ht="12.75" customHeight="1">
      <c r="B490" s="2"/>
      <c r="C490" s="2"/>
      <c r="D490" s="2"/>
      <c r="E490" s="2"/>
      <c r="F490" s="2"/>
      <c r="G490" s="2"/>
      <c r="H490" s="2"/>
      <c r="I490" s="2"/>
      <c r="J490" s="2"/>
      <c r="K490" s="2"/>
      <c r="L490" s="2"/>
      <c r="M490" s="2"/>
    </row>
    <row r="491" spans="2:13" ht="12.75" customHeight="1">
      <c r="B491" s="2"/>
      <c r="C491" s="2"/>
      <c r="D491" s="2"/>
      <c r="E491" s="2"/>
      <c r="F491" s="2"/>
      <c r="G491" s="2"/>
      <c r="H491" s="2"/>
      <c r="I491" s="2"/>
      <c r="J491" s="2"/>
      <c r="K491" s="2"/>
      <c r="L491" s="2"/>
      <c r="M491" s="2"/>
    </row>
    <row r="492" spans="2:13" ht="12.75" customHeight="1">
      <c r="B492" s="2"/>
      <c r="C492" s="2"/>
      <c r="D492" s="2"/>
      <c r="E492" s="2"/>
      <c r="F492" s="2"/>
      <c r="G492" s="2"/>
      <c r="H492" s="2"/>
      <c r="I492" s="2"/>
      <c r="J492" s="2"/>
      <c r="K492" s="2"/>
      <c r="L492" s="2"/>
      <c r="M492" s="2"/>
    </row>
    <row r="493" spans="2:13" ht="12.75" customHeight="1">
      <c r="B493" s="2"/>
      <c r="C493" s="2"/>
      <c r="D493" s="2"/>
      <c r="E493" s="2"/>
      <c r="F493" s="2"/>
      <c r="G493" s="2"/>
      <c r="H493" s="2"/>
      <c r="I493" s="2"/>
      <c r="J493" s="2"/>
      <c r="K493" s="2"/>
      <c r="L493" s="2"/>
      <c r="M493" s="2"/>
    </row>
    <row r="494" spans="2:13" ht="12.75" customHeight="1">
      <c r="B494" s="2"/>
      <c r="C494" s="2"/>
      <c r="D494" s="2"/>
      <c r="E494" s="2"/>
      <c r="F494" s="2"/>
      <c r="G494" s="2"/>
      <c r="H494" s="2"/>
      <c r="I494" s="2"/>
      <c r="J494" s="2"/>
      <c r="K494" s="2"/>
      <c r="L494" s="2"/>
      <c r="M494" s="2"/>
    </row>
    <row r="495" spans="2:13" ht="12.75" customHeight="1">
      <c r="B495" s="2"/>
      <c r="C495" s="2"/>
      <c r="D495" s="2"/>
      <c r="E495" s="2"/>
      <c r="F495" s="2"/>
      <c r="G495" s="2"/>
      <c r="H495" s="2"/>
      <c r="I495" s="2"/>
      <c r="J495" s="2"/>
      <c r="K495" s="2"/>
      <c r="L495" s="2"/>
      <c r="M495" s="2"/>
    </row>
    <row r="496" spans="2:13" ht="12.75" customHeight="1">
      <c r="B496" s="1"/>
      <c r="C496" s="1"/>
      <c r="D496" s="1"/>
      <c r="E496" s="1"/>
      <c r="F496" s="1"/>
      <c r="G496" s="1"/>
      <c r="H496" s="1"/>
      <c r="I496" s="1"/>
      <c r="J496" s="1"/>
      <c r="K496" s="1"/>
      <c r="L496" s="1"/>
      <c r="M496" s="1"/>
    </row>
    <row r="497" spans="2:13" ht="12.75" customHeight="1">
      <c r="B497" s="1"/>
      <c r="C497" s="1"/>
      <c r="D497" s="1"/>
      <c r="E497" s="1"/>
      <c r="F497" s="1"/>
      <c r="G497" s="1"/>
      <c r="H497" s="1"/>
      <c r="I497" s="1"/>
      <c r="J497" s="1"/>
      <c r="K497" s="1"/>
      <c r="L497" s="1"/>
      <c r="M497" s="1"/>
    </row>
    <row r="498" spans="2:13" ht="12.75" customHeight="1">
      <c r="B498" s="1"/>
      <c r="C498" s="1"/>
      <c r="D498" s="1"/>
      <c r="E498" s="1"/>
      <c r="F498" s="1"/>
      <c r="G498" s="1"/>
      <c r="H498" s="1"/>
      <c r="I498" s="1"/>
      <c r="J498" s="1"/>
      <c r="K498" s="1"/>
      <c r="L498" s="1"/>
      <c r="M498" s="1"/>
    </row>
    <row r="499" spans="2:13" ht="12.75" customHeight="1">
      <c r="B499" s="1"/>
      <c r="C499" s="1"/>
      <c r="D499" s="1"/>
      <c r="E499" s="1"/>
      <c r="F499" s="1"/>
      <c r="G499" s="1"/>
      <c r="H499" s="1"/>
      <c r="I499" s="1"/>
      <c r="J499" s="1"/>
      <c r="K499" s="1"/>
      <c r="L499" s="1"/>
      <c r="M499" s="1"/>
    </row>
    <row r="500" spans="2:13" ht="12.75" customHeight="1">
      <c r="B500" s="1"/>
      <c r="C500" s="1"/>
      <c r="D500" s="1"/>
      <c r="E500" s="1"/>
      <c r="F500" s="1"/>
      <c r="G500" s="1"/>
      <c r="H500" s="1"/>
      <c r="I500" s="1"/>
      <c r="J500" s="1"/>
      <c r="K500" s="1"/>
      <c r="L500" s="1"/>
      <c r="M500" s="1"/>
    </row>
    <row r="501" spans="2:13" ht="12.75" customHeight="1">
      <c r="B501" s="1"/>
      <c r="C501" s="1"/>
      <c r="D501" s="1"/>
      <c r="E501" s="1"/>
      <c r="F501" s="1"/>
      <c r="G501" s="1"/>
      <c r="H501" s="1"/>
      <c r="I501" s="1"/>
      <c r="J501" s="1"/>
      <c r="K501" s="1"/>
      <c r="L501" s="1"/>
      <c r="M501" s="1"/>
    </row>
    <row r="502" spans="2:13" ht="12.75" customHeight="1">
      <c r="B502" s="1"/>
      <c r="C502" s="1"/>
      <c r="D502" s="1"/>
      <c r="E502" s="1"/>
      <c r="F502" s="1"/>
      <c r="G502" s="1"/>
      <c r="H502" s="1"/>
      <c r="I502" s="1"/>
      <c r="J502" s="1"/>
      <c r="K502" s="1"/>
      <c r="L502" s="1"/>
      <c r="M502" s="1"/>
    </row>
    <row r="503" spans="2:13" ht="12.75" customHeight="1">
      <c r="B503" s="1"/>
      <c r="C503" s="1"/>
      <c r="D503" s="1"/>
      <c r="E503" s="1"/>
      <c r="F503" s="1"/>
      <c r="G503" s="1"/>
      <c r="H503" s="1"/>
      <c r="I503" s="1"/>
      <c r="J503" s="1"/>
      <c r="K503" s="1"/>
      <c r="L503" s="1"/>
      <c r="M503" s="1"/>
    </row>
    <row r="504" spans="2:13" ht="12.75" customHeight="1">
      <c r="B504" s="1"/>
      <c r="C504" s="1"/>
      <c r="D504" s="1"/>
      <c r="E504" s="1"/>
      <c r="F504" s="1"/>
      <c r="G504" s="1"/>
      <c r="H504" s="1"/>
      <c r="I504" s="1"/>
      <c r="J504" s="1"/>
      <c r="K504" s="1"/>
      <c r="L504" s="1"/>
      <c r="M504" s="1"/>
    </row>
    <row r="505" spans="2:13" ht="12.75" customHeight="1">
      <c r="B505" s="1"/>
      <c r="C505" s="1"/>
      <c r="D505" s="1"/>
      <c r="E505" s="1"/>
      <c r="F505" s="1"/>
      <c r="G505" s="1"/>
      <c r="H505" s="1"/>
      <c r="I505" s="1"/>
      <c r="J505" s="1"/>
      <c r="K505" s="1"/>
      <c r="L505" s="1"/>
      <c r="M505" s="1"/>
    </row>
    <row r="506" spans="2:13" ht="12.75" customHeight="1">
      <c r="B506" s="1"/>
      <c r="C506" s="1"/>
      <c r="D506" s="1"/>
      <c r="E506" s="1"/>
      <c r="F506" s="1"/>
      <c r="G506" s="1"/>
      <c r="H506" s="1"/>
      <c r="I506" s="1"/>
      <c r="J506" s="1"/>
      <c r="K506" s="1"/>
      <c r="L506" s="1"/>
      <c r="M506" s="1"/>
    </row>
    <row r="507" spans="2:13" ht="12.75" customHeight="1">
      <c r="B507" s="1"/>
      <c r="C507" s="1"/>
      <c r="D507" s="1"/>
      <c r="E507" s="1"/>
      <c r="F507" s="1"/>
      <c r="G507" s="1"/>
      <c r="H507" s="1"/>
      <c r="I507" s="1"/>
      <c r="J507" s="1"/>
      <c r="K507" s="1"/>
      <c r="L507" s="1"/>
      <c r="M507" s="1"/>
    </row>
    <row r="508" spans="2:13" ht="12.75" customHeight="1">
      <c r="B508" s="1"/>
      <c r="C508" s="1"/>
      <c r="D508" s="1"/>
      <c r="E508" s="1"/>
      <c r="F508" s="1"/>
      <c r="G508" s="1"/>
      <c r="H508" s="1"/>
      <c r="I508" s="1"/>
      <c r="J508" s="1"/>
      <c r="K508" s="1"/>
      <c r="L508" s="1"/>
      <c r="M508" s="1"/>
    </row>
    <row r="509" spans="2:13" ht="12.75" customHeight="1">
      <c r="B509" s="1"/>
      <c r="C509" s="1"/>
      <c r="D509" s="1"/>
      <c r="E509" s="1"/>
      <c r="F509" s="1"/>
      <c r="G509" s="1"/>
      <c r="H509" s="1"/>
      <c r="I509" s="1"/>
      <c r="J509" s="1"/>
      <c r="K509" s="1"/>
      <c r="L509" s="1"/>
      <c r="M509" s="1"/>
    </row>
    <row r="510" spans="2:13" ht="12.75" customHeight="1">
      <c r="B510" s="1"/>
      <c r="C510" s="1"/>
      <c r="D510" s="1"/>
      <c r="E510" s="1"/>
      <c r="F510" s="1"/>
      <c r="G510" s="1"/>
      <c r="H510" s="1"/>
      <c r="I510" s="1"/>
      <c r="J510" s="1"/>
      <c r="K510" s="1"/>
      <c r="L510" s="1"/>
      <c r="M510" s="1"/>
    </row>
    <row r="511" spans="2:13" ht="12.75" customHeight="1">
      <c r="B511" s="1"/>
      <c r="C511" s="1"/>
      <c r="D511" s="1"/>
      <c r="E511" s="1"/>
      <c r="F511" s="1"/>
      <c r="G511" s="1"/>
      <c r="H511" s="1"/>
      <c r="I511" s="1"/>
      <c r="J511" s="1"/>
      <c r="K511" s="1"/>
      <c r="L511" s="1"/>
      <c r="M511" s="1"/>
    </row>
    <row r="512" spans="2:13" ht="12.75" customHeight="1">
      <c r="B512" s="1"/>
      <c r="C512" s="1"/>
      <c r="D512" s="1"/>
      <c r="E512" s="1"/>
      <c r="F512" s="1"/>
      <c r="G512" s="1"/>
      <c r="H512" s="1"/>
      <c r="I512" s="1"/>
      <c r="J512" s="1"/>
      <c r="K512" s="1"/>
      <c r="L512" s="1"/>
      <c r="M512" s="1"/>
    </row>
    <row r="513" spans="2:13" ht="12.75" customHeight="1">
      <c r="B513" s="1"/>
      <c r="C513" s="1"/>
      <c r="D513" s="1"/>
      <c r="E513" s="1"/>
      <c r="F513" s="1"/>
      <c r="G513" s="1"/>
      <c r="H513" s="1"/>
      <c r="I513" s="1"/>
      <c r="J513" s="1"/>
      <c r="K513" s="1"/>
      <c r="L513" s="1"/>
      <c r="M513" s="1"/>
    </row>
    <row r="514" spans="2:13" ht="12.75" customHeight="1">
      <c r="B514" s="1"/>
      <c r="C514" s="1"/>
      <c r="D514" s="1"/>
      <c r="E514" s="1"/>
      <c r="F514" s="1"/>
      <c r="G514" s="1"/>
      <c r="H514" s="1"/>
      <c r="I514" s="1"/>
      <c r="J514" s="1"/>
      <c r="K514" s="1"/>
      <c r="L514" s="1"/>
      <c r="M514" s="1"/>
    </row>
    <row r="515" spans="2:13" ht="12.75" customHeight="1">
      <c r="B515" s="1"/>
      <c r="C515" s="1"/>
      <c r="D515" s="1"/>
      <c r="E515" s="1"/>
      <c r="F515" s="1"/>
      <c r="G515" s="1"/>
      <c r="H515" s="1"/>
      <c r="I515" s="1"/>
      <c r="J515" s="1"/>
      <c r="K515" s="1"/>
      <c r="L515" s="1"/>
      <c r="M515" s="1"/>
    </row>
    <row r="516" spans="2:13" ht="12.75" customHeight="1">
      <c r="B516" s="1"/>
      <c r="C516" s="1"/>
      <c r="D516" s="1"/>
      <c r="E516" s="1"/>
      <c r="F516" s="1"/>
      <c r="G516" s="1"/>
      <c r="H516" s="1"/>
      <c r="I516" s="1"/>
      <c r="J516" s="1"/>
      <c r="K516" s="1"/>
      <c r="L516" s="1"/>
      <c r="M516" s="1"/>
    </row>
    <row r="517" spans="2:13" ht="12.75" customHeight="1">
      <c r="B517" s="1"/>
      <c r="C517" s="1"/>
      <c r="D517" s="1"/>
      <c r="E517" s="1"/>
      <c r="F517" s="1"/>
      <c r="G517" s="1"/>
      <c r="H517" s="1"/>
      <c r="I517" s="1"/>
      <c r="J517" s="1"/>
      <c r="K517" s="1"/>
      <c r="L517" s="1"/>
      <c r="M517" s="1"/>
    </row>
    <row r="518" spans="2:13" ht="12.75" customHeight="1">
      <c r="B518" s="1"/>
      <c r="C518" s="1"/>
      <c r="D518" s="1"/>
      <c r="E518" s="1"/>
      <c r="F518" s="1"/>
      <c r="G518" s="1"/>
      <c r="H518" s="1"/>
      <c r="I518" s="1"/>
      <c r="J518" s="1"/>
      <c r="K518" s="1"/>
      <c r="L518" s="1"/>
      <c r="M518" s="1"/>
    </row>
    <row r="519" spans="2:13" ht="12.75" customHeight="1">
      <c r="B519" s="1"/>
      <c r="C519" s="1"/>
      <c r="D519" s="1"/>
      <c r="E519" s="1"/>
      <c r="F519" s="1"/>
      <c r="G519" s="1"/>
      <c r="H519" s="1"/>
      <c r="I519" s="1"/>
      <c r="J519" s="1"/>
      <c r="K519" s="1"/>
      <c r="L519" s="1"/>
      <c r="M519" s="1"/>
    </row>
    <row r="520" spans="2:13" ht="12.75" customHeight="1">
      <c r="B520" s="1"/>
      <c r="C520" s="1"/>
      <c r="D520" s="1"/>
      <c r="E520" s="1"/>
      <c r="F520" s="1"/>
      <c r="G520" s="1"/>
      <c r="H520" s="1"/>
      <c r="I520" s="1"/>
      <c r="J520" s="1"/>
      <c r="K520" s="1"/>
      <c r="L520" s="1"/>
      <c r="M520" s="1"/>
    </row>
    <row r="521" spans="2:13" ht="12.75" customHeight="1">
      <c r="B521" s="1"/>
      <c r="C521" s="1"/>
      <c r="D521" s="1"/>
      <c r="E521" s="1"/>
      <c r="F521" s="1"/>
      <c r="G521" s="1"/>
      <c r="H521" s="1"/>
      <c r="I521" s="1"/>
      <c r="J521" s="1"/>
      <c r="K521" s="1"/>
      <c r="L521" s="1"/>
      <c r="M521" s="1"/>
    </row>
    <row r="522" spans="2:13" ht="12.75" customHeight="1">
      <c r="B522" s="1"/>
      <c r="C522" s="1"/>
      <c r="D522" s="1"/>
      <c r="E522" s="1"/>
      <c r="F522" s="1"/>
      <c r="G522" s="1"/>
      <c r="H522" s="1"/>
      <c r="I522" s="1"/>
      <c r="J522" s="1"/>
      <c r="K522" s="1"/>
      <c r="L522" s="1"/>
      <c r="M522" s="1"/>
    </row>
    <row r="523" spans="2:13" ht="12.75" customHeight="1">
      <c r="B523" s="1"/>
      <c r="C523" s="1"/>
      <c r="D523" s="1"/>
      <c r="E523" s="1"/>
      <c r="F523" s="1"/>
      <c r="G523" s="1"/>
      <c r="H523" s="1"/>
      <c r="I523" s="1"/>
      <c r="J523" s="1"/>
      <c r="K523" s="1"/>
      <c r="L523" s="1"/>
      <c r="M523" s="1"/>
    </row>
    <row r="524" spans="2:13" ht="12.75" customHeight="1">
      <c r="B524" s="1"/>
      <c r="C524" s="1"/>
      <c r="D524" s="1"/>
      <c r="E524" s="1"/>
      <c r="F524" s="1"/>
      <c r="G524" s="1"/>
      <c r="H524" s="1"/>
      <c r="I524" s="1"/>
      <c r="J524" s="1"/>
      <c r="K524" s="1"/>
      <c r="L524" s="1"/>
      <c r="M524" s="1"/>
    </row>
    <row r="525" spans="2:13" ht="12.75" customHeight="1">
      <c r="B525" s="1"/>
      <c r="C525" s="1"/>
      <c r="D525" s="1"/>
      <c r="E525" s="1"/>
      <c r="F525" s="1"/>
      <c r="G525" s="1"/>
      <c r="H525" s="1"/>
      <c r="I525" s="1"/>
      <c r="J525" s="1"/>
      <c r="K525" s="1"/>
      <c r="L525" s="1"/>
      <c r="M525" s="1"/>
    </row>
    <row r="526" spans="2:13" ht="12.75" customHeight="1">
      <c r="B526" s="1"/>
      <c r="C526" s="1"/>
      <c r="D526" s="1"/>
      <c r="E526" s="1"/>
      <c r="F526" s="1"/>
      <c r="G526" s="1"/>
      <c r="H526" s="1"/>
      <c r="I526" s="1"/>
      <c r="J526" s="1"/>
      <c r="K526" s="1"/>
      <c r="L526" s="1"/>
      <c r="M526" s="1"/>
    </row>
    <row r="527" spans="2:13" ht="12.75" customHeight="1">
      <c r="B527" s="1"/>
      <c r="C527" s="1"/>
      <c r="D527" s="1"/>
      <c r="E527" s="1"/>
      <c r="F527" s="1"/>
      <c r="G527" s="1"/>
      <c r="H527" s="1"/>
      <c r="I527" s="1"/>
      <c r="J527" s="1"/>
      <c r="K527" s="1"/>
      <c r="L527" s="1"/>
      <c r="M527" s="1"/>
    </row>
    <row r="528" spans="2:13" ht="12.75" customHeight="1">
      <c r="B528" s="1"/>
      <c r="C528" s="1"/>
      <c r="D528" s="1"/>
      <c r="E528" s="1"/>
      <c r="F528" s="1"/>
      <c r="G528" s="1"/>
      <c r="H528" s="1"/>
      <c r="I528" s="1"/>
      <c r="J528" s="1"/>
      <c r="K528" s="1"/>
      <c r="L528" s="1"/>
      <c r="M528" s="1"/>
    </row>
    <row r="529" spans="2:13" ht="12.75" customHeight="1">
      <c r="B529" s="1"/>
      <c r="C529" s="1"/>
      <c r="D529" s="1"/>
      <c r="E529" s="1"/>
      <c r="F529" s="1"/>
      <c r="G529" s="1"/>
      <c r="H529" s="1"/>
      <c r="I529" s="1"/>
      <c r="J529" s="1"/>
      <c r="K529" s="1"/>
      <c r="L529" s="1"/>
      <c r="M529" s="1"/>
    </row>
    <row r="530" spans="2:13" ht="12.75" customHeight="1">
      <c r="B530" s="1"/>
      <c r="C530" s="1"/>
      <c r="D530" s="1"/>
      <c r="E530" s="1"/>
      <c r="F530" s="1"/>
      <c r="G530" s="1"/>
      <c r="H530" s="1"/>
      <c r="I530" s="1"/>
      <c r="J530" s="1"/>
      <c r="K530" s="1"/>
      <c r="L530" s="1"/>
      <c r="M530" s="1"/>
    </row>
    <row r="531" spans="2:13" ht="12.75" customHeight="1">
      <c r="B531" s="1"/>
      <c r="C531" s="1"/>
      <c r="D531" s="1"/>
      <c r="E531" s="1"/>
      <c r="F531" s="1"/>
      <c r="G531" s="1"/>
      <c r="H531" s="1"/>
      <c r="I531" s="1"/>
      <c r="J531" s="1"/>
      <c r="K531" s="1"/>
      <c r="L531" s="1"/>
      <c r="M531" s="1"/>
    </row>
    <row r="532" spans="2:13" ht="12.75" customHeight="1">
      <c r="B532" s="1"/>
      <c r="C532" s="1"/>
      <c r="D532" s="1"/>
      <c r="E532" s="1"/>
      <c r="F532" s="1"/>
      <c r="G532" s="1"/>
      <c r="H532" s="1"/>
      <c r="I532" s="1"/>
      <c r="J532" s="1"/>
      <c r="K532" s="1"/>
      <c r="L532" s="1"/>
      <c r="M532" s="1"/>
    </row>
    <row r="533" spans="2:13" ht="12.75" customHeight="1">
      <c r="B533" s="1"/>
      <c r="C533" s="1"/>
      <c r="D533" s="1"/>
      <c r="E533" s="1"/>
      <c r="F533" s="1"/>
      <c r="G533" s="1"/>
      <c r="H533" s="1"/>
      <c r="I533" s="1"/>
      <c r="J533" s="1"/>
      <c r="K533" s="1"/>
      <c r="L533" s="1"/>
      <c r="M533" s="1"/>
    </row>
    <row r="534" spans="2:13" ht="12.75" customHeight="1">
      <c r="B534" s="1"/>
      <c r="C534" s="1"/>
      <c r="D534" s="1"/>
      <c r="E534" s="1"/>
      <c r="F534" s="1"/>
      <c r="G534" s="1"/>
      <c r="H534" s="1"/>
      <c r="I534" s="1"/>
      <c r="J534" s="1"/>
      <c r="K534" s="1"/>
      <c r="L534" s="1"/>
      <c r="M534" s="1"/>
    </row>
    <row r="535" spans="2:13" ht="12.75" customHeight="1">
      <c r="B535" s="1"/>
      <c r="C535" s="1"/>
      <c r="D535" s="1"/>
      <c r="E535" s="1"/>
      <c r="F535" s="1"/>
      <c r="G535" s="1"/>
      <c r="H535" s="1"/>
      <c r="I535" s="1"/>
      <c r="J535" s="1"/>
      <c r="K535" s="1"/>
      <c r="L535" s="1"/>
      <c r="M535" s="1"/>
    </row>
    <row r="536" spans="2:13" ht="12.75" customHeight="1">
      <c r="B536" s="1"/>
      <c r="C536" s="1"/>
      <c r="D536" s="1"/>
      <c r="E536" s="1"/>
      <c r="F536" s="1"/>
      <c r="G536" s="1"/>
      <c r="H536" s="1"/>
      <c r="I536" s="1"/>
      <c r="J536" s="1"/>
      <c r="K536" s="1"/>
      <c r="L536" s="1"/>
      <c r="M536" s="1"/>
    </row>
    <row r="537" spans="2:13" ht="12.75" customHeight="1">
      <c r="B537" s="1"/>
      <c r="C537" s="1"/>
      <c r="D537" s="1"/>
      <c r="E537" s="1"/>
      <c r="F537" s="1"/>
      <c r="G537" s="1"/>
      <c r="H537" s="1"/>
      <c r="I537" s="1"/>
      <c r="J537" s="1"/>
      <c r="K537" s="1"/>
      <c r="L537" s="1"/>
      <c r="M537" s="1"/>
    </row>
    <row r="538" spans="2:13" ht="12.75" customHeight="1">
      <c r="B538" s="1"/>
      <c r="C538" s="1"/>
      <c r="D538" s="1"/>
      <c r="E538" s="1"/>
      <c r="F538" s="1"/>
      <c r="G538" s="1"/>
      <c r="H538" s="1"/>
      <c r="I538" s="1"/>
      <c r="J538" s="1"/>
      <c r="K538" s="1"/>
      <c r="L538" s="1"/>
      <c r="M538" s="1"/>
    </row>
    <row r="539" spans="2:13" ht="12.75" customHeight="1">
      <c r="B539" s="1"/>
      <c r="C539" s="1"/>
      <c r="D539" s="1"/>
      <c r="E539" s="1"/>
      <c r="F539" s="1"/>
      <c r="G539" s="1"/>
      <c r="H539" s="1"/>
      <c r="I539" s="1"/>
      <c r="J539" s="1"/>
      <c r="K539" s="1"/>
      <c r="L539" s="1"/>
      <c r="M539" s="1"/>
    </row>
    <row r="540" spans="2:13" ht="12.75" customHeight="1">
      <c r="B540" s="1"/>
      <c r="C540" s="1"/>
      <c r="D540" s="1"/>
      <c r="E540" s="1"/>
      <c r="F540" s="1"/>
      <c r="G540" s="1"/>
      <c r="H540" s="1"/>
      <c r="I540" s="1"/>
      <c r="J540" s="1"/>
      <c r="K540" s="1"/>
      <c r="L540" s="1"/>
      <c r="M540" s="1"/>
    </row>
    <row r="541" spans="2:13" ht="12.75" customHeight="1">
      <c r="B541" s="1"/>
      <c r="C541" s="1"/>
      <c r="D541" s="1"/>
      <c r="E541" s="1"/>
      <c r="F541" s="1"/>
      <c r="G541" s="1"/>
      <c r="H541" s="1"/>
      <c r="I541" s="1"/>
      <c r="J541" s="1"/>
      <c r="K541" s="1"/>
      <c r="L541" s="1"/>
      <c r="M541" s="1"/>
    </row>
    <row r="542" spans="2:13" ht="12.75" customHeight="1">
      <c r="B542" s="1"/>
      <c r="C542" s="1"/>
      <c r="D542" s="1"/>
      <c r="E542" s="1"/>
      <c r="F542" s="1"/>
      <c r="G542" s="1"/>
      <c r="H542" s="1"/>
      <c r="I542" s="1"/>
      <c r="J542" s="1"/>
      <c r="K542" s="1"/>
      <c r="L542" s="1"/>
      <c r="M542" s="1"/>
    </row>
    <row r="543" spans="2:13" ht="12.75" customHeight="1">
      <c r="B543" s="1"/>
      <c r="C543" s="1"/>
      <c r="D543" s="1"/>
      <c r="E543" s="1"/>
      <c r="F543" s="1"/>
      <c r="G543" s="1"/>
      <c r="H543" s="1"/>
      <c r="I543" s="1"/>
      <c r="J543" s="1"/>
      <c r="K543" s="1"/>
      <c r="L543" s="1"/>
      <c r="M543" s="1"/>
    </row>
    <row r="544" spans="2:13" ht="12.75" customHeight="1">
      <c r="B544" s="1"/>
      <c r="C544" s="1"/>
      <c r="D544" s="1"/>
      <c r="E544" s="1"/>
      <c r="F544" s="1"/>
      <c r="G544" s="1"/>
      <c r="H544" s="1"/>
      <c r="I544" s="1"/>
      <c r="J544" s="1"/>
      <c r="K544" s="1"/>
      <c r="L544" s="1"/>
      <c r="M544" s="1"/>
    </row>
    <row r="545" spans="2:13" ht="12.75" customHeight="1">
      <c r="B545" s="1"/>
      <c r="C545" s="1"/>
      <c r="D545" s="1"/>
      <c r="E545" s="1"/>
      <c r="F545" s="1"/>
      <c r="G545" s="1"/>
      <c r="H545" s="1"/>
      <c r="I545" s="1"/>
      <c r="J545" s="1"/>
      <c r="K545" s="1"/>
      <c r="L545" s="1"/>
      <c r="M545" s="1"/>
    </row>
    <row r="546" spans="2:13" ht="12.75" customHeight="1">
      <c r="B546" s="1"/>
      <c r="C546" s="1"/>
      <c r="D546" s="1"/>
      <c r="E546" s="1"/>
      <c r="F546" s="1"/>
      <c r="G546" s="1"/>
      <c r="H546" s="1"/>
      <c r="I546" s="1"/>
      <c r="J546" s="1"/>
      <c r="K546" s="1"/>
      <c r="L546" s="1"/>
      <c r="M546" s="1"/>
    </row>
    <row r="547" spans="2:13" ht="12.75" customHeight="1">
      <c r="B547" s="1"/>
      <c r="C547" s="1"/>
      <c r="D547" s="1"/>
      <c r="E547" s="1"/>
      <c r="F547" s="1"/>
      <c r="G547" s="1"/>
      <c r="H547" s="1"/>
      <c r="I547" s="1"/>
      <c r="J547" s="1"/>
      <c r="K547" s="1"/>
      <c r="L547" s="1"/>
      <c r="M547" s="1"/>
    </row>
    <row r="548" spans="2:13" ht="12.75" customHeight="1">
      <c r="B548" s="1"/>
      <c r="C548" s="1"/>
      <c r="D548" s="1"/>
      <c r="E548" s="1"/>
      <c r="F548" s="1"/>
      <c r="G548" s="1"/>
      <c r="H548" s="1"/>
      <c r="I548" s="1"/>
      <c r="J548" s="1"/>
      <c r="K548" s="1"/>
      <c r="L548" s="1"/>
      <c r="M548" s="1"/>
    </row>
    <row r="549" spans="2:13" ht="12.75" customHeight="1">
      <c r="B549" s="1"/>
      <c r="C549" s="1"/>
      <c r="D549" s="1"/>
      <c r="E549" s="1"/>
      <c r="F549" s="1"/>
      <c r="G549" s="1"/>
      <c r="H549" s="1"/>
      <c r="I549" s="1"/>
      <c r="J549" s="1"/>
      <c r="K549" s="1"/>
      <c r="L549" s="1"/>
      <c r="M549" s="1"/>
    </row>
    <row r="550" spans="2:13" ht="12.75" customHeight="1">
      <c r="B550" s="1"/>
      <c r="C550" s="1"/>
      <c r="D550" s="1"/>
      <c r="E550" s="1"/>
      <c r="F550" s="1"/>
      <c r="G550" s="1"/>
      <c r="H550" s="1"/>
      <c r="I550" s="1"/>
      <c r="J550" s="1"/>
      <c r="K550" s="1"/>
      <c r="L550" s="1"/>
      <c r="M550" s="1"/>
    </row>
    <row r="551" spans="2:13" ht="12.75" customHeight="1">
      <c r="B551" s="1"/>
      <c r="C551" s="1"/>
      <c r="D551" s="1"/>
      <c r="E551" s="1"/>
      <c r="F551" s="1"/>
      <c r="G551" s="1"/>
      <c r="H551" s="1"/>
      <c r="I551" s="1"/>
      <c r="J551" s="1"/>
      <c r="K551" s="1"/>
      <c r="L551" s="1"/>
      <c r="M551" s="1"/>
    </row>
    <row r="552" spans="2:13" ht="12.75" customHeight="1">
      <c r="B552" s="1"/>
      <c r="C552" s="1"/>
      <c r="D552" s="1"/>
      <c r="E552" s="1"/>
      <c r="F552" s="1"/>
      <c r="G552" s="1"/>
      <c r="H552" s="1"/>
      <c r="I552" s="1"/>
      <c r="J552" s="1"/>
      <c r="K552" s="1"/>
      <c r="L552" s="1"/>
      <c r="M552" s="1"/>
    </row>
    <row r="553" spans="2:13" ht="12.75" customHeight="1">
      <c r="B553" s="1"/>
      <c r="C553" s="1"/>
      <c r="D553" s="1"/>
      <c r="E553" s="1"/>
      <c r="F553" s="1"/>
      <c r="G553" s="1"/>
      <c r="H553" s="1"/>
      <c r="I553" s="1"/>
      <c r="J553" s="1"/>
      <c r="K553" s="1"/>
      <c r="L553" s="1"/>
      <c r="M553" s="1"/>
    </row>
    <row r="554" spans="2:13" ht="12.75" customHeight="1">
      <c r="B554" s="1"/>
      <c r="C554" s="1"/>
      <c r="D554" s="1"/>
      <c r="E554" s="1"/>
      <c r="F554" s="1"/>
      <c r="G554" s="1"/>
      <c r="H554" s="1"/>
      <c r="I554" s="1"/>
      <c r="J554" s="1"/>
      <c r="K554" s="1"/>
      <c r="L554" s="1"/>
      <c r="M554" s="1"/>
    </row>
    <row r="555" spans="2:13" ht="12.75" customHeight="1">
      <c r="B555" s="1"/>
      <c r="C555" s="1"/>
      <c r="D555" s="1"/>
      <c r="E555" s="1"/>
      <c r="F555" s="1"/>
      <c r="G555" s="1"/>
      <c r="H555" s="1"/>
      <c r="I555" s="1"/>
      <c r="J555" s="1"/>
      <c r="K555" s="1"/>
      <c r="L555" s="1"/>
      <c r="M555" s="1"/>
    </row>
    <row r="556" spans="2:13" ht="12.75" customHeight="1">
      <c r="B556" s="1"/>
      <c r="C556" s="1"/>
      <c r="D556" s="1"/>
      <c r="E556" s="1"/>
      <c r="F556" s="1"/>
      <c r="G556" s="1"/>
      <c r="H556" s="1"/>
      <c r="I556" s="1"/>
      <c r="J556" s="1"/>
      <c r="K556" s="1"/>
      <c r="L556" s="1"/>
      <c r="M556" s="1"/>
    </row>
    <row r="557" spans="2:13" ht="12.75" customHeight="1">
      <c r="B557" s="1"/>
      <c r="C557" s="1"/>
      <c r="D557" s="1"/>
      <c r="E557" s="1"/>
      <c r="F557" s="1"/>
      <c r="G557" s="1"/>
      <c r="H557" s="1"/>
      <c r="I557" s="1"/>
      <c r="J557" s="1"/>
      <c r="K557" s="1"/>
      <c r="L557" s="1"/>
      <c r="M557" s="1"/>
    </row>
    <row r="558" spans="2:13" ht="12.75" customHeight="1">
      <c r="B558" s="1"/>
      <c r="C558" s="1"/>
      <c r="D558" s="1"/>
      <c r="E558" s="1"/>
      <c r="F558" s="1"/>
      <c r="G558" s="1"/>
      <c r="H558" s="1"/>
      <c r="I558" s="1"/>
      <c r="J558" s="1"/>
      <c r="K558" s="1"/>
      <c r="L558" s="1"/>
      <c r="M558" s="1"/>
    </row>
    <row r="559" spans="2:13" ht="12.75" customHeight="1">
      <c r="B559" s="1"/>
      <c r="C559" s="1"/>
      <c r="D559" s="1"/>
      <c r="E559" s="1"/>
      <c r="F559" s="1"/>
      <c r="G559" s="1"/>
      <c r="H559" s="1"/>
      <c r="I559" s="1"/>
      <c r="J559" s="1"/>
      <c r="K559" s="1"/>
      <c r="L559" s="1"/>
      <c r="M559" s="1"/>
    </row>
    <row r="560" spans="2:13" ht="12.75" customHeight="1">
      <c r="B560" s="1"/>
      <c r="C560" s="1"/>
      <c r="D560" s="1"/>
      <c r="E560" s="1"/>
      <c r="F560" s="1"/>
      <c r="G560" s="1"/>
      <c r="H560" s="1"/>
      <c r="I560" s="1"/>
      <c r="J560" s="1"/>
      <c r="K560" s="1"/>
      <c r="L560" s="1"/>
      <c r="M560" s="1"/>
    </row>
    <row r="561" spans="2:13" ht="12.75" customHeight="1">
      <c r="B561" s="1"/>
      <c r="C561" s="1"/>
      <c r="D561" s="1"/>
      <c r="E561" s="1"/>
      <c r="F561" s="1"/>
      <c r="G561" s="1"/>
      <c r="H561" s="1"/>
      <c r="I561" s="1"/>
      <c r="J561" s="1"/>
      <c r="K561" s="1"/>
      <c r="L561" s="1"/>
      <c r="M561" s="1"/>
    </row>
    <row r="562" spans="2:13" ht="12.75" customHeight="1">
      <c r="B562" s="1"/>
      <c r="C562" s="1"/>
      <c r="D562" s="1"/>
      <c r="E562" s="1"/>
      <c r="F562" s="1"/>
      <c r="G562" s="1"/>
      <c r="H562" s="1"/>
      <c r="I562" s="1"/>
      <c r="J562" s="1"/>
      <c r="K562" s="1"/>
      <c r="L562" s="1"/>
      <c r="M562" s="1"/>
    </row>
    <row r="563" spans="2:13" ht="12.75" customHeight="1">
      <c r="B563" s="1"/>
      <c r="C563" s="1"/>
      <c r="D563" s="1"/>
      <c r="E563" s="1"/>
      <c r="F563" s="1"/>
      <c r="G563" s="1"/>
      <c r="H563" s="1"/>
      <c r="I563" s="1"/>
      <c r="J563" s="1"/>
      <c r="K563" s="1"/>
      <c r="L563" s="1"/>
      <c r="M563" s="1"/>
    </row>
    <row r="564" spans="2:13" ht="12.75" customHeight="1">
      <c r="B564" s="1"/>
      <c r="C564" s="1"/>
      <c r="D564" s="1"/>
      <c r="E564" s="1"/>
      <c r="F564" s="1"/>
      <c r="G564" s="1"/>
      <c r="H564" s="1"/>
      <c r="I564" s="1"/>
      <c r="J564" s="1"/>
      <c r="K564" s="1"/>
      <c r="L564" s="1"/>
      <c r="M564" s="1"/>
    </row>
    <row r="565" spans="2:13" ht="12.75" customHeight="1">
      <c r="B565" s="1"/>
      <c r="C565" s="1"/>
      <c r="D565" s="1"/>
      <c r="E565" s="1"/>
      <c r="F565" s="1"/>
      <c r="G565" s="1"/>
      <c r="H565" s="1"/>
      <c r="I565" s="1"/>
      <c r="J565" s="1"/>
      <c r="K565" s="1"/>
      <c r="L565" s="1"/>
      <c r="M565" s="1"/>
    </row>
    <row r="566" spans="2:13" ht="12.75" customHeight="1">
      <c r="B566" s="1"/>
      <c r="C566" s="1"/>
      <c r="D566" s="1"/>
      <c r="E566" s="1"/>
      <c r="F566" s="1"/>
      <c r="G566" s="1"/>
      <c r="H566" s="1"/>
      <c r="I566" s="1"/>
      <c r="J566" s="1"/>
      <c r="K566" s="1"/>
      <c r="L566" s="1"/>
      <c r="M566" s="1"/>
    </row>
    <row r="567" spans="2:13" ht="12.75" customHeight="1">
      <c r="B567" s="1"/>
      <c r="C567" s="1"/>
      <c r="D567" s="1"/>
      <c r="E567" s="1"/>
      <c r="F567" s="1"/>
      <c r="G567" s="1"/>
      <c r="H567" s="1"/>
      <c r="I567" s="1"/>
      <c r="J567" s="1"/>
      <c r="K567" s="1"/>
      <c r="L567" s="1"/>
      <c r="M567" s="1"/>
    </row>
    <row r="568" spans="2:13" ht="12.75" customHeight="1">
      <c r="B568" s="1"/>
      <c r="C568" s="1"/>
      <c r="D568" s="1"/>
      <c r="E568" s="1"/>
      <c r="F568" s="1"/>
      <c r="G568" s="1"/>
      <c r="H568" s="1"/>
      <c r="I568" s="1"/>
      <c r="J568" s="1"/>
      <c r="K568" s="1"/>
      <c r="L568" s="1"/>
      <c r="M568" s="1"/>
    </row>
    <row r="569" spans="2:13" ht="12.75" customHeight="1">
      <c r="B569" s="1"/>
      <c r="C569" s="1"/>
      <c r="D569" s="1"/>
      <c r="E569" s="1"/>
      <c r="F569" s="1"/>
      <c r="G569" s="1"/>
      <c r="H569" s="1"/>
      <c r="I569" s="1"/>
      <c r="J569" s="1"/>
      <c r="K569" s="1"/>
      <c r="L569" s="1"/>
      <c r="M569" s="1"/>
    </row>
    <row r="570" spans="2:13" ht="12.75" customHeight="1">
      <c r="B570" s="1"/>
      <c r="C570" s="1"/>
      <c r="D570" s="1"/>
      <c r="E570" s="1"/>
      <c r="F570" s="1"/>
      <c r="G570" s="1"/>
      <c r="H570" s="1"/>
      <c r="I570" s="1"/>
      <c r="J570" s="1"/>
      <c r="K570" s="1"/>
      <c r="L570" s="1"/>
      <c r="M570" s="1"/>
    </row>
    <row r="571" spans="2:13" ht="12.75" customHeight="1">
      <c r="B571" s="1"/>
      <c r="C571" s="1"/>
      <c r="D571" s="1"/>
      <c r="E571" s="1"/>
      <c r="F571" s="1"/>
      <c r="G571" s="1"/>
      <c r="H571" s="1"/>
      <c r="I571" s="1"/>
      <c r="J571" s="1"/>
      <c r="K571" s="1"/>
      <c r="L571" s="1"/>
      <c r="M571" s="1"/>
    </row>
    <row r="572" spans="2:13" ht="12.75" customHeight="1">
      <c r="B572" s="1"/>
      <c r="C572" s="1"/>
      <c r="D572" s="1"/>
      <c r="E572" s="1"/>
      <c r="F572" s="1"/>
      <c r="G572" s="1"/>
      <c r="H572" s="1"/>
      <c r="I572" s="1"/>
      <c r="J572" s="1"/>
      <c r="K572" s="1"/>
      <c r="L572" s="1"/>
      <c r="M572" s="1"/>
    </row>
    <row r="573" spans="2:13" ht="12.75" customHeight="1">
      <c r="B573" s="1"/>
      <c r="C573" s="1"/>
      <c r="D573" s="1"/>
      <c r="E573" s="1"/>
      <c r="F573" s="1"/>
      <c r="G573" s="1"/>
      <c r="H573" s="1"/>
      <c r="I573" s="1"/>
      <c r="J573" s="1"/>
      <c r="K573" s="1"/>
      <c r="L573" s="1"/>
      <c r="M573" s="1"/>
    </row>
    <row r="574" spans="2:13" ht="12.75" customHeight="1">
      <c r="B574" s="1"/>
      <c r="C574" s="1"/>
      <c r="D574" s="1"/>
      <c r="E574" s="1"/>
      <c r="F574" s="1"/>
      <c r="G574" s="1"/>
      <c r="H574" s="1"/>
      <c r="I574" s="1"/>
      <c r="J574" s="1"/>
      <c r="K574" s="1"/>
      <c r="L574" s="1"/>
      <c r="M574" s="1"/>
    </row>
    <row r="575" spans="2:13" ht="12.75" customHeight="1">
      <c r="B575" s="1"/>
      <c r="C575" s="1"/>
      <c r="D575" s="1"/>
      <c r="E575" s="1"/>
      <c r="F575" s="1"/>
      <c r="G575" s="1"/>
      <c r="H575" s="1"/>
      <c r="I575" s="1"/>
      <c r="J575" s="1"/>
      <c r="K575" s="1"/>
      <c r="L575" s="1"/>
      <c r="M575" s="1"/>
    </row>
    <row r="576" spans="2:13" ht="12.75" customHeight="1">
      <c r="B576" s="1"/>
      <c r="C576" s="1"/>
      <c r="D576" s="1"/>
      <c r="E576" s="1"/>
      <c r="F576" s="1"/>
      <c r="G576" s="1"/>
      <c r="H576" s="1"/>
      <c r="I576" s="1"/>
      <c r="J576" s="1"/>
      <c r="K576" s="1"/>
      <c r="L576" s="1"/>
      <c r="M576" s="1"/>
    </row>
    <row r="577" spans="2:13" ht="12.75" customHeight="1">
      <c r="B577" s="1"/>
      <c r="C577" s="1"/>
      <c r="D577" s="1"/>
      <c r="E577" s="1"/>
      <c r="F577" s="1"/>
      <c r="G577" s="1"/>
      <c r="H577" s="1"/>
      <c r="I577" s="1"/>
      <c r="J577" s="1"/>
      <c r="K577" s="1"/>
      <c r="L577" s="1"/>
      <c r="M577" s="1"/>
    </row>
    <row r="578" spans="2:13" ht="12.75" customHeight="1">
      <c r="B578" s="1"/>
      <c r="C578" s="1"/>
      <c r="D578" s="1"/>
      <c r="E578" s="1"/>
      <c r="F578" s="1"/>
      <c r="G578" s="1"/>
      <c r="H578" s="1"/>
      <c r="I578" s="1"/>
      <c r="J578" s="1"/>
      <c r="K578" s="1"/>
      <c r="L578" s="1"/>
      <c r="M578" s="1"/>
    </row>
    <row r="579" spans="2:13" ht="12.75" customHeight="1">
      <c r="B579" s="1"/>
      <c r="C579" s="1"/>
      <c r="D579" s="1"/>
      <c r="E579" s="1"/>
      <c r="F579" s="1"/>
      <c r="G579" s="1"/>
      <c r="H579" s="1"/>
      <c r="I579" s="1"/>
      <c r="J579" s="1"/>
      <c r="K579" s="1"/>
      <c r="L579" s="1"/>
      <c r="M579" s="1"/>
    </row>
    <row r="580" spans="2:13" ht="12.75" customHeight="1">
      <c r="B580" s="1"/>
      <c r="C580" s="1"/>
      <c r="D580" s="1"/>
      <c r="E580" s="1"/>
      <c r="F580" s="1"/>
      <c r="G580" s="1"/>
      <c r="H580" s="1"/>
      <c r="I580" s="1"/>
      <c r="J580" s="1"/>
      <c r="K580" s="1"/>
      <c r="L580" s="1"/>
      <c r="M580" s="1"/>
    </row>
    <row r="581" spans="2:13" ht="12.75" customHeight="1">
      <c r="B581" s="1"/>
      <c r="C581" s="1"/>
      <c r="D581" s="1"/>
      <c r="E581" s="1"/>
      <c r="F581" s="1"/>
      <c r="G581" s="1"/>
      <c r="H581" s="1"/>
      <c r="I581" s="1"/>
      <c r="J581" s="1"/>
      <c r="K581" s="1"/>
      <c r="L581" s="1"/>
      <c r="M581" s="1"/>
    </row>
    <row r="582" spans="2:13" ht="12.75" customHeight="1">
      <c r="B582" s="1"/>
      <c r="C582" s="1"/>
      <c r="D582" s="1"/>
      <c r="E582" s="1"/>
      <c r="F582" s="1"/>
      <c r="G582" s="1"/>
      <c r="H582" s="1"/>
      <c r="I582" s="1"/>
      <c r="J582" s="1"/>
      <c r="K582" s="1"/>
      <c r="L582" s="1"/>
      <c r="M582" s="1"/>
    </row>
    <row r="583" spans="2:13" ht="12.75" customHeight="1">
      <c r="B583" s="1"/>
      <c r="C583" s="1"/>
      <c r="D583" s="1"/>
      <c r="E583" s="1"/>
      <c r="F583" s="1"/>
      <c r="G583" s="1"/>
      <c r="H583" s="1"/>
      <c r="I583" s="1"/>
      <c r="J583" s="1"/>
      <c r="K583" s="1"/>
      <c r="L583" s="1"/>
      <c r="M583" s="1"/>
    </row>
    <row r="584" spans="2:13" ht="12.75" customHeight="1">
      <c r="B584" s="1"/>
      <c r="C584" s="1"/>
      <c r="D584" s="1"/>
      <c r="E584" s="1"/>
      <c r="F584" s="1"/>
      <c r="G584" s="1"/>
      <c r="H584" s="1"/>
      <c r="I584" s="1"/>
      <c r="J584" s="1"/>
      <c r="K584" s="1"/>
      <c r="L584" s="1"/>
      <c r="M584" s="1"/>
    </row>
    <row r="585" spans="2:13" ht="12.75" customHeight="1">
      <c r="B585" s="1"/>
      <c r="C585" s="1"/>
      <c r="D585" s="1"/>
      <c r="E585" s="1"/>
      <c r="F585" s="1"/>
      <c r="G585" s="1"/>
      <c r="H585" s="1"/>
      <c r="I585" s="1"/>
      <c r="J585" s="1"/>
      <c r="K585" s="1"/>
      <c r="L585" s="1"/>
      <c r="M585" s="1"/>
    </row>
    <row r="586" spans="2:13" ht="12.75" customHeight="1">
      <c r="B586" s="1"/>
      <c r="C586" s="1"/>
      <c r="D586" s="1"/>
      <c r="E586" s="1"/>
      <c r="F586" s="1"/>
      <c r="G586" s="1"/>
      <c r="H586" s="1"/>
      <c r="I586" s="1"/>
      <c r="J586" s="1"/>
      <c r="K586" s="1"/>
      <c r="L586" s="1"/>
      <c r="M586" s="1"/>
    </row>
    <row r="587" spans="2:13" ht="12.75" customHeight="1">
      <c r="B587" s="1"/>
      <c r="C587" s="1"/>
      <c r="D587" s="1"/>
      <c r="E587" s="1"/>
      <c r="F587" s="1"/>
      <c r="G587" s="1"/>
      <c r="H587" s="1"/>
      <c r="I587" s="1"/>
      <c r="J587" s="1"/>
      <c r="K587" s="1"/>
      <c r="L587" s="1"/>
      <c r="M587" s="1"/>
    </row>
    <row r="588" spans="2:13" ht="12.75" customHeight="1">
      <c r="B588" s="1"/>
      <c r="C588" s="1"/>
      <c r="D588" s="1"/>
      <c r="E588" s="1"/>
      <c r="F588" s="1"/>
      <c r="G588" s="1"/>
      <c r="H588" s="1"/>
      <c r="I588" s="1"/>
      <c r="J588" s="1"/>
      <c r="K588" s="1"/>
      <c r="L588" s="1"/>
      <c r="M588" s="1"/>
    </row>
    <row r="589" spans="2:13" ht="12.75" customHeight="1">
      <c r="B589" s="1"/>
      <c r="C589" s="1"/>
      <c r="D589" s="1"/>
      <c r="E589" s="1"/>
      <c r="F589" s="1"/>
      <c r="G589" s="1"/>
      <c r="H589" s="1"/>
      <c r="I589" s="1"/>
      <c r="J589" s="1"/>
      <c r="K589" s="1"/>
      <c r="L589" s="1"/>
      <c r="M589" s="1"/>
    </row>
    <row r="590" spans="2:13" ht="12.75" customHeight="1">
      <c r="B590" s="1"/>
      <c r="C590" s="1"/>
      <c r="D590" s="1"/>
      <c r="E590" s="1"/>
      <c r="F590" s="1"/>
      <c r="G590" s="1"/>
      <c r="H590" s="1"/>
      <c r="I590" s="1"/>
      <c r="J590" s="1"/>
      <c r="K590" s="1"/>
      <c r="L590" s="1"/>
      <c r="M590" s="1"/>
    </row>
    <row r="591" spans="2:13" ht="12.75" customHeight="1">
      <c r="B591" s="1"/>
      <c r="C591" s="1"/>
      <c r="D591" s="1"/>
      <c r="E591" s="1"/>
      <c r="F591" s="1"/>
      <c r="G591" s="1"/>
      <c r="H591" s="1"/>
      <c r="I591" s="1"/>
      <c r="J591" s="1"/>
      <c r="K591" s="1"/>
      <c r="L591" s="1"/>
      <c r="M591" s="1"/>
    </row>
    <row r="592" spans="2:13" ht="12.75" customHeight="1">
      <c r="B592" s="1"/>
      <c r="C592" s="1"/>
      <c r="D592" s="1"/>
      <c r="E592" s="1"/>
      <c r="F592" s="1"/>
      <c r="G592" s="1"/>
      <c r="H592" s="1"/>
      <c r="I592" s="1"/>
      <c r="J592" s="1"/>
      <c r="K592" s="1"/>
      <c r="L592" s="1"/>
      <c r="M592" s="1"/>
    </row>
    <row r="593" spans="2:13" ht="12.75" customHeight="1">
      <c r="B593" s="1"/>
      <c r="C593" s="1"/>
      <c r="D593" s="1"/>
      <c r="E593" s="1"/>
      <c r="F593" s="1"/>
      <c r="G593" s="1"/>
      <c r="H593" s="1"/>
      <c r="I593" s="1"/>
      <c r="J593" s="1"/>
      <c r="K593" s="1"/>
      <c r="L593" s="1"/>
      <c r="M593" s="1"/>
    </row>
    <row r="594" spans="2:13" ht="12.75" customHeight="1">
      <c r="B594" s="1"/>
      <c r="C594" s="1"/>
      <c r="D594" s="1"/>
      <c r="E594" s="1"/>
      <c r="F594" s="1"/>
      <c r="G594" s="1"/>
      <c r="H594" s="1"/>
      <c r="I594" s="1"/>
      <c r="J594" s="1"/>
      <c r="K594" s="1"/>
      <c r="L594" s="1"/>
      <c r="M594" s="1"/>
    </row>
    <row r="595" spans="2:13" ht="12.75" customHeight="1">
      <c r="B595" s="1"/>
      <c r="C595" s="1"/>
      <c r="D595" s="1"/>
      <c r="E595" s="1"/>
      <c r="F595" s="1"/>
      <c r="G595" s="1"/>
      <c r="H595" s="1"/>
      <c r="I595" s="1"/>
      <c r="J595" s="1"/>
      <c r="K595" s="1"/>
      <c r="L595" s="1"/>
      <c r="M595" s="1"/>
    </row>
    <row r="596" spans="2:13" ht="12.75" customHeight="1">
      <c r="B596" s="1"/>
      <c r="C596" s="1"/>
      <c r="D596" s="1"/>
      <c r="E596" s="1"/>
      <c r="F596" s="1"/>
      <c r="G596" s="1"/>
      <c r="H596" s="1"/>
      <c r="I596" s="1"/>
      <c r="J596" s="1"/>
      <c r="K596" s="1"/>
      <c r="L596" s="1"/>
      <c r="M596" s="1"/>
    </row>
    <row r="597" spans="2:13" ht="12.75" customHeight="1">
      <c r="B597" s="1"/>
      <c r="C597" s="1"/>
      <c r="D597" s="1"/>
      <c r="E597" s="1"/>
      <c r="F597" s="1"/>
      <c r="G597" s="1"/>
      <c r="H597" s="1"/>
      <c r="I597" s="1"/>
      <c r="J597" s="1"/>
      <c r="K597" s="1"/>
      <c r="L597" s="1"/>
      <c r="M597" s="1"/>
    </row>
    <row r="598" spans="2:13" ht="12.75" customHeight="1">
      <c r="B598" s="1"/>
      <c r="C598" s="1"/>
      <c r="D598" s="1"/>
      <c r="E598" s="1"/>
      <c r="F598" s="1"/>
      <c r="G598" s="1"/>
      <c r="H598" s="1"/>
      <c r="I598" s="1"/>
      <c r="J598" s="1"/>
      <c r="K598" s="1"/>
      <c r="L598" s="1"/>
      <c r="M598" s="1"/>
    </row>
    <row r="599" spans="2:13" ht="12.75" customHeight="1">
      <c r="B599" s="1"/>
      <c r="C599" s="1"/>
      <c r="D599" s="1"/>
      <c r="E599" s="1"/>
      <c r="F599" s="1"/>
      <c r="G599" s="1"/>
      <c r="H599" s="1"/>
      <c r="I599" s="1"/>
      <c r="J599" s="1"/>
      <c r="K599" s="1"/>
      <c r="L599" s="1"/>
      <c r="M599" s="1"/>
    </row>
    <row r="600" spans="2:13" ht="12.75" customHeight="1">
      <c r="B600" s="1"/>
      <c r="C600" s="1"/>
      <c r="D600" s="1"/>
      <c r="E600" s="1"/>
      <c r="F600" s="1"/>
      <c r="G600" s="1"/>
      <c r="H600" s="1"/>
      <c r="I600" s="1"/>
      <c r="J600" s="1"/>
      <c r="K600" s="1"/>
      <c r="L600" s="1"/>
      <c r="M600" s="1"/>
    </row>
    <row r="601" spans="2:13" ht="12.75" customHeight="1">
      <c r="B601" s="1"/>
      <c r="C601" s="1"/>
      <c r="D601" s="1"/>
      <c r="E601" s="1"/>
      <c r="F601" s="1"/>
      <c r="G601" s="1"/>
      <c r="H601" s="1"/>
      <c r="I601" s="1"/>
      <c r="J601" s="1"/>
      <c r="K601" s="1"/>
      <c r="L601" s="1"/>
      <c r="M601" s="1"/>
    </row>
    <row r="602" spans="2:13" ht="12.75" customHeight="1">
      <c r="B602" s="1"/>
      <c r="C602" s="1"/>
      <c r="D602" s="1"/>
      <c r="E602" s="1"/>
      <c r="F602" s="1"/>
      <c r="G602" s="1"/>
      <c r="H602" s="1"/>
      <c r="I602" s="1"/>
      <c r="J602" s="1"/>
      <c r="K602" s="1"/>
      <c r="L602" s="1"/>
      <c r="M602" s="1"/>
    </row>
    <row r="603" spans="2:13" ht="12.75" customHeight="1">
      <c r="B603" s="1"/>
      <c r="C603" s="1"/>
      <c r="D603" s="1"/>
      <c r="E603" s="1"/>
      <c r="F603" s="1"/>
      <c r="G603" s="1"/>
      <c r="H603" s="1"/>
      <c r="I603" s="1"/>
      <c r="J603" s="1"/>
      <c r="K603" s="1"/>
      <c r="L603" s="1"/>
      <c r="M603" s="1"/>
    </row>
    <row r="604" spans="2:13" ht="12.75" customHeight="1">
      <c r="B604" s="1"/>
      <c r="C604" s="1"/>
      <c r="D604" s="1"/>
      <c r="E604" s="1"/>
      <c r="F604" s="1"/>
      <c r="G604" s="1"/>
      <c r="H604" s="1"/>
      <c r="I604" s="1"/>
      <c r="J604" s="1"/>
      <c r="K604" s="1"/>
      <c r="L604" s="1"/>
      <c r="M604" s="1"/>
    </row>
    <row r="605" spans="2:13" ht="12.75" customHeight="1">
      <c r="B605" s="1"/>
      <c r="C605" s="1"/>
      <c r="D605" s="1"/>
      <c r="E605" s="1"/>
      <c r="F605" s="1"/>
      <c r="G605" s="1"/>
      <c r="H605" s="1"/>
      <c r="I605" s="1"/>
      <c r="J605" s="1"/>
      <c r="K605" s="1"/>
      <c r="L605" s="1"/>
      <c r="M605" s="1"/>
    </row>
    <row r="606" spans="2:13" ht="12.75" customHeight="1">
      <c r="B606" s="1"/>
      <c r="C606" s="1"/>
      <c r="D606" s="1"/>
      <c r="E606" s="1"/>
      <c r="F606" s="1"/>
      <c r="G606" s="1"/>
      <c r="H606" s="1"/>
      <c r="I606" s="1"/>
      <c r="J606" s="1"/>
      <c r="K606" s="1"/>
      <c r="L606" s="1"/>
      <c r="M606" s="1"/>
    </row>
    <row r="607" spans="2:13" ht="12.75" customHeight="1">
      <c r="B607" s="1"/>
      <c r="C607" s="1"/>
      <c r="D607" s="1"/>
      <c r="E607" s="1"/>
      <c r="F607" s="1"/>
      <c r="G607" s="1"/>
      <c r="H607" s="1"/>
      <c r="I607" s="1"/>
      <c r="J607" s="1"/>
      <c r="K607" s="1"/>
      <c r="L607" s="1"/>
      <c r="M607" s="1"/>
    </row>
    <row r="608" spans="2:13" ht="12.75" customHeight="1">
      <c r="B608" s="1"/>
      <c r="C608" s="1"/>
      <c r="D608" s="1"/>
      <c r="E608" s="1"/>
      <c r="F608" s="1"/>
      <c r="G608" s="1"/>
      <c r="H608" s="1"/>
      <c r="I608" s="1"/>
      <c r="J608" s="1"/>
      <c r="K608" s="1"/>
      <c r="L608" s="1"/>
      <c r="M608" s="1"/>
    </row>
    <row r="609" spans="2:13" ht="12.75" customHeight="1">
      <c r="B609" s="1"/>
      <c r="C609" s="1"/>
      <c r="D609" s="1"/>
      <c r="E609" s="1"/>
      <c r="F609" s="1"/>
      <c r="G609" s="1"/>
      <c r="H609" s="1"/>
      <c r="I609" s="1"/>
      <c r="J609" s="1"/>
      <c r="K609" s="1"/>
      <c r="L609" s="1"/>
      <c r="M609" s="1"/>
    </row>
    <row r="610" spans="2:13" ht="12.75" customHeight="1">
      <c r="B610" s="1"/>
      <c r="C610" s="1"/>
      <c r="D610" s="1"/>
      <c r="E610" s="1"/>
      <c r="F610" s="1"/>
      <c r="G610" s="1"/>
      <c r="H610" s="1"/>
      <c r="I610" s="1"/>
      <c r="J610" s="1"/>
      <c r="K610" s="1"/>
      <c r="L610" s="1"/>
      <c r="M610" s="1"/>
    </row>
    <row r="611" spans="2:13" ht="12.75" customHeight="1">
      <c r="B611" s="1"/>
      <c r="C611" s="1"/>
      <c r="D611" s="1"/>
      <c r="E611" s="1"/>
      <c r="F611" s="1"/>
      <c r="G611" s="1"/>
      <c r="H611" s="1"/>
      <c r="I611" s="1"/>
      <c r="J611" s="1"/>
      <c r="K611" s="1"/>
      <c r="L611" s="1"/>
      <c r="M611" s="1"/>
    </row>
    <row r="612" spans="2:13" ht="12.75" customHeight="1">
      <c r="B612" s="1"/>
      <c r="C612" s="1"/>
      <c r="D612" s="1"/>
      <c r="E612" s="1"/>
      <c r="F612" s="1"/>
      <c r="G612" s="1"/>
      <c r="H612" s="1"/>
      <c r="I612" s="1"/>
      <c r="J612" s="1"/>
      <c r="K612" s="1"/>
      <c r="L612" s="1"/>
      <c r="M612" s="1"/>
    </row>
    <row r="613" spans="2:13" ht="12.75" customHeight="1">
      <c r="B613" s="1"/>
      <c r="C613" s="1"/>
      <c r="D613" s="1"/>
      <c r="E613" s="1"/>
      <c r="F613" s="1"/>
      <c r="G613" s="1"/>
      <c r="H613" s="1"/>
      <c r="I613" s="1"/>
      <c r="J613" s="1"/>
      <c r="K613" s="1"/>
      <c r="L613" s="1"/>
      <c r="M613" s="1"/>
    </row>
    <row r="614" spans="2:13" ht="12.75" customHeight="1">
      <c r="B614" s="1"/>
      <c r="C614" s="1"/>
      <c r="D614" s="1"/>
      <c r="E614" s="1"/>
      <c r="F614" s="1"/>
      <c r="G614" s="1"/>
      <c r="H614" s="1"/>
      <c r="I614" s="1"/>
      <c r="J614" s="1"/>
      <c r="K614" s="1"/>
      <c r="L614" s="1"/>
      <c r="M614" s="1"/>
    </row>
  </sheetData>
  <mergeCells count="2">
    <mergeCell ref="B3:M3"/>
    <mergeCell ref="B6:M6"/>
  </mergeCells>
  <printOptions/>
  <pageMargins left="0.9" right="0.4" top="0.75" bottom="0.5" header="0.5" footer="0.5"/>
  <pageSetup firstPageNumber="1" useFirstPageNumber="1" fitToHeight="1" fitToWidth="1" horizontalDpi="300" verticalDpi="300" orientation="portrait" paperSize="9" scale="86"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83"/>
  <sheetViews>
    <sheetView showGridLines="0" defaultGridColor="0" view="pageBreakPreview" zoomScaleNormal="95" zoomScaleSheetLayoutView="100" colorId="22" workbookViewId="0" topLeftCell="A1">
      <selection activeCell="A14" sqref="A14"/>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2.445312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1" ht="24" customHeight="1">
      <c r="A2" s="8"/>
      <c r="B2" s="223" t="s">
        <v>148</v>
      </c>
      <c r="C2" s="74"/>
      <c r="D2" s="74"/>
      <c r="E2" s="74"/>
      <c r="F2" s="74"/>
      <c r="G2" s="74"/>
      <c r="H2" s="74"/>
      <c r="I2" s="74"/>
      <c r="J2" s="74"/>
      <c r="K2" s="1"/>
    </row>
    <row r="3" spans="1:11" ht="12.75" customHeight="1">
      <c r="A3" s="8"/>
      <c r="B3" s="75" t="s">
        <v>17</v>
      </c>
      <c r="C3" s="75"/>
      <c r="D3" s="75"/>
      <c r="E3" s="75"/>
      <c r="F3" s="75"/>
      <c r="G3" s="75"/>
      <c r="H3" s="75"/>
      <c r="I3" s="75"/>
      <c r="J3" s="75"/>
      <c r="K3" s="1"/>
    </row>
    <row r="4" spans="3:11" ht="12" customHeight="1">
      <c r="C4" s="3"/>
      <c r="D4" s="3"/>
      <c r="E4" s="3"/>
      <c r="F4" s="3"/>
      <c r="G4" s="3"/>
      <c r="H4" s="3"/>
      <c r="I4" s="3"/>
      <c r="J4" s="3"/>
      <c r="K4" s="1"/>
    </row>
    <row r="5" spans="1:11" ht="12" customHeight="1">
      <c r="A5" s="4"/>
      <c r="B5" s="3"/>
      <c r="C5" s="3"/>
      <c r="D5" s="3"/>
      <c r="E5" s="3"/>
      <c r="F5" s="3"/>
      <c r="G5" s="3"/>
      <c r="H5" s="3"/>
      <c r="I5" s="3"/>
      <c r="J5" s="3"/>
      <c r="K5" s="1"/>
    </row>
    <row r="6" spans="1:11" ht="18" customHeight="1">
      <c r="A6" s="4"/>
      <c r="B6" s="407" t="s">
        <v>264</v>
      </c>
      <c r="C6" s="407"/>
      <c r="D6" s="407"/>
      <c r="E6" s="407"/>
      <c r="F6" s="407"/>
      <c r="G6" s="407"/>
      <c r="H6" s="407"/>
      <c r="I6" s="407"/>
      <c r="J6" s="407"/>
      <c r="K6" s="1"/>
    </row>
    <row r="7" spans="2:11" ht="15" customHeight="1">
      <c r="B7" s="75" t="s">
        <v>85</v>
      </c>
      <c r="C7" s="16"/>
      <c r="D7" s="16"/>
      <c r="E7" s="16"/>
      <c r="F7" s="16"/>
      <c r="G7" s="16"/>
      <c r="H7" s="16"/>
      <c r="I7" s="16"/>
      <c r="J7" s="16"/>
      <c r="K7" s="1"/>
    </row>
    <row r="8" spans="1:11" ht="15" customHeight="1">
      <c r="A8" s="5"/>
      <c r="B8" s="3"/>
      <c r="C8" s="3"/>
      <c r="D8" s="3"/>
      <c r="E8" s="3"/>
      <c r="F8" s="3"/>
      <c r="G8" s="3"/>
      <c r="H8" s="3"/>
      <c r="I8" s="3"/>
      <c r="J8" s="3"/>
      <c r="K8" s="3"/>
    </row>
    <row r="9" spans="1:11" ht="6" customHeight="1">
      <c r="A9" s="5"/>
      <c r="B9" s="386"/>
      <c r="C9" s="387"/>
      <c r="D9" s="387"/>
      <c r="E9" s="387"/>
      <c r="F9" s="387"/>
      <c r="G9" s="387"/>
      <c r="H9" s="387"/>
      <c r="I9" s="387"/>
      <c r="J9" s="388"/>
      <c r="K9" s="3"/>
    </row>
    <row r="10" spans="2:11" ht="15.75" customHeight="1">
      <c r="B10" s="389" t="s">
        <v>54</v>
      </c>
      <c r="C10" s="355"/>
      <c r="D10" s="355"/>
      <c r="E10" s="355"/>
      <c r="F10" s="355"/>
      <c r="G10" s="355"/>
      <c r="H10" s="355"/>
      <c r="I10" s="355"/>
      <c r="J10" s="390"/>
      <c r="K10" s="3"/>
    </row>
    <row r="11" spans="2:11" ht="6" customHeight="1">
      <c r="B11" s="391"/>
      <c r="C11" s="392"/>
      <c r="D11" s="392"/>
      <c r="E11" s="392"/>
      <c r="F11" s="392"/>
      <c r="G11" s="392"/>
      <c r="H11" s="392"/>
      <c r="I11" s="392"/>
      <c r="J11" s="393"/>
      <c r="K11" s="3"/>
    </row>
    <row r="12" spans="1:11" ht="12.75" customHeight="1">
      <c r="A12" s="1"/>
      <c r="B12" s="1"/>
      <c r="C12" s="1"/>
      <c r="D12" s="1"/>
      <c r="E12" s="1"/>
      <c r="F12" s="1"/>
      <c r="G12" s="6"/>
      <c r="H12" s="1"/>
      <c r="I12" s="1"/>
      <c r="J12" s="1"/>
      <c r="K12" s="1"/>
    </row>
    <row r="13" spans="1:11" ht="14.25" customHeight="1">
      <c r="A13" s="1"/>
      <c r="B13" s="83"/>
      <c r="C13" s="83"/>
      <c r="D13" s="83"/>
      <c r="E13" s="83"/>
      <c r="F13" s="83"/>
      <c r="G13" s="84"/>
      <c r="H13" s="85" t="s">
        <v>63</v>
      </c>
      <c r="I13" s="86"/>
      <c r="J13" s="85" t="s">
        <v>63</v>
      </c>
      <c r="K13" s="1"/>
    </row>
    <row r="14" spans="1:11" ht="14.25" customHeight="1">
      <c r="A14" s="1"/>
      <c r="B14" s="83"/>
      <c r="C14" s="83"/>
      <c r="D14" s="83"/>
      <c r="E14" s="83"/>
      <c r="F14" s="83"/>
      <c r="G14" s="84"/>
      <c r="H14" s="85" t="s">
        <v>68</v>
      </c>
      <c r="I14" s="86"/>
      <c r="J14" s="85" t="s">
        <v>64</v>
      </c>
      <c r="K14" s="6"/>
    </row>
    <row r="15" spans="1:11" ht="14.25" customHeight="1">
      <c r="A15" s="1"/>
      <c r="B15" s="83"/>
      <c r="C15" s="83"/>
      <c r="D15" s="83"/>
      <c r="E15" s="83"/>
      <c r="F15" s="83"/>
      <c r="G15" s="84"/>
      <c r="H15" s="85" t="s">
        <v>69</v>
      </c>
      <c r="I15" s="86"/>
      <c r="J15" s="85" t="s">
        <v>65</v>
      </c>
      <c r="K15" s="1"/>
    </row>
    <row r="16" spans="1:11" ht="14.25" customHeight="1">
      <c r="A16" s="1"/>
      <c r="B16" s="83"/>
      <c r="C16" s="83"/>
      <c r="D16" s="83"/>
      <c r="E16" s="83"/>
      <c r="F16" s="83"/>
      <c r="G16" s="84"/>
      <c r="H16" s="85" t="s">
        <v>70</v>
      </c>
      <c r="I16" s="86"/>
      <c r="J16" s="85" t="s">
        <v>66</v>
      </c>
      <c r="K16" s="1"/>
    </row>
    <row r="17" spans="1:11" ht="14.25" customHeight="1">
      <c r="A17" s="1"/>
      <c r="B17" s="83"/>
      <c r="C17" s="83"/>
      <c r="D17" s="83"/>
      <c r="E17" s="83"/>
      <c r="F17" s="83"/>
      <c r="G17" s="87" t="s">
        <v>24</v>
      </c>
      <c r="H17" s="88" t="s">
        <v>272</v>
      </c>
      <c r="I17" s="86"/>
      <c r="J17" s="88" t="s">
        <v>258</v>
      </c>
      <c r="K17" s="1"/>
    </row>
    <row r="18" spans="1:11" ht="14.25" customHeight="1">
      <c r="A18" s="1"/>
      <c r="B18" s="83"/>
      <c r="C18" s="83"/>
      <c r="D18" s="83"/>
      <c r="E18" s="83"/>
      <c r="F18" s="83"/>
      <c r="G18" s="84"/>
      <c r="H18" s="89" t="s">
        <v>67</v>
      </c>
      <c r="I18" s="83"/>
      <c r="J18" s="89" t="s">
        <v>67</v>
      </c>
      <c r="K18" s="3"/>
    </row>
    <row r="19" spans="1:11" ht="14.25" customHeight="1">
      <c r="A19" s="1"/>
      <c r="B19" s="90" t="s">
        <v>247</v>
      </c>
      <c r="C19" s="83"/>
      <c r="D19" s="83"/>
      <c r="E19" s="83"/>
      <c r="F19" s="83"/>
      <c r="G19" s="84"/>
      <c r="H19" s="89"/>
      <c r="I19" s="83"/>
      <c r="J19" s="83"/>
      <c r="K19" s="3"/>
    </row>
    <row r="20" spans="1:11" ht="14.25" customHeight="1">
      <c r="A20" s="1"/>
      <c r="B20" s="90" t="s">
        <v>109</v>
      </c>
      <c r="C20" s="83"/>
      <c r="D20" s="83"/>
      <c r="E20" s="83"/>
      <c r="F20" s="83"/>
      <c r="G20" s="84"/>
      <c r="H20" s="83"/>
      <c r="I20" s="83"/>
      <c r="J20" s="83"/>
      <c r="K20" s="1"/>
    </row>
    <row r="21" spans="1:11" ht="14.25" customHeight="1">
      <c r="A21" s="14"/>
      <c r="B21" s="91" t="s">
        <v>120</v>
      </c>
      <c r="C21" s="83"/>
      <c r="D21" s="83"/>
      <c r="E21" s="83"/>
      <c r="F21" s="83"/>
      <c r="G21" s="92"/>
      <c r="H21" s="94">
        <v>889899</v>
      </c>
      <c r="I21" s="93"/>
      <c r="J21" s="94">
        <v>835294</v>
      </c>
      <c r="K21" s="14"/>
    </row>
    <row r="22" spans="1:11" ht="14.25" customHeight="1">
      <c r="A22" s="14"/>
      <c r="B22" s="91" t="s">
        <v>192</v>
      </c>
      <c r="C22" s="83"/>
      <c r="D22" s="83"/>
      <c r="E22" s="83"/>
      <c r="F22" s="83"/>
      <c r="G22" s="92"/>
      <c r="H22" s="93">
        <v>116542</v>
      </c>
      <c r="I22" s="93"/>
      <c r="J22" s="93">
        <v>111053</v>
      </c>
      <c r="K22" s="14"/>
    </row>
    <row r="23" spans="1:11" ht="14.25" customHeight="1">
      <c r="A23" s="14"/>
      <c r="B23" s="91" t="s">
        <v>193</v>
      </c>
      <c r="C23" s="83"/>
      <c r="D23" s="83"/>
      <c r="E23" s="83"/>
      <c r="F23" s="83"/>
      <c r="G23" s="92"/>
      <c r="H23" s="94">
        <v>313404</v>
      </c>
      <c r="I23" s="93"/>
      <c r="J23" s="94">
        <v>303055</v>
      </c>
      <c r="K23" s="14"/>
    </row>
    <row r="24" spans="1:11" ht="14.25" customHeight="1">
      <c r="A24" s="22"/>
      <c r="B24" s="91" t="s">
        <v>293</v>
      </c>
      <c r="C24" s="83"/>
      <c r="D24" s="83"/>
      <c r="E24" s="83"/>
      <c r="F24" s="83"/>
      <c r="G24" s="92"/>
      <c r="H24" s="93">
        <v>1279</v>
      </c>
      <c r="I24" s="93"/>
      <c r="J24" s="93">
        <v>1145</v>
      </c>
      <c r="K24" s="14"/>
    </row>
    <row r="25" spans="1:11" ht="14.25" customHeight="1">
      <c r="A25" s="22"/>
      <c r="B25" s="91" t="s">
        <v>121</v>
      </c>
      <c r="C25" s="83"/>
      <c r="D25" s="83"/>
      <c r="E25" s="83"/>
      <c r="F25" s="83"/>
      <c r="G25" s="92"/>
      <c r="H25" s="94">
        <v>686202</v>
      </c>
      <c r="I25" s="93"/>
      <c r="J25" s="94">
        <v>654093</v>
      </c>
      <c r="K25" s="14"/>
    </row>
    <row r="26" spans="1:11" ht="14.25" customHeight="1">
      <c r="A26" s="22"/>
      <c r="B26" s="91" t="s">
        <v>119</v>
      </c>
      <c r="C26" s="83"/>
      <c r="D26" s="83"/>
      <c r="E26" s="83"/>
      <c r="F26" s="83"/>
      <c r="G26" s="84"/>
      <c r="H26" s="93">
        <v>39798</v>
      </c>
      <c r="I26" s="93"/>
      <c r="J26" s="93">
        <v>36184</v>
      </c>
      <c r="K26" s="14"/>
    </row>
    <row r="27" spans="1:11" ht="14.25" customHeight="1">
      <c r="A27" s="22"/>
      <c r="B27" s="91" t="s">
        <v>194</v>
      </c>
      <c r="C27" s="83"/>
      <c r="D27" s="83"/>
      <c r="E27" s="83"/>
      <c r="F27" s="83"/>
      <c r="G27" s="84"/>
      <c r="H27" s="93">
        <f>88798</f>
        <v>88798</v>
      </c>
      <c r="I27" s="93"/>
      <c r="J27" s="93">
        <f>99138+40000</f>
        <v>139138</v>
      </c>
      <c r="K27" s="14"/>
    </row>
    <row r="28" spans="1:11" ht="14.25" customHeight="1">
      <c r="A28" s="22"/>
      <c r="B28" s="91" t="s">
        <v>149</v>
      </c>
      <c r="C28" s="83"/>
      <c r="D28" s="83"/>
      <c r="E28" s="83"/>
      <c r="F28" s="83"/>
      <c r="G28" s="84"/>
      <c r="H28" s="95">
        <v>1163476</v>
      </c>
      <c r="I28" s="93"/>
      <c r="J28" s="95">
        <v>1019607</v>
      </c>
      <c r="K28" s="14"/>
    </row>
    <row r="29" spans="1:11" ht="3.75" customHeight="1">
      <c r="A29" s="22"/>
      <c r="B29" s="83"/>
      <c r="C29" s="83"/>
      <c r="D29" s="83"/>
      <c r="E29" s="83"/>
      <c r="F29" s="83"/>
      <c r="G29" s="84"/>
      <c r="H29" s="93"/>
      <c r="I29" s="93"/>
      <c r="J29" s="93"/>
      <c r="K29" s="14"/>
    </row>
    <row r="30" spans="1:11" ht="15">
      <c r="A30" s="22"/>
      <c r="B30" s="83"/>
      <c r="C30" s="83"/>
      <c r="D30" s="83"/>
      <c r="E30" s="83"/>
      <c r="F30" s="83"/>
      <c r="G30" s="84"/>
      <c r="H30" s="96">
        <f>SUM(H21:H29)</f>
        <v>3299398</v>
      </c>
      <c r="I30" s="93"/>
      <c r="J30" s="96">
        <f>SUM(J21:J29)</f>
        <v>3099569</v>
      </c>
      <c r="K30" s="14"/>
    </row>
    <row r="31" spans="1:11" ht="7.5" customHeight="1">
      <c r="A31" s="14"/>
      <c r="B31" s="83"/>
      <c r="C31" s="83"/>
      <c r="D31" s="83"/>
      <c r="E31" s="83"/>
      <c r="F31" s="83"/>
      <c r="G31" s="84"/>
      <c r="H31" s="93"/>
      <c r="I31" s="93"/>
      <c r="J31" s="93"/>
      <c r="K31" s="14"/>
    </row>
    <row r="32" spans="1:11" ht="14.25" customHeight="1">
      <c r="A32" s="22"/>
      <c r="B32" s="90" t="s">
        <v>110</v>
      </c>
      <c r="C32" s="83"/>
      <c r="D32" s="83"/>
      <c r="E32" s="83"/>
      <c r="F32" s="83"/>
      <c r="G32" s="84"/>
      <c r="H32" s="93"/>
      <c r="I32" s="93"/>
      <c r="J32" s="93"/>
      <c r="K32" s="14"/>
    </row>
    <row r="33" spans="1:11" ht="14.25" customHeight="1">
      <c r="A33" s="14"/>
      <c r="B33" s="91" t="s">
        <v>15</v>
      </c>
      <c r="C33" s="97"/>
      <c r="D33" s="83"/>
      <c r="E33" s="83"/>
      <c r="F33" s="83"/>
      <c r="G33" s="84"/>
      <c r="H33" s="94">
        <v>243657</v>
      </c>
      <c r="I33" s="93"/>
      <c r="J33" s="94">
        <v>237804</v>
      </c>
      <c r="K33" s="14"/>
    </row>
    <row r="34" spans="1:11" ht="14.25" customHeight="1">
      <c r="A34" s="14"/>
      <c r="B34" s="91" t="s">
        <v>273</v>
      </c>
      <c r="C34" s="97"/>
      <c r="D34" s="83"/>
      <c r="E34" s="83"/>
      <c r="F34" s="83"/>
      <c r="G34" s="84"/>
      <c r="H34" s="93">
        <f>451349</f>
        <v>451349</v>
      </c>
      <c r="I34" s="93"/>
      <c r="J34" s="93">
        <f>269541+15987</f>
        <v>285528</v>
      </c>
      <c r="K34" s="14"/>
    </row>
    <row r="35" spans="1:11" ht="14.25" customHeight="1">
      <c r="A35" s="14"/>
      <c r="B35" s="91" t="s">
        <v>122</v>
      </c>
      <c r="C35" s="97"/>
      <c r="D35" s="83"/>
      <c r="E35" s="83"/>
      <c r="F35" s="83"/>
      <c r="G35" s="84"/>
      <c r="H35" s="93">
        <v>1927915</v>
      </c>
      <c r="I35" s="93"/>
      <c r="J35" s="93">
        <v>1840081</v>
      </c>
      <c r="K35" s="14"/>
    </row>
    <row r="36" spans="1:11" ht="3.75" customHeight="1">
      <c r="A36" s="14"/>
      <c r="B36" s="91"/>
      <c r="C36" s="97"/>
      <c r="D36" s="83"/>
      <c r="E36" s="83"/>
      <c r="F36" s="83"/>
      <c r="G36" s="84"/>
      <c r="H36" s="102"/>
      <c r="I36" s="93"/>
      <c r="J36" s="102"/>
      <c r="K36" s="14"/>
    </row>
    <row r="37" spans="1:11" ht="15" customHeight="1">
      <c r="A37" s="14"/>
      <c r="B37" s="83"/>
      <c r="C37" s="83"/>
      <c r="D37" s="83"/>
      <c r="E37" s="83"/>
      <c r="F37" s="83"/>
      <c r="G37" s="84"/>
      <c r="H37" s="96">
        <f>SUM(H33:H36)</f>
        <v>2622921</v>
      </c>
      <c r="I37" s="93"/>
      <c r="J37" s="96">
        <f>SUM(J33:J36)</f>
        <v>2363413</v>
      </c>
      <c r="K37" s="14"/>
    </row>
    <row r="38" spans="1:11" ht="4.5" customHeight="1">
      <c r="A38" s="14"/>
      <c r="B38" s="83"/>
      <c r="C38" s="83"/>
      <c r="D38" s="83"/>
      <c r="E38" s="83"/>
      <c r="F38" s="83"/>
      <c r="G38" s="84"/>
      <c r="H38" s="99"/>
      <c r="I38" s="93"/>
      <c r="J38" s="99"/>
      <c r="K38" s="14"/>
    </row>
    <row r="39" spans="1:11" ht="15" customHeight="1" thickBot="1">
      <c r="A39" s="14"/>
      <c r="B39" s="90" t="s">
        <v>130</v>
      </c>
      <c r="C39" s="83"/>
      <c r="D39" s="83"/>
      <c r="E39" s="83"/>
      <c r="F39" s="83"/>
      <c r="G39" s="84"/>
      <c r="H39" s="100">
        <f>H30+H37</f>
        <v>5922319</v>
      </c>
      <c r="I39" s="93"/>
      <c r="J39" s="100">
        <f>J30+J37</f>
        <v>5462982</v>
      </c>
      <c r="K39" s="14"/>
    </row>
    <row r="40" spans="1:11" ht="14.25" customHeight="1" thickTop="1">
      <c r="A40" s="14"/>
      <c r="B40" s="83"/>
      <c r="C40" s="83"/>
      <c r="D40" s="83"/>
      <c r="E40" s="83"/>
      <c r="F40" s="83"/>
      <c r="G40" s="84"/>
      <c r="H40" s="101"/>
      <c r="I40" s="93"/>
      <c r="J40" s="101"/>
      <c r="K40" s="14"/>
    </row>
    <row r="41" spans="1:11" ht="14.25" customHeight="1">
      <c r="A41" s="14"/>
      <c r="B41" s="83"/>
      <c r="C41" s="83"/>
      <c r="D41" s="83"/>
      <c r="E41" s="83"/>
      <c r="F41" s="83"/>
      <c r="G41" s="84"/>
      <c r="H41" s="93"/>
      <c r="I41" s="93"/>
      <c r="J41" s="93"/>
      <c r="K41" s="14"/>
    </row>
    <row r="42" spans="1:11" ht="14.25" customHeight="1">
      <c r="A42" s="23"/>
      <c r="B42" s="90" t="s">
        <v>131</v>
      </c>
      <c r="C42" s="83"/>
      <c r="D42" s="83"/>
      <c r="E42" s="83"/>
      <c r="F42" s="83"/>
      <c r="G42" s="84"/>
      <c r="H42" s="93"/>
      <c r="I42" s="93"/>
      <c r="J42" s="93"/>
      <c r="K42" s="14"/>
    </row>
    <row r="43" spans="1:11" ht="14.25" customHeight="1">
      <c r="A43" s="14"/>
      <c r="B43" s="83" t="s">
        <v>111</v>
      </c>
      <c r="C43" s="83"/>
      <c r="D43" s="83"/>
      <c r="E43" s="83"/>
      <c r="F43" s="83"/>
      <c r="G43" s="84"/>
      <c r="H43" s="93">
        <v>1036410</v>
      </c>
      <c r="I43" s="93"/>
      <c r="J43" s="93">
        <v>1036410</v>
      </c>
      <c r="K43" s="14"/>
    </row>
    <row r="44" spans="1:11" ht="14.25" customHeight="1">
      <c r="A44" s="14"/>
      <c r="B44" s="83" t="s">
        <v>112</v>
      </c>
      <c r="C44" s="83"/>
      <c r="D44" s="83"/>
      <c r="E44" s="83"/>
      <c r="F44" s="83"/>
      <c r="G44" s="84"/>
      <c r="H44" s="93">
        <f>3637912-66395+26790+344801-3665450+13589</f>
        <v>291247</v>
      </c>
      <c r="I44" s="93"/>
      <c r="J44" s="93">
        <f>3637912-34620-3678701+288493</f>
        <v>213084</v>
      </c>
      <c r="K44" s="14"/>
    </row>
    <row r="45" spans="1:11" ht="3.75" customHeight="1">
      <c r="A45" s="14"/>
      <c r="B45" s="84"/>
      <c r="C45" s="83"/>
      <c r="D45" s="83"/>
      <c r="E45" s="83"/>
      <c r="F45" s="83"/>
      <c r="G45" s="84"/>
      <c r="H45" s="102"/>
      <c r="I45" s="93"/>
      <c r="J45" s="102"/>
      <c r="K45" s="14"/>
    </row>
    <row r="46" spans="1:11" ht="15" customHeight="1">
      <c r="A46" s="14"/>
      <c r="B46" s="103" t="s">
        <v>113</v>
      </c>
      <c r="C46" s="83"/>
      <c r="D46" s="83"/>
      <c r="E46" s="83"/>
      <c r="F46" s="83"/>
      <c r="G46" s="84"/>
      <c r="H46" s="93">
        <f>SUM(H43:H45)</f>
        <v>1327657</v>
      </c>
      <c r="I46" s="93"/>
      <c r="J46" s="93">
        <f>SUM(J43:J45)</f>
        <v>1249494</v>
      </c>
      <c r="K46" s="14"/>
    </row>
    <row r="47" spans="1:11" ht="13.5" customHeight="1">
      <c r="A47" s="14"/>
      <c r="B47" s="103" t="s">
        <v>114</v>
      </c>
      <c r="C47" s="83"/>
      <c r="D47" s="83"/>
      <c r="E47" s="83"/>
      <c r="F47" s="83"/>
      <c r="G47" s="84"/>
      <c r="H47" s="95">
        <v>827659</v>
      </c>
      <c r="I47" s="93"/>
      <c r="J47" s="95">
        <v>741870</v>
      </c>
      <c r="K47" s="14"/>
    </row>
    <row r="48" spans="1:11" ht="3.75" customHeight="1">
      <c r="A48" s="14"/>
      <c r="B48" s="103"/>
      <c r="C48" s="83"/>
      <c r="D48" s="83"/>
      <c r="E48" s="83"/>
      <c r="F48" s="83"/>
      <c r="G48" s="84"/>
      <c r="H48" s="95"/>
      <c r="I48" s="93"/>
      <c r="J48" s="95"/>
      <c r="K48" s="14"/>
    </row>
    <row r="49" spans="1:11" ht="15" customHeight="1">
      <c r="A49" s="14"/>
      <c r="B49" s="103" t="s">
        <v>115</v>
      </c>
      <c r="C49" s="83"/>
      <c r="D49" s="83"/>
      <c r="E49" s="83"/>
      <c r="F49" s="83"/>
      <c r="G49" s="84"/>
      <c r="H49" s="104">
        <f>SUM(H46:H48)</f>
        <v>2155316</v>
      </c>
      <c r="I49" s="93"/>
      <c r="J49" s="104">
        <f>SUM(J46:J48)</f>
        <v>1991364</v>
      </c>
      <c r="K49" s="14"/>
    </row>
    <row r="50" spans="1:11" ht="12.75" customHeight="1">
      <c r="A50" s="14"/>
      <c r="B50" s="103"/>
      <c r="C50" s="83"/>
      <c r="D50" s="83"/>
      <c r="E50" s="83"/>
      <c r="F50" s="83"/>
      <c r="G50" s="84"/>
      <c r="H50" s="95"/>
      <c r="I50" s="93"/>
      <c r="J50" s="95"/>
      <c r="K50" s="14"/>
    </row>
    <row r="51" spans="1:11" ht="14.25" customHeight="1">
      <c r="A51" s="14"/>
      <c r="B51" s="90" t="s">
        <v>116</v>
      </c>
      <c r="C51" s="83"/>
      <c r="D51" s="83"/>
      <c r="E51" s="83"/>
      <c r="F51" s="83"/>
      <c r="G51" s="84"/>
      <c r="H51" s="95"/>
      <c r="I51" s="93"/>
      <c r="J51" s="95"/>
      <c r="K51" s="14"/>
    </row>
    <row r="52" spans="1:11" ht="14.25" customHeight="1">
      <c r="A52" s="14"/>
      <c r="B52" s="91" t="s">
        <v>126</v>
      </c>
      <c r="C52" s="97"/>
      <c r="D52" s="83"/>
      <c r="E52" s="83"/>
      <c r="F52" s="83"/>
      <c r="G52" s="84"/>
      <c r="H52" s="95">
        <v>71644</v>
      </c>
      <c r="I52" s="93"/>
      <c r="J52" s="95">
        <v>68586</v>
      </c>
      <c r="K52" s="14"/>
    </row>
    <row r="53" spans="1:11" ht="14.25" customHeight="1">
      <c r="A53" s="14"/>
      <c r="B53" s="91" t="s">
        <v>135</v>
      </c>
      <c r="C53" s="97"/>
      <c r="D53" s="83"/>
      <c r="E53" s="83"/>
      <c r="F53" s="83"/>
      <c r="G53" s="84"/>
      <c r="H53" s="95">
        <v>126346</v>
      </c>
      <c r="I53" s="93"/>
      <c r="J53" s="95">
        <v>120384</v>
      </c>
      <c r="K53" s="14"/>
    </row>
    <row r="54" spans="1:11" ht="14.25" customHeight="1">
      <c r="A54" s="14"/>
      <c r="B54" s="91" t="s">
        <v>255</v>
      </c>
      <c r="C54" s="97"/>
      <c r="D54" s="83"/>
      <c r="E54" s="83"/>
      <c r="F54" s="83"/>
      <c r="G54" s="214">
        <v>20</v>
      </c>
      <c r="H54" s="215">
        <v>2046043</v>
      </c>
      <c r="I54" s="93"/>
      <c r="J54" s="215">
        <f>857067+1045820+52932</f>
        <v>1955819</v>
      </c>
      <c r="K54" s="14"/>
    </row>
    <row r="55" spans="1:11" ht="3.75" customHeight="1">
      <c r="A55" s="14"/>
      <c r="B55" s="83"/>
      <c r="C55" s="83"/>
      <c r="D55" s="83"/>
      <c r="E55" s="83"/>
      <c r="F55" s="83"/>
      <c r="G55" s="84"/>
      <c r="H55" s="93"/>
      <c r="I55" s="93"/>
      <c r="J55" s="93"/>
      <c r="K55" s="14"/>
    </row>
    <row r="56" spans="1:11" ht="14.25" customHeight="1">
      <c r="A56" s="14"/>
      <c r="B56" s="83"/>
      <c r="C56" s="83"/>
      <c r="D56" s="83"/>
      <c r="E56" s="83"/>
      <c r="F56" s="83"/>
      <c r="G56" s="84"/>
      <c r="H56" s="96">
        <f>SUM(H52:H55)</f>
        <v>2244033</v>
      </c>
      <c r="I56" s="93"/>
      <c r="J56" s="96">
        <f>SUM(J52:J55)</f>
        <v>2144789</v>
      </c>
      <c r="K56" s="14"/>
    </row>
    <row r="57" spans="1:11" ht="14.25" customHeight="1">
      <c r="A57" s="14"/>
      <c r="B57" s="83"/>
      <c r="C57" s="83"/>
      <c r="D57" s="83"/>
      <c r="E57" s="83"/>
      <c r="F57" s="83"/>
      <c r="G57" s="84"/>
      <c r="H57" s="99"/>
      <c r="I57" s="93"/>
      <c r="J57" s="99"/>
      <c r="K57" s="14"/>
    </row>
    <row r="58" spans="1:11" ht="14.25" customHeight="1">
      <c r="A58" s="22"/>
      <c r="B58" s="90" t="s">
        <v>117</v>
      </c>
      <c r="C58" s="83"/>
      <c r="D58" s="83"/>
      <c r="E58" s="83"/>
      <c r="F58" s="83"/>
      <c r="G58" s="84"/>
      <c r="H58" s="93"/>
      <c r="I58" s="93"/>
      <c r="J58" s="93"/>
      <c r="K58" s="14"/>
    </row>
    <row r="59" spans="1:11" ht="14.25" customHeight="1">
      <c r="A59" s="22"/>
      <c r="B59" s="91" t="s">
        <v>123</v>
      </c>
      <c r="C59" s="97"/>
      <c r="D59" s="83"/>
      <c r="E59" s="83"/>
      <c r="F59" s="83"/>
      <c r="G59" s="84"/>
      <c r="H59" s="93">
        <v>816034</v>
      </c>
      <c r="I59" s="93"/>
      <c r="J59" s="93">
        <v>675240</v>
      </c>
      <c r="K59" s="14"/>
    </row>
    <row r="60" spans="1:11" ht="14.25" customHeight="1">
      <c r="A60" s="14"/>
      <c r="B60" s="91" t="s">
        <v>124</v>
      </c>
      <c r="C60" s="97"/>
      <c r="D60" s="83"/>
      <c r="E60" s="83"/>
      <c r="F60" s="83"/>
      <c r="G60" s="84"/>
      <c r="H60" s="94">
        <v>644293</v>
      </c>
      <c r="I60" s="93"/>
      <c r="J60" s="94">
        <f>1266349-103242-675240</f>
        <v>487867</v>
      </c>
      <c r="K60" s="14"/>
    </row>
    <row r="61" spans="1:11" ht="14.25" customHeight="1">
      <c r="A61" s="14"/>
      <c r="B61" s="91" t="s">
        <v>125</v>
      </c>
      <c r="C61" s="97"/>
      <c r="D61" s="83"/>
      <c r="E61" s="83"/>
      <c r="F61" s="83"/>
      <c r="G61" s="84">
        <v>20</v>
      </c>
      <c r="H61" s="93">
        <v>15703</v>
      </c>
      <c r="I61" s="93"/>
      <c r="J61" s="93">
        <v>13259</v>
      </c>
      <c r="K61" s="14"/>
    </row>
    <row r="62" spans="1:11" ht="14.25" customHeight="1">
      <c r="A62" s="14"/>
      <c r="B62" s="91" t="s">
        <v>225</v>
      </c>
      <c r="C62" s="97"/>
      <c r="D62" s="83"/>
      <c r="E62" s="83"/>
      <c r="F62" s="83"/>
      <c r="G62" s="84"/>
      <c r="H62" s="93">
        <v>46940</v>
      </c>
      <c r="I62" s="93"/>
      <c r="J62" s="93">
        <v>47221</v>
      </c>
      <c r="K62" s="14"/>
    </row>
    <row r="63" spans="1:11" ht="14.25" customHeight="1">
      <c r="A63" s="14"/>
      <c r="B63" s="91" t="s">
        <v>253</v>
      </c>
      <c r="C63" s="97"/>
      <c r="D63" s="83"/>
      <c r="E63" s="83"/>
      <c r="F63" s="83"/>
      <c r="G63" s="84"/>
      <c r="H63" s="94">
        <v>0</v>
      </c>
      <c r="I63" s="93"/>
      <c r="J63" s="94">
        <v>103242</v>
      </c>
      <c r="K63" s="14"/>
    </row>
    <row r="64" spans="1:11" ht="3.75" customHeight="1">
      <c r="A64" s="14"/>
      <c r="B64" s="83"/>
      <c r="C64" s="83"/>
      <c r="D64" s="83"/>
      <c r="E64" s="83"/>
      <c r="F64" s="83"/>
      <c r="G64" s="84"/>
      <c r="H64" s="213"/>
      <c r="I64" s="93"/>
      <c r="J64" s="213"/>
      <c r="K64" s="14"/>
    </row>
    <row r="65" spans="1:11" ht="15">
      <c r="A65" s="14"/>
      <c r="B65" s="91"/>
      <c r="C65" s="83"/>
      <c r="D65" s="83"/>
      <c r="E65" s="83"/>
      <c r="F65" s="83"/>
      <c r="G65" s="84"/>
      <c r="H65" s="216">
        <f>SUM(H59:H64)</f>
        <v>1522970</v>
      </c>
      <c r="I65" s="93"/>
      <c r="J65" s="216">
        <f>SUM(J59:J64)</f>
        <v>1326829</v>
      </c>
      <c r="K65" s="14"/>
    </row>
    <row r="66" spans="1:11" ht="4.5" customHeight="1">
      <c r="A66" s="14"/>
      <c r="B66" s="83"/>
      <c r="C66" s="83"/>
      <c r="D66" s="83"/>
      <c r="E66" s="83"/>
      <c r="F66" s="83"/>
      <c r="G66" s="84"/>
      <c r="H66" s="99"/>
      <c r="I66" s="93"/>
      <c r="J66" s="99"/>
      <c r="K66" s="14"/>
    </row>
    <row r="67" spans="1:11" ht="16.5" thickBot="1">
      <c r="A67" s="14"/>
      <c r="B67" s="90" t="s">
        <v>132</v>
      </c>
      <c r="C67" s="83"/>
      <c r="D67" s="83"/>
      <c r="E67" s="83"/>
      <c r="F67" s="83"/>
      <c r="G67" s="84"/>
      <c r="H67" s="100">
        <f>H49+H56+H65</f>
        <v>5922319</v>
      </c>
      <c r="I67" s="93"/>
      <c r="J67" s="100">
        <f>J49+J56+J65</f>
        <v>5462982</v>
      </c>
      <c r="K67" s="14"/>
    </row>
    <row r="68" spans="1:11" ht="14.25" customHeight="1" thickTop="1">
      <c r="A68" s="14"/>
      <c r="B68" s="83"/>
      <c r="C68" s="83"/>
      <c r="D68" s="83"/>
      <c r="E68" s="83"/>
      <c r="F68" s="83"/>
      <c r="G68" s="84"/>
      <c r="H68" s="101"/>
      <c r="I68" s="99"/>
      <c r="J68" s="101"/>
      <c r="K68" s="14"/>
    </row>
    <row r="69" spans="1:11" ht="14.25" customHeight="1">
      <c r="A69" s="14"/>
      <c r="B69" s="83" t="s">
        <v>81</v>
      </c>
      <c r="C69" s="83"/>
      <c r="D69" s="83"/>
      <c r="E69" s="83"/>
      <c r="F69" s="83"/>
      <c r="G69" s="84"/>
      <c r="H69" s="105"/>
      <c r="I69" s="105"/>
      <c r="J69" s="105"/>
      <c r="K69" s="14"/>
    </row>
    <row r="70" spans="1:11" ht="14.25" customHeight="1" thickBot="1">
      <c r="A70" s="14"/>
      <c r="B70" s="83" t="s">
        <v>82</v>
      </c>
      <c r="C70" s="83"/>
      <c r="D70" s="83"/>
      <c r="E70" s="83"/>
      <c r="F70" s="83"/>
      <c r="G70" s="84"/>
      <c r="H70" s="106">
        <f>(H46-13589)/(H43-13409)</f>
        <v>1.2845226935262037</v>
      </c>
      <c r="I70" s="105"/>
      <c r="J70" s="106">
        <f>(J46-13589)/(J43-6153)</f>
        <v>1.1996084472126858</v>
      </c>
      <c r="K70" s="14"/>
    </row>
    <row r="71" spans="1:11" ht="14.25" customHeight="1" thickTop="1">
      <c r="A71" s="14"/>
      <c r="B71" s="402" t="s">
        <v>228</v>
      </c>
      <c r="C71" s="83"/>
      <c r="D71" s="83"/>
      <c r="E71" s="83"/>
      <c r="F71" s="83"/>
      <c r="G71" s="84"/>
      <c r="H71" s="107"/>
      <c r="I71" s="105"/>
      <c r="J71" s="107"/>
      <c r="K71" s="14"/>
    </row>
    <row r="72" spans="1:11" ht="14.25" customHeight="1">
      <c r="A72" s="14"/>
      <c r="B72" s="82"/>
      <c r="C72" s="14"/>
      <c r="D72" s="14"/>
      <c r="E72" s="14"/>
      <c r="F72" s="14"/>
      <c r="G72" s="13"/>
      <c r="H72" s="14"/>
      <c r="I72" s="14"/>
      <c r="J72" s="14"/>
      <c r="K72" s="14"/>
    </row>
    <row r="73" spans="1:11" ht="14.25" customHeight="1">
      <c r="A73" s="14"/>
      <c r="B73" s="82"/>
      <c r="C73" s="14"/>
      <c r="D73" s="14"/>
      <c r="E73" s="14"/>
      <c r="F73" s="14"/>
      <c r="G73" s="13"/>
      <c r="H73" s="14"/>
      <c r="I73" s="14"/>
      <c r="J73" s="14"/>
      <c r="K73" s="14"/>
    </row>
    <row r="74" spans="2:11" ht="12.75" customHeight="1">
      <c r="B74" s="81" t="s">
        <v>87</v>
      </c>
      <c r="C74" s="81"/>
      <c r="D74" s="81"/>
      <c r="E74" s="81"/>
      <c r="F74" s="81"/>
      <c r="G74" s="81"/>
      <c r="H74" s="81"/>
      <c r="I74" s="81"/>
      <c r="J74" s="81"/>
      <c r="K74" s="66"/>
    </row>
    <row r="75" spans="1:11" ht="12.75" customHeight="1">
      <c r="A75" s="2"/>
      <c r="B75" s="78" t="s">
        <v>268</v>
      </c>
      <c r="C75" s="78"/>
      <c r="D75" s="78"/>
      <c r="E75" s="78"/>
      <c r="F75" s="78"/>
      <c r="G75" s="78"/>
      <c r="H75" s="78"/>
      <c r="I75" s="78"/>
      <c r="J75" s="78"/>
      <c r="K75" s="68"/>
    </row>
    <row r="76" spans="1:11" ht="12.75" customHeight="1">
      <c r="A76" s="2"/>
      <c r="B76" s="78"/>
      <c r="C76" s="78"/>
      <c r="D76" s="78"/>
      <c r="E76" s="78"/>
      <c r="F76" s="78"/>
      <c r="G76" s="78"/>
      <c r="H76" s="78"/>
      <c r="I76" s="78"/>
      <c r="J76" s="78"/>
      <c r="K76" s="68"/>
    </row>
    <row r="77" ht="15" customHeight="1">
      <c r="K77" s="67"/>
    </row>
    <row r="79" spans="8:10" ht="12.75" customHeight="1">
      <c r="H79" s="282">
        <f>H67-H39</f>
        <v>0</v>
      </c>
      <c r="J79" s="282">
        <f>J67-J39</f>
        <v>0</v>
      </c>
    </row>
    <row r="83" spans="8:10" ht="12.75" customHeight="1">
      <c r="H83" s="57"/>
      <c r="I83" s="58"/>
      <c r="J83" s="57"/>
    </row>
  </sheetData>
  <mergeCells count="1">
    <mergeCell ref="B6:J6"/>
  </mergeCells>
  <printOptions horizontalCentered="1"/>
  <pageMargins left="0.75" right="0.5" top="0.5" bottom="0.5" header="0.5" footer="0.5"/>
  <pageSetup firstPageNumber="2" useFirstPageNumber="1" fitToHeight="1" fitToWidth="1" horizontalDpi="300" verticalDpi="300" orientation="portrait" paperSize="9" scale="78" r:id="rId1"/>
  <headerFooter alignWithMargins="0">
    <oddFooter>&amp;C2</oddFooter>
  </headerFooter>
  <rowBreaks count="1" manualBreakCount="1">
    <brk id="77" max="10" man="1"/>
  </rowBreaks>
</worksheet>
</file>

<file path=xl/worksheets/sheet4.xml><?xml version="1.0" encoding="utf-8"?>
<worksheet xmlns="http://schemas.openxmlformats.org/spreadsheetml/2006/main" xmlns:r="http://schemas.openxmlformats.org/officeDocument/2006/relationships">
  <sheetPr>
    <pageSetUpPr fitToPage="1"/>
  </sheetPr>
  <dimension ref="B2:W80"/>
  <sheetViews>
    <sheetView showGridLines="0" view="pageBreakPreview" zoomScale="90" zoomScaleNormal="85" zoomScaleSheetLayoutView="90" workbookViewId="0" topLeftCell="A1">
      <selection activeCell="A14" sqref="A14"/>
    </sheetView>
  </sheetViews>
  <sheetFormatPr defaultColWidth="8.88671875" defaultRowHeight="15"/>
  <cols>
    <col min="1" max="1" width="2.10546875" style="193" customWidth="1"/>
    <col min="2" max="2" width="1.66796875" style="193" customWidth="1"/>
    <col min="3" max="3" width="19.77734375" style="193" customWidth="1"/>
    <col min="4" max="4" width="4.21484375" style="193" customWidth="1"/>
    <col min="5" max="12" width="9.77734375" style="193" customWidth="1"/>
    <col min="13" max="13" width="1.4375" style="193" customWidth="1"/>
    <col min="14" max="14" width="9.88671875" style="193" bestFit="1" customWidth="1"/>
    <col min="15" max="16" width="8.88671875" style="193" customWidth="1"/>
    <col min="17" max="23" width="10.21484375" style="193" customWidth="1"/>
    <col min="24" max="16384" width="8.88671875" style="193" customWidth="1"/>
  </cols>
  <sheetData>
    <row r="2" spans="2:12" ht="24" customHeight="1">
      <c r="B2" s="223" t="s">
        <v>148</v>
      </c>
      <c r="C2" s="192"/>
      <c r="D2" s="192"/>
      <c r="E2" s="192"/>
      <c r="F2" s="192"/>
      <c r="G2" s="192"/>
      <c r="H2" s="192"/>
      <c r="I2" s="192"/>
      <c r="J2" s="192"/>
      <c r="K2" s="192"/>
      <c r="L2" s="192"/>
    </row>
    <row r="3" spans="2:12" ht="13.5" customHeight="1">
      <c r="B3" s="194" t="s">
        <v>17</v>
      </c>
      <c r="C3" s="195"/>
      <c r="D3" s="195"/>
      <c r="E3" s="195"/>
      <c r="F3" s="195"/>
      <c r="G3" s="195"/>
      <c r="H3" s="195"/>
      <c r="I3" s="195"/>
      <c r="J3" s="195"/>
      <c r="K3" s="195"/>
      <c r="L3" s="195"/>
    </row>
    <row r="4" spans="3:12" ht="12.75" customHeight="1">
      <c r="C4" s="196"/>
      <c r="D4" s="196"/>
      <c r="E4" s="196"/>
      <c r="F4" s="196"/>
      <c r="G4" s="196"/>
      <c r="H4" s="196"/>
      <c r="I4" s="196"/>
      <c r="J4" s="196"/>
      <c r="K4" s="196"/>
      <c r="L4" s="196"/>
    </row>
    <row r="5" spans="2:12" ht="12.75" customHeight="1">
      <c r="B5" s="197"/>
      <c r="C5" s="197"/>
      <c r="D5" s="197"/>
      <c r="E5" s="197"/>
      <c r="F5" s="197"/>
      <c r="G5" s="197"/>
      <c r="H5" s="197"/>
      <c r="I5" s="197"/>
      <c r="J5" s="197"/>
      <c r="K5" s="197"/>
      <c r="L5" s="197"/>
    </row>
    <row r="6" spans="2:12" ht="18" customHeight="1">
      <c r="B6" s="74" t="s">
        <v>264</v>
      </c>
      <c r="C6" s="198"/>
      <c r="D6" s="198"/>
      <c r="E6" s="198"/>
      <c r="F6" s="198"/>
      <c r="G6" s="198"/>
      <c r="H6" s="198"/>
      <c r="I6" s="198"/>
      <c r="J6" s="198"/>
      <c r="K6" s="198"/>
      <c r="L6" s="198"/>
    </row>
    <row r="7" spans="2:12" ht="15">
      <c r="B7" s="194" t="s">
        <v>85</v>
      </c>
      <c r="C7" s="199"/>
      <c r="D7" s="200"/>
      <c r="E7" s="200"/>
      <c r="F7" s="200"/>
      <c r="G7" s="200"/>
      <c r="H7" s="200"/>
      <c r="I7" s="200"/>
      <c r="J7" s="200"/>
      <c r="K7" s="200"/>
      <c r="L7" s="200"/>
    </row>
    <row r="8" spans="2:12" ht="15" customHeight="1">
      <c r="B8" s="197"/>
      <c r="C8" s="197"/>
      <c r="D8" s="197"/>
      <c r="E8" s="197"/>
      <c r="F8" s="197"/>
      <c r="G8" s="197"/>
      <c r="H8" s="197"/>
      <c r="I8" s="197"/>
      <c r="J8" s="197"/>
      <c r="K8" s="197"/>
      <c r="L8" s="197"/>
    </row>
    <row r="9" spans="2:12" ht="6" customHeight="1">
      <c r="B9" s="365"/>
      <c r="C9" s="366"/>
      <c r="D9" s="366"/>
      <c r="E9" s="366"/>
      <c r="F9" s="366"/>
      <c r="G9" s="366"/>
      <c r="H9" s="366"/>
      <c r="I9" s="366"/>
      <c r="J9" s="366"/>
      <c r="K9" s="366"/>
      <c r="L9" s="367"/>
    </row>
    <row r="10" spans="2:12" ht="18">
      <c r="B10" s="368" t="s">
        <v>74</v>
      </c>
      <c r="C10" s="364"/>
      <c r="D10" s="364"/>
      <c r="E10" s="364"/>
      <c r="F10" s="364"/>
      <c r="G10" s="364"/>
      <c r="H10" s="364"/>
      <c r="I10" s="364"/>
      <c r="J10" s="364"/>
      <c r="K10" s="364"/>
      <c r="L10" s="369"/>
    </row>
    <row r="11" spans="2:12" ht="6" customHeight="1">
      <c r="B11" s="370"/>
      <c r="C11" s="371"/>
      <c r="D11" s="371"/>
      <c r="E11" s="371"/>
      <c r="F11" s="371"/>
      <c r="G11" s="371"/>
      <c r="H11" s="371"/>
      <c r="I11" s="371"/>
      <c r="J11" s="371"/>
      <c r="K11" s="371"/>
      <c r="L11" s="372"/>
    </row>
    <row r="12" ht="16.5" customHeight="1"/>
    <row r="13" ht="15" customHeight="1"/>
    <row r="14" spans="5:23" s="113" customFormat="1" ht="18" customHeight="1">
      <c r="E14" s="201"/>
      <c r="F14" s="315" t="s">
        <v>90</v>
      </c>
      <c r="G14" s="315"/>
      <c r="H14" s="202"/>
      <c r="I14" s="202"/>
      <c r="Q14" s="193"/>
      <c r="R14" s="193"/>
      <c r="S14" s="193"/>
      <c r="T14" s="193"/>
      <c r="U14" s="193"/>
      <c r="V14" s="193"/>
      <c r="W14" s="193"/>
    </row>
    <row r="15" spans="5:23" s="113" customFormat="1" ht="7.5" customHeight="1">
      <c r="E15" s="201"/>
      <c r="F15" s="202"/>
      <c r="G15" s="202"/>
      <c r="H15" s="202"/>
      <c r="I15" s="202"/>
      <c r="J15" s="186"/>
      <c r="Q15" s="193"/>
      <c r="R15" s="193"/>
      <c r="S15" s="193"/>
      <c r="T15" s="193"/>
      <c r="U15" s="193"/>
      <c r="V15" s="193"/>
      <c r="W15" s="193"/>
    </row>
    <row r="16" spans="5:23" s="113" customFormat="1" ht="15.75">
      <c r="E16" s="201" t="s">
        <v>20</v>
      </c>
      <c r="F16" s="201" t="s">
        <v>20</v>
      </c>
      <c r="G16" s="201" t="s">
        <v>251</v>
      </c>
      <c r="H16" s="201" t="s">
        <v>83</v>
      </c>
      <c r="I16" s="201" t="s">
        <v>284</v>
      </c>
      <c r="J16" s="272"/>
      <c r="K16" s="201" t="s">
        <v>91</v>
      </c>
      <c r="L16" s="201" t="s">
        <v>14</v>
      </c>
      <c r="Q16" s="193"/>
      <c r="R16" s="193"/>
      <c r="S16" s="193"/>
      <c r="T16" s="193"/>
      <c r="U16" s="193"/>
      <c r="V16" s="193"/>
      <c r="W16" s="193"/>
    </row>
    <row r="17" spans="4:23" s="113" customFormat="1" ht="15.75">
      <c r="D17" s="203"/>
      <c r="E17" s="201" t="s">
        <v>21</v>
      </c>
      <c r="F17" s="201" t="s">
        <v>22</v>
      </c>
      <c r="G17" s="201" t="s">
        <v>252</v>
      </c>
      <c r="H17" s="204" t="s">
        <v>10</v>
      </c>
      <c r="I17" s="201" t="s">
        <v>283</v>
      </c>
      <c r="J17" s="270" t="s">
        <v>14</v>
      </c>
      <c r="K17" s="201" t="s">
        <v>92</v>
      </c>
      <c r="L17" s="201" t="s">
        <v>77</v>
      </c>
      <c r="Q17" s="193"/>
      <c r="R17" s="193"/>
      <c r="S17" s="193"/>
      <c r="T17" s="193"/>
      <c r="U17" s="193"/>
      <c r="V17" s="193"/>
      <c r="W17" s="193"/>
    </row>
    <row r="18" spans="5:23" s="113" customFormat="1" ht="15">
      <c r="E18" s="205" t="s">
        <v>9</v>
      </c>
      <c r="F18" s="205" t="s">
        <v>9</v>
      </c>
      <c r="G18" s="205" t="s">
        <v>9</v>
      </c>
      <c r="H18" s="205" t="s">
        <v>9</v>
      </c>
      <c r="I18" s="205" t="s">
        <v>9</v>
      </c>
      <c r="J18" s="271" t="s">
        <v>9</v>
      </c>
      <c r="K18" s="205" t="s">
        <v>9</v>
      </c>
      <c r="L18" s="205" t="s">
        <v>9</v>
      </c>
      <c r="Q18" s="193"/>
      <c r="R18" s="193"/>
      <c r="S18" s="193"/>
      <c r="T18" s="193"/>
      <c r="U18" s="193"/>
      <c r="V18" s="193"/>
      <c r="W18" s="193"/>
    </row>
    <row r="19" spans="10:23" s="113" customFormat="1" ht="6" customHeight="1">
      <c r="J19" s="273"/>
      <c r="Q19" s="193"/>
      <c r="R19" s="193"/>
      <c r="S19" s="193"/>
      <c r="T19" s="193"/>
      <c r="U19" s="193"/>
      <c r="V19" s="193"/>
      <c r="W19" s="193"/>
    </row>
    <row r="20" spans="10:23" s="113" customFormat="1" ht="15" customHeight="1">
      <c r="J20" s="273"/>
      <c r="Q20" s="193"/>
      <c r="R20" s="193"/>
      <c r="S20" s="193"/>
      <c r="T20" s="193"/>
      <c r="U20" s="193"/>
      <c r="V20" s="193"/>
      <c r="W20" s="193"/>
    </row>
    <row r="21" spans="2:23" s="113" customFormat="1" ht="15" customHeight="1">
      <c r="B21" s="306" t="s">
        <v>263</v>
      </c>
      <c r="J21" s="273"/>
      <c r="Q21" s="193"/>
      <c r="R21" s="193"/>
      <c r="S21" s="193"/>
      <c r="T21" s="193"/>
      <c r="U21" s="193"/>
      <c r="V21" s="193"/>
      <c r="W21" s="193"/>
    </row>
    <row r="22" spans="10:23" s="113" customFormat="1" ht="16.5" customHeight="1">
      <c r="J22" s="273"/>
      <c r="Q22" s="193"/>
      <c r="R22" s="193"/>
      <c r="S22" s="193"/>
      <c r="T22" s="193"/>
      <c r="U22" s="193"/>
      <c r="V22" s="193"/>
      <c r="W22" s="193"/>
    </row>
    <row r="23" spans="2:23" s="113" customFormat="1" ht="16.5" customHeight="1">
      <c r="B23" s="279" t="s">
        <v>282</v>
      </c>
      <c r="E23" s="281">
        <v>1036410</v>
      </c>
      <c r="F23" s="281">
        <v>3637912</v>
      </c>
      <c r="G23" s="281">
        <v>-34620</v>
      </c>
      <c r="H23" s="281">
        <f>-3678701</f>
        <v>-3678701</v>
      </c>
      <c r="I23" s="281">
        <v>288493</v>
      </c>
      <c r="J23" s="273">
        <f>SUM(E23:I23)</f>
        <v>1249494</v>
      </c>
      <c r="K23" s="281">
        <v>741870</v>
      </c>
      <c r="L23" s="281">
        <f>K23+J23</f>
        <v>1991364</v>
      </c>
      <c r="Q23" s="193"/>
      <c r="R23" s="193"/>
      <c r="S23" s="193"/>
      <c r="T23" s="193"/>
      <c r="U23" s="193"/>
      <c r="V23" s="193"/>
      <c r="W23" s="193"/>
    </row>
    <row r="24" spans="10:23" s="113" customFormat="1" ht="16.5" customHeight="1">
      <c r="J24" s="273"/>
      <c r="Q24" s="193"/>
      <c r="R24" s="193"/>
      <c r="S24" s="193"/>
      <c r="T24" s="193"/>
      <c r="U24" s="193"/>
      <c r="V24" s="193"/>
      <c r="W24" s="193"/>
    </row>
    <row r="25" spans="2:23" s="113" customFormat="1" ht="16.5" customHeight="1">
      <c r="B25" s="278" t="s">
        <v>195</v>
      </c>
      <c r="C25" s="97"/>
      <c r="J25" s="273"/>
      <c r="Q25" s="193"/>
      <c r="R25" s="193"/>
      <c r="S25" s="193"/>
      <c r="T25" s="193"/>
      <c r="U25" s="193"/>
      <c r="V25" s="193"/>
      <c r="W25" s="193"/>
    </row>
    <row r="26" spans="2:23" s="113" customFormat="1" ht="16.5" customHeight="1">
      <c r="B26" s="278"/>
      <c r="C26" s="97" t="s">
        <v>196</v>
      </c>
      <c r="J26" s="273"/>
      <c r="Q26" s="193"/>
      <c r="R26" s="193"/>
      <c r="S26" s="193"/>
      <c r="T26" s="193"/>
      <c r="U26" s="193"/>
      <c r="V26" s="193"/>
      <c r="W26" s="193"/>
    </row>
    <row r="27" spans="2:23" s="113" customFormat="1" ht="16.5" customHeight="1">
      <c r="B27" s="278"/>
      <c r="C27" s="97" t="s">
        <v>197</v>
      </c>
      <c r="E27" s="113">
        <v>0</v>
      </c>
      <c r="F27" s="113">
        <v>0</v>
      </c>
      <c r="G27" s="113">
        <v>0</v>
      </c>
      <c r="H27" s="113">
        <f>49776</f>
        <v>49776</v>
      </c>
      <c r="I27" s="113">
        <v>0</v>
      </c>
      <c r="J27" s="273">
        <f>SUM(E27:I27)</f>
        <v>49776</v>
      </c>
      <c r="K27" s="206">
        <v>35072</v>
      </c>
      <c r="L27" s="113">
        <f>K27+J27</f>
        <v>84848</v>
      </c>
      <c r="Q27" s="193"/>
      <c r="R27" s="193"/>
      <c r="S27" s="193"/>
      <c r="T27" s="193"/>
      <c r="U27" s="193"/>
      <c r="V27" s="193"/>
      <c r="W27" s="193"/>
    </row>
    <row r="28" spans="2:23" s="113" customFormat="1" ht="16.5" customHeight="1">
      <c r="B28" s="278"/>
      <c r="C28" s="97"/>
      <c r="J28" s="273"/>
      <c r="Q28" s="193"/>
      <c r="R28" s="193"/>
      <c r="S28" s="193"/>
      <c r="T28" s="193"/>
      <c r="U28" s="193"/>
      <c r="V28" s="193"/>
      <c r="W28" s="193"/>
    </row>
    <row r="29" spans="2:23" s="113" customFormat="1" ht="16.5" customHeight="1">
      <c r="B29" s="97" t="s">
        <v>298</v>
      </c>
      <c r="C29" s="97"/>
      <c r="J29" s="273"/>
      <c r="Q29" s="193"/>
      <c r="R29" s="193"/>
      <c r="S29" s="193"/>
      <c r="T29" s="193"/>
      <c r="U29" s="193"/>
      <c r="V29" s="193"/>
      <c r="W29" s="193"/>
    </row>
    <row r="30" spans="2:23" s="113" customFormat="1" ht="16.5" customHeight="1">
      <c r="B30" s="97"/>
      <c r="C30" s="97" t="s">
        <v>299</v>
      </c>
      <c r="E30" s="113">
        <v>0</v>
      </c>
      <c r="F30" s="113">
        <v>0</v>
      </c>
      <c r="G30" s="113">
        <v>0</v>
      </c>
      <c r="H30" s="113">
        <f>-I30</f>
        <v>3854</v>
      </c>
      <c r="I30" s="113">
        <v>-3854</v>
      </c>
      <c r="J30" s="273">
        <f>SUM(E30:I30)</f>
        <v>0</v>
      </c>
      <c r="K30" s="113">
        <v>0</v>
      </c>
      <c r="L30" s="113">
        <f>K30+J30</f>
        <v>0</v>
      </c>
      <c r="M30" s="113">
        <f>L30+K30</f>
        <v>0</v>
      </c>
      <c r="Q30" s="193"/>
      <c r="R30" s="193"/>
      <c r="S30" s="193"/>
      <c r="T30" s="193"/>
      <c r="U30" s="193"/>
      <c r="V30" s="193"/>
      <c r="W30" s="193"/>
    </row>
    <row r="31" spans="2:23" s="113" customFormat="1" ht="16.5" customHeight="1">
      <c r="B31" s="278"/>
      <c r="C31" s="97"/>
      <c r="J31" s="273"/>
      <c r="Q31" s="193"/>
      <c r="R31" s="193"/>
      <c r="S31" s="193"/>
      <c r="T31" s="193"/>
      <c r="U31" s="193"/>
      <c r="V31" s="193"/>
      <c r="W31" s="193"/>
    </row>
    <row r="32" spans="2:23" s="113" customFormat="1" ht="16.5" customHeight="1">
      <c r="B32" s="277" t="s">
        <v>288</v>
      </c>
      <c r="C32" s="277"/>
      <c r="E32" s="113">
        <v>0</v>
      </c>
      <c r="F32" s="113">
        <v>0</v>
      </c>
      <c r="G32" s="113">
        <v>-31775</v>
      </c>
      <c r="H32" s="113">
        <v>0</v>
      </c>
      <c r="I32" s="113">
        <f>-H32</f>
        <v>0</v>
      </c>
      <c r="J32" s="273">
        <f>SUM(E32:I32)</f>
        <v>-31775</v>
      </c>
      <c r="K32" s="113">
        <v>0</v>
      </c>
      <c r="L32" s="113">
        <f>K32+J32</f>
        <v>-31775</v>
      </c>
      <c r="Q32" s="193"/>
      <c r="R32" s="193"/>
      <c r="S32" s="193"/>
      <c r="T32" s="193"/>
      <c r="U32" s="193"/>
      <c r="V32" s="193"/>
      <c r="W32" s="193"/>
    </row>
    <row r="33" spans="2:23" s="113" customFormat="1" ht="16.5" customHeight="1">
      <c r="B33" s="277"/>
      <c r="J33" s="273"/>
      <c r="Q33" s="193"/>
      <c r="R33" s="193"/>
      <c r="S33" s="193"/>
      <c r="T33" s="193"/>
      <c r="U33" s="193"/>
      <c r="V33" s="193"/>
      <c r="W33" s="193"/>
    </row>
    <row r="34" spans="2:23" s="113" customFormat="1" ht="16.5" customHeight="1">
      <c r="B34" s="277" t="s">
        <v>276</v>
      </c>
      <c r="E34" s="113">
        <v>0</v>
      </c>
      <c r="F34" s="113">
        <v>0</v>
      </c>
      <c r="G34" s="113">
        <v>0</v>
      </c>
      <c r="H34" s="113">
        <v>0</v>
      </c>
      <c r="I34" s="206">
        <f>PL!K51</f>
        <v>60162</v>
      </c>
      <c r="J34" s="273">
        <f>SUM(E34:I34)</f>
        <v>60162</v>
      </c>
      <c r="K34" s="206">
        <f>PL!K52</f>
        <v>50717</v>
      </c>
      <c r="L34" s="113">
        <f>K34+J34</f>
        <v>110879</v>
      </c>
      <c r="Q34" s="193"/>
      <c r="R34" s="193"/>
      <c r="S34" s="193"/>
      <c r="T34" s="193"/>
      <c r="U34" s="193"/>
      <c r="V34" s="193"/>
      <c r="W34" s="193"/>
    </row>
    <row r="35" spans="10:23" s="113" customFormat="1" ht="7.5" customHeight="1">
      <c r="J35" s="273"/>
      <c r="Q35" s="193"/>
      <c r="R35" s="193"/>
      <c r="S35" s="193"/>
      <c r="T35" s="193"/>
      <c r="U35" s="193"/>
      <c r="V35" s="193"/>
      <c r="W35" s="193"/>
    </row>
    <row r="36" spans="2:23" s="113" customFormat="1" ht="19.5" customHeight="1" thickBot="1">
      <c r="B36" s="279" t="s">
        <v>277</v>
      </c>
      <c r="E36" s="280">
        <f aca="true" t="shared" si="0" ref="E36:L36">SUM(E6:E35)</f>
        <v>1036410</v>
      </c>
      <c r="F36" s="280">
        <f t="shared" si="0"/>
        <v>3637912</v>
      </c>
      <c r="G36" s="280">
        <f t="shared" si="0"/>
        <v>-66395</v>
      </c>
      <c r="H36" s="280">
        <f t="shared" si="0"/>
        <v>-3625071</v>
      </c>
      <c r="I36" s="280">
        <f t="shared" si="0"/>
        <v>344801</v>
      </c>
      <c r="J36" s="274">
        <f t="shared" si="0"/>
        <v>1327657</v>
      </c>
      <c r="K36" s="280">
        <f t="shared" si="0"/>
        <v>827659</v>
      </c>
      <c r="L36" s="280">
        <f t="shared" si="0"/>
        <v>2155316</v>
      </c>
      <c r="N36" s="276">
        <f>'BS'!H46-J36</f>
        <v>0</v>
      </c>
      <c r="Q36" s="193"/>
      <c r="R36" s="193"/>
      <c r="S36" s="193"/>
      <c r="T36" s="193"/>
      <c r="U36" s="193"/>
      <c r="V36" s="193"/>
      <c r="W36" s="193"/>
    </row>
    <row r="37" spans="10:23" s="113" customFormat="1" ht="15" customHeight="1" thickTop="1">
      <c r="J37" s="381"/>
      <c r="N37" s="276">
        <f>'BS'!H49-L36</f>
        <v>0</v>
      </c>
      <c r="Q37" s="193"/>
      <c r="R37" s="193"/>
      <c r="S37" s="193"/>
      <c r="T37" s="193"/>
      <c r="U37" s="193"/>
      <c r="V37" s="193"/>
      <c r="W37" s="193"/>
    </row>
    <row r="38" spans="17:23" s="113" customFormat="1" ht="15" customHeight="1">
      <c r="Q38" s="193"/>
      <c r="R38" s="193"/>
      <c r="S38" s="193"/>
      <c r="T38" s="193"/>
      <c r="U38" s="193"/>
      <c r="V38" s="193"/>
      <c r="W38" s="193"/>
    </row>
    <row r="39" spans="17:23" s="113" customFormat="1" ht="15" customHeight="1">
      <c r="Q39" s="193"/>
      <c r="R39" s="193"/>
      <c r="S39" s="193"/>
      <c r="T39" s="193"/>
      <c r="U39" s="193"/>
      <c r="V39" s="193"/>
      <c r="W39" s="193"/>
    </row>
    <row r="40" spans="17:23" s="113" customFormat="1" ht="15" customHeight="1">
      <c r="Q40" s="193"/>
      <c r="R40" s="193"/>
      <c r="S40" s="193"/>
      <c r="T40" s="193"/>
      <c r="U40" s="193"/>
      <c r="V40" s="193"/>
      <c r="W40" s="193"/>
    </row>
    <row r="41" spans="17:23" s="113" customFormat="1" ht="13.5" customHeight="1">
      <c r="Q41" s="193"/>
      <c r="R41" s="193"/>
      <c r="S41" s="193"/>
      <c r="T41" s="193"/>
      <c r="U41" s="193"/>
      <c r="V41" s="193"/>
      <c r="W41" s="193"/>
    </row>
    <row r="42" spans="2:23" s="113" customFormat="1" ht="13.5" customHeight="1">
      <c r="B42" s="306" t="s">
        <v>275</v>
      </c>
      <c r="Q42" s="193"/>
      <c r="R42" s="193"/>
      <c r="S42" s="193"/>
      <c r="T42" s="193"/>
      <c r="U42" s="193"/>
      <c r="V42" s="193"/>
      <c r="W42" s="193"/>
    </row>
    <row r="43" spans="10:23" s="113" customFormat="1" ht="13.5" customHeight="1">
      <c r="J43" s="272"/>
      <c r="Q43" s="193"/>
      <c r="R43" s="193"/>
      <c r="S43" s="193"/>
      <c r="T43" s="193"/>
      <c r="U43" s="193"/>
      <c r="V43" s="193"/>
      <c r="W43" s="193"/>
    </row>
    <row r="44" spans="2:23" s="113" customFormat="1" ht="16.5" customHeight="1">
      <c r="B44" s="279" t="s">
        <v>274</v>
      </c>
      <c r="E44" s="281">
        <v>74711</v>
      </c>
      <c r="F44" s="281">
        <v>11856</v>
      </c>
      <c r="G44" s="281">
        <v>0</v>
      </c>
      <c r="H44" s="281">
        <f>909203+6620</f>
        <v>915823</v>
      </c>
      <c r="I44" s="281">
        <v>86764</v>
      </c>
      <c r="J44" s="273">
        <f>SUM(E44:I44)</f>
        <v>1089154</v>
      </c>
      <c r="K44" s="281">
        <f>557848+15499</f>
        <v>573347</v>
      </c>
      <c r="L44" s="281">
        <f>K44+J44</f>
        <v>1662501</v>
      </c>
      <c r="Q44" s="193"/>
      <c r="R44" s="193"/>
      <c r="S44" s="193"/>
      <c r="T44" s="193"/>
      <c r="U44" s="193"/>
      <c r="V44" s="193"/>
      <c r="W44" s="193"/>
    </row>
    <row r="45" spans="2:23" s="113" customFormat="1" ht="16.5" customHeight="1">
      <c r="B45" s="277"/>
      <c r="J45" s="273"/>
      <c r="Q45" s="193"/>
      <c r="R45" s="193"/>
      <c r="S45" s="193"/>
      <c r="T45" s="193"/>
      <c r="U45" s="193"/>
      <c r="V45" s="193"/>
      <c r="W45" s="193"/>
    </row>
    <row r="46" spans="2:23" s="113" customFormat="1" ht="16.5" customHeight="1">
      <c r="B46" s="277" t="s">
        <v>223</v>
      </c>
      <c r="J46" s="273"/>
      <c r="Q46" s="193"/>
      <c r="R46" s="193"/>
      <c r="S46" s="193"/>
      <c r="T46" s="193"/>
      <c r="U46" s="193"/>
      <c r="V46" s="193"/>
      <c r="W46" s="193"/>
    </row>
    <row r="47" spans="3:23" s="113" customFormat="1" ht="16.5" customHeight="1">
      <c r="C47" s="309" t="s">
        <v>294</v>
      </c>
      <c r="E47" s="113">
        <v>3799730</v>
      </c>
      <c r="F47" s="113">
        <v>3419760</v>
      </c>
      <c r="G47" s="113">
        <v>0</v>
      </c>
      <c r="H47" s="113">
        <v>-7219490</v>
      </c>
      <c r="I47" s="113">
        <v>0</v>
      </c>
      <c r="J47" s="273">
        <f>SUM(E47:I47)</f>
        <v>0</v>
      </c>
      <c r="K47" s="113">
        <v>0</v>
      </c>
      <c r="L47" s="113">
        <f>K47+J47</f>
        <v>0</v>
      </c>
      <c r="Q47" s="193"/>
      <c r="R47" s="193"/>
      <c r="S47" s="193"/>
      <c r="T47" s="193"/>
      <c r="U47" s="193"/>
      <c r="V47" s="193"/>
      <c r="W47" s="193"/>
    </row>
    <row r="48" spans="2:23" s="113" customFormat="1" ht="10.5" customHeight="1">
      <c r="B48" s="277"/>
      <c r="J48" s="273"/>
      <c r="Q48" s="193"/>
      <c r="R48" s="193"/>
      <c r="S48" s="193"/>
      <c r="T48" s="193"/>
      <c r="U48" s="193"/>
      <c r="V48" s="193"/>
      <c r="W48" s="193"/>
    </row>
    <row r="49" spans="3:23" s="113" customFormat="1" ht="16.5" customHeight="1">
      <c r="C49" s="309" t="s">
        <v>224</v>
      </c>
      <c r="E49" s="113">
        <v>-2905831</v>
      </c>
      <c r="F49" s="113">
        <v>0</v>
      </c>
      <c r="G49" s="113">
        <v>0</v>
      </c>
      <c r="H49" s="113">
        <f>-E49</f>
        <v>2905831</v>
      </c>
      <c r="I49" s="113">
        <v>0</v>
      </c>
      <c r="J49" s="273">
        <f>SUM(E49:I49)</f>
        <v>0</v>
      </c>
      <c r="K49" s="113">
        <v>0</v>
      </c>
      <c r="L49" s="113">
        <f>K49+J49</f>
        <v>0</v>
      </c>
      <c r="Q49" s="193"/>
      <c r="R49" s="193"/>
      <c r="S49" s="193"/>
      <c r="T49" s="193"/>
      <c r="U49" s="193"/>
      <c r="V49" s="193"/>
      <c r="W49" s="193"/>
    </row>
    <row r="50" spans="2:23" s="113" customFormat="1" ht="10.5" customHeight="1">
      <c r="B50" s="277"/>
      <c r="J50" s="273"/>
      <c r="Q50" s="193"/>
      <c r="R50" s="193"/>
      <c r="S50" s="193"/>
      <c r="T50" s="193"/>
      <c r="U50" s="193"/>
      <c r="V50" s="193"/>
      <c r="W50" s="193"/>
    </row>
    <row r="51" spans="3:23" s="113" customFormat="1" ht="16.5" customHeight="1">
      <c r="C51" s="310" t="s">
        <v>295</v>
      </c>
      <c r="D51" s="205"/>
      <c r="E51" s="113">
        <v>0</v>
      </c>
      <c r="F51" s="113">
        <v>0</v>
      </c>
      <c r="G51" s="113">
        <v>0</v>
      </c>
      <c r="H51" s="113">
        <v>-470602</v>
      </c>
      <c r="I51" s="113">
        <v>0</v>
      </c>
      <c r="J51" s="273">
        <f>SUM(E51:I51)</f>
        <v>-470602</v>
      </c>
      <c r="K51" s="113">
        <v>0</v>
      </c>
      <c r="L51" s="113">
        <f>K51+J51</f>
        <v>-470602</v>
      </c>
      <c r="Q51" s="193"/>
      <c r="R51" s="193"/>
      <c r="S51" s="193"/>
      <c r="T51" s="193"/>
      <c r="U51" s="193"/>
      <c r="V51" s="193"/>
      <c r="W51" s="193"/>
    </row>
    <row r="52" spans="2:23" s="113" customFormat="1" ht="16.5" customHeight="1">
      <c r="B52" s="277"/>
      <c r="J52" s="273"/>
      <c r="Q52" s="193"/>
      <c r="R52" s="193"/>
      <c r="S52" s="193"/>
      <c r="T52" s="193"/>
      <c r="U52" s="193"/>
      <c r="V52" s="193"/>
      <c r="W52" s="193"/>
    </row>
    <row r="53" spans="2:23" s="113" customFormat="1" ht="16.5" customHeight="1">
      <c r="B53" s="278" t="s">
        <v>195</v>
      </c>
      <c r="C53" s="97"/>
      <c r="J53" s="273"/>
      <c r="Q53" s="193"/>
      <c r="R53" s="193"/>
      <c r="S53" s="193"/>
      <c r="T53" s="193"/>
      <c r="U53" s="193"/>
      <c r="V53" s="193"/>
      <c r="W53" s="193"/>
    </row>
    <row r="54" spans="2:23" s="113" customFormat="1" ht="16.5" customHeight="1">
      <c r="B54" s="278"/>
      <c r="C54" s="97" t="s">
        <v>196</v>
      </c>
      <c r="J54" s="273"/>
      <c r="Q54" s="193"/>
      <c r="R54" s="193"/>
      <c r="S54" s="193"/>
      <c r="T54" s="193"/>
      <c r="U54" s="193"/>
      <c r="V54" s="193"/>
      <c r="W54" s="193"/>
    </row>
    <row r="55" spans="2:23" s="113" customFormat="1" ht="16.5" customHeight="1">
      <c r="B55" s="278"/>
      <c r="C55" s="97" t="s">
        <v>197</v>
      </c>
      <c r="E55" s="113">
        <v>0</v>
      </c>
      <c r="F55" s="113">
        <v>0</v>
      </c>
      <c r="G55" s="113">
        <v>0</v>
      </c>
      <c r="H55" s="113">
        <f>1939+49637+145</f>
        <v>51721</v>
      </c>
      <c r="I55" s="113">
        <f>-13840+2615</f>
        <v>-11225</v>
      </c>
      <c r="J55" s="273">
        <f>SUM(E55:I55)</f>
        <v>40496</v>
      </c>
      <c r="K55" s="206">
        <v>1722</v>
      </c>
      <c r="L55" s="113">
        <f>K55+J55</f>
        <v>42218</v>
      </c>
      <c r="Q55" s="193"/>
      <c r="R55" s="193"/>
      <c r="S55" s="193"/>
      <c r="T55" s="193"/>
      <c r="U55" s="193"/>
      <c r="V55" s="193"/>
      <c r="W55" s="193"/>
    </row>
    <row r="56" spans="2:23" s="113" customFormat="1" ht="16.5" customHeight="1">
      <c r="B56" s="278"/>
      <c r="C56" s="97"/>
      <c r="J56" s="273"/>
      <c r="Q56" s="193"/>
      <c r="R56" s="193"/>
      <c r="S56" s="193"/>
      <c r="T56" s="193"/>
      <c r="U56" s="193"/>
      <c r="V56" s="193"/>
      <c r="W56" s="193"/>
    </row>
    <row r="57" spans="2:23" s="113" customFormat="1" ht="16.5" customHeight="1">
      <c r="B57" s="277" t="s">
        <v>199</v>
      </c>
      <c r="J57" s="273"/>
      <c r="Q57" s="193"/>
      <c r="R57" s="193"/>
      <c r="S57" s="193"/>
      <c r="T57" s="193"/>
      <c r="U57" s="193"/>
      <c r="V57" s="193"/>
      <c r="W57" s="193"/>
    </row>
    <row r="58" spans="2:23" s="113" customFormat="1" ht="16.5" customHeight="1">
      <c r="B58" s="277"/>
      <c r="C58" s="277" t="s">
        <v>198</v>
      </c>
      <c r="E58" s="113">
        <v>0</v>
      </c>
      <c r="F58" s="113">
        <v>0</v>
      </c>
      <c r="G58" s="113">
        <v>0</v>
      </c>
      <c r="H58" s="113">
        <f>-6620-2328</f>
        <v>-8948</v>
      </c>
      <c r="I58" s="113">
        <f>-H58</f>
        <v>8948</v>
      </c>
      <c r="J58" s="273">
        <f>SUM(E58:I58)</f>
        <v>0</v>
      </c>
      <c r="K58" s="113">
        <v>0</v>
      </c>
      <c r="L58" s="113">
        <f>K58+J58</f>
        <v>0</v>
      </c>
      <c r="Q58" s="193"/>
      <c r="R58" s="193"/>
      <c r="S58" s="193"/>
      <c r="T58" s="193"/>
      <c r="U58" s="193"/>
      <c r="V58" s="193"/>
      <c r="W58" s="193"/>
    </row>
    <row r="59" spans="2:23" s="113" customFormat="1" ht="16.5" customHeight="1">
      <c r="B59" s="277"/>
      <c r="J59" s="273"/>
      <c r="Q59" s="193"/>
      <c r="R59" s="193"/>
      <c r="S59" s="193"/>
      <c r="T59" s="193"/>
      <c r="U59" s="193"/>
      <c r="V59" s="193"/>
      <c r="W59" s="193"/>
    </row>
    <row r="60" spans="2:23" s="113" customFormat="1" ht="16.5" customHeight="1">
      <c r="B60" s="277" t="s">
        <v>276</v>
      </c>
      <c r="E60" s="113">
        <v>0</v>
      </c>
      <c r="F60" s="113">
        <v>0</v>
      </c>
      <c r="G60" s="113">
        <v>0</v>
      </c>
      <c r="H60" s="113">
        <v>0</v>
      </c>
      <c r="I60" s="206">
        <f>PL!M51</f>
        <v>39685</v>
      </c>
      <c r="J60" s="273">
        <f>SUM(E60:I60)</f>
        <v>39685</v>
      </c>
      <c r="K60" s="206">
        <f>PL!M52</f>
        <v>35711</v>
      </c>
      <c r="L60" s="113">
        <f>K60+J60</f>
        <v>75396</v>
      </c>
      <c r="Q60" s="193"/>
      <c r="R60" s="193"/>
      <c r="S60" s="193"/>
      <c r="T60" s="193"/>
      <c r="U60" s="193"/>
      <c r="V60" s="193"/>
      <c r="W60" s="193"/>
    </row>
    <row r="61" spans="2:23" s="113" customFormat="1" ht="7.5" customHeight="1">
      <c r="B61" s="277"/>
      <c r="J61" s="273"/>
      <c r="K61" s="206"/>
      <c r="Q61" s="193"/>
      <c r="R61" s="193"/>
      <c r="S61" s="193"/>
      <c r="T61" s="193"/>
      <c r="U61" s="193"/>
      <c r="V61" s="193"/>
      <c r="W61" s="193"/>
    </row>
    <row r="62" spans="2:23" s="113" customFormat="1" ht="19.5" customHeight="1" thickBot="1">
      <c r="B62" s="279" t="s">
        <v>278</v>
      </c>
      <c r="E62" s="280">
        <f aca="true" t="shared" si="1" ref="E62:L62">SUM(E44:E61)</f>
        <v>968610</v>
      </c>
      <c r="F62" s="280">
        <f t="shared" si="1"/>
        <v>3431616</v>
      </c>
      <c r="G62" s="280">
        <f t="shared" si="1"/>
        <v>0</v>
      </c>
      <c r="H62" s="280">
        <f t="shared" si="1"/>
        <v>-3825665</v>
      </c>
      <c r="I62" s="280">
        <f t="shared" si="1"/>
        <v>124172</v>
      </c>
      <c r="J62" s="274">
        <f t="shared" si="1"/>
        <v>698733</v>
      </c>
      <c r="K62" s="280">
        <f t="shared" si="1"/>
        <v>610780</v>
      </c>
      <c r="L62" s="280">
        <f t="shared" si="1"/>
        <v>1309513</v>
      </c>
      <c r="N62" s="276">
        <f>J62-698733</f>
        <v>0</v>
      </c>
      <c r="Q62" s="193"/>
      <c r="R62" s="193"/>
      <c r="S62" s="193"/>
      <c r="T62" s="193"/>
      <c r="U62" s="193"/>
      <c r="V62" s="193"/>
      <c r="W62" s="193"/>
    </row>
    <row r="63" spans="2:23" s="113" customFormat="1" ht="15" customHeight="1" thickTop="1">
      <c r="B63" s="277"/>
      <c r="E63" s="185"/>
      <c r="F63" s="185"/>
      <c r="G63" s="185"/>
      <c r="H63" s="185"/>
      <c r="I63" s="185"/>
      <c r="J63" s="275"/>
      <c r="K63" s="185"/>
      <c r="L63" s="185"/>
      <c r="N63" s="276">
        <f>L62-1309513</f>
        <v>0</v>
      </c>
      <c r="Q63" s="193"/>
      <c r="R63" s="193"/>
      <c r="S63" s="193"/>
      <c r="T63" s="193"/>
      <c r="U63" s="193"/>
      <c r="V63" s="193"/>
      <c r="W63" s="193"/>
    </row>
    <row r="64" spans="5:23" s="113" customFormat="1" ht="15" customHeight="1">
      <c r="E64" s="185"/>
      <c r="F64" s="185"/>
      <c r="G64" s="185"/>
      <c r="H64" s="185"/>
      <c r="I64" s="185"/>
      <c r="J64" s="185"/>
      <c r="K64" s="185"/>
      <c r="L64" s="185"/>
      <c r="Q64" s="193"/>
      <c r="R64" s="193"/>
      <c r="S64" s="193"/>
      <c r="T64" s="193"/>
      <c r="U64" s="193"/>
      <c r="V64" s="193"/>
      <c r="W64" s="193"/>
    </row>
    <row r="65" spans="5:23" s="113" customFormat="1" ht="15" customHeight="1">
      <c r="E65" s="185"/>
      <c r="F65" s="185"/>
      <c r="G65" s="185"/>
      <c r="H65" s="185"/>
      <c r="I65" s="185"/>
      <c r="J65" s="185"/>
      <c r="K65" s="185"/>
      <c r="L65" s="185"/>
      <c r="Q65" s="193"/>
      <c r="R65" s="193"/>
      <c r="S65" s="193"/>
      <c r="T65" s="193"/>
      <c r="U65" s="193"/>
      <c r="V65" s="193"/>
      <c r="W65" s="193"/>
    </row>
    <row r="66" spans="5:23" s="113" customFormat="1" ht="1.5" customHeight="1">
      <c r="E66" s="185"/>
      <c r="F66" s="185"/>
      <c r="G66" s="185"/>
      <c r="H66" s="185"/>
      <c r="I66" s="185"/>
      <c r="J66" s="185"/>
      <c r="K66" s="185"/>
      <c r="L66" s="185"/>
      <c r="N66" s="276" t="e">
        <f>#REF!-(6620+8539-3912850+1)</f>
        <v>#REF!</v>
      </c>
      <c r="Q66" s="193"/>
      <c r="R66" s="193"/>
      <c r="S66" s="193"/>
      <c r="T66" s="193"/>
      <c r="U66" s="193"/>
      <c r="V66" s="193"/>
      <c r="W66" s="193"/>
    </row>
    <row r="67" spans="2:23" s="113" customFormat="1" ht="13.5" customHeight="1">
      <c r="B67" s="314" t="s">
        <v>296</v>
      </c>
      <c r="Q67" s="193"/>
      <c r="R67" s="193"/>
      <c r="S67" s="193"/>
      <c r="T67" s="193"/>
      <c r="U67" s="193"/>
      <c r="V67" s="193"/>
      <c r="W67" s="193"/>
    </row>
    <row r="68" ht="13.5" customHeight="1">
      <c r="B68" s="314" t="s">
        <v>297</v>
      </c>
    </row>
    <row r="69" ht="13.5" customHeight="1"/>
    <row r="70" ht="13.5" customHeight="1"/>
    <row r="71" ht="13.5" customHeight="1"/>
    <row r="72" ht="13.5" customHeight="1"/>
    <row r="73" ht="13.5" customHeight="1"/>
    <row r="74" spans="2:12" ht="15">
      <c r="B74" s="208" t="s">
        <v>88</v>
      </c>
      <c r="C74" s="209"/>
      <c r="D74" s="209"/>
      <c r="E74" s="209"/>
      <c r="F74" s="209"/>
      <c r="G74" s="209"/>
      <c r="H74" s="209"/>
      <c r="I74" s="209"/>
      <c r="J74" s="209"/>
      <c r="K74" s="209"/>
      <c r="L74" s="209"/>
    </row>
    <row r="75" spans="2:12" ht="15">
      <c r="B75" s="210" t="s">
        <v>268</v>
      </c>
      <c r="C75" s="211"/>
      <c r="D75" s="211"/>
      <c r="E75" s="211"/>
      <c r="F75" s="211"/>
      <c r="G75" s="211"/>
      <c r="H75" s="211"/>
      <c r="I75" s="211"/>
      <c r="J75" s="211"/>
      <c r="K75" s="211"/>
      <c r="L75" s="211"/>
    </row>
    <row r="76" spans="2:12" ht="15">
      <c r="B76" s="212"/>
      <c r="C76" s="212"/>
      <c r="D76" s="212"/>
      <c r="E76" s="212"/>
      <c r="F76" s="212"/>
      <c r="G76" s="212"/>
      <c r="H76" s="212"/>
      <c r="I76" s="212"/>
      <c r="J76" s="212"/>
      <c r="K76" s="212"/>
      <c r="L76" s="212"/>
    </row>
    <row r="77" spans="2:11" ht="15">
      <c r="B77" s="212"/>
      <c r="C77" s="212"/>
      <c r="D77" s="212"/>
      <c r="E77" s="212"/>
      <c r="F77" s="212"/>
      <c r="G77" s="212"/>
      <c r="H77" s="212"/>
      <c r="I77" s="212"/>
      <c r="J77" s="212"/>
      <c r="K77" s="212"/>
    </row>
    <row r="78" spans="2:11" ht="15">
      <c r="B78" s="212"/>
      <c r="C78" s="212"/>
      <c r="D78" s="212"/>
      <c r="E78" s="212"/>
      <c r="F78" s="212"/>
      <c r="G78" s="212"/>
      <c r="H78" s="212"/>
      <c r="I78" s="212"/>
      <c r="J78" s="212"/>
      <c r="K78" s="212"/>
    </row>
    <row r="80" spans="5:12" ht="15.75" customHeight="1">
      <c r="E80" s="276">
        <f>E62-968610</f>
        <v>0</v>
      </c>
      <c r="F80" s="276">
        <f>F62-3431616</f>
        <v>0</v>
      </c>
      <c r="G80" s="276">
        <f>G62+0</f>
        <v>0</v>
      </c>
      <c r="H80" s="276">
        <f>H62+3855063-29398</f>
        <v>0</v>
      </c>
      <c r="I80" s="276">
        <f>I62-124172</f>
        <v>0</v>
      </c>
      <c r="J80" s="276">
        <f>J62-698733</f>
        <v>0</v>
      </c>
      <c r="K80" s="276">
        <f>K62-610780</f>
        <v>0</v>
      </c>
      <c r="L80" s="276">
        <f>L62-1309513</f>
        <v>0</v>
      </c>
    </row>
    <row r="81" ht="15.75" customHeight="1"/>
    <row r="82" ht="15.75" customHeight="1"/>
    <row r="83" ht="15.75" customHeight="1"/>
    <row r="84" ht="15.75" customHeight="1"/>
    <row r="85" ht="15.75" customHeight="1"/>
  </sheetData>
  <printOptions/>
  <pageMargins left="0.75" right="0.3" top="0.5" bottom="0.5" header="0.5" footer="0.5"/>
  <pageSetup firstPageNumber="3" useFirstPageNumber="1" fitToHeight="1" fitToWidth="1" horizontalDpi="300" verticalDpi="300" orientation="portrait" paperSize="9" scale="69"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6"/>
  <sheetViews>
    <sheetView showGridLines="0" view="pageBreakPreview" zoomScaleNormal="95" zoomScaleSheetLayoutView="100" workbookViewId="0" topLeftCell="A1">
      <selection activeCell="A14" sqref="A14"/>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 min="11" max="11" width="4.5546875" style="0" customWidth="1"/>
  </cols>
  <sheetData>
    <row r="2" spans="1:9" ht="24" customHeight="1">
      <c r="A2" s="3"/>
      <c r="B2" s="223" t="s">
        <v>148</v>
      </c>
      <c r="C2" s="74"/>
      <c r="D2" s="74"/>
      <c r="E2" s="74"/>
      <c r="F2" s="74"/>
      <c r="G2" s="74"/>
      <c r="H2" s="74"/>
      <c r="I2" s="74"/>
    </row>
    <row r="3" spans="1:9" s="15" customFormat="1" ht="12.75">
      <c r="A3" s="16"/>
      <c r="B3" s="75" t="s">
        <v>17</v>
      </c>
      <c r="C3" s="75"/>
      <c r="D3" s="75"/>
      <c r="E3" s="75"/>
      <c r="F3" s="75"/>
      <c r="G3" s="75"/>
      <c r="H3" s="75"/>
      <c r="I3" s="75"/>
    </row>
    <row r="4" spans="1:9" ht="12.75" customHeight="1">
      <c r="A4" s="3"/>
      <c r="C4" s="3"/>
      <c r="D4" s="3"/>
      <c r="E4" s="3"/>
      <c r="F4" s="3"/>
      <c r="G4" s="3"/>
      <c r="H4" s="3"/>
      <c r="I4" s="3"/>
    </row>
    <row r="5" spans="1:9" ht="12.75" customHeight="1">
      <c r="A5" s="3"/>
      <c r="B5" s="43"/>
      <c r="C5" s="3"/>
      <c r="D5" s="3"/>
      <c r="E5" s="3"/>
      <c r="F5" s="3"/>
      <c r="G5" s="3"/>
      <c r="H5" s="3"/>
      <c r="I5" s="3"/>
    </row>
    <row r="6" spans="1:9" ht="18" customHeight="1">
      <c r="A6" s="3"/>
      <c r="B6" s="407" t="s">
        <v>264</v>
      </c>
      <c r="C6" s="407"/>
      <c r="D6" s="407"/>
      <c r="E6" s="407"/>
      <c r="F6" s="407"/>
      <c r="G6" s="407"/>
      <c r="H6" s="407"/>
      <c r="I6" s="407"/>
    </row>
    <row r="7" spans="1:9" ht="15">
      <c r="A7" s="3"/>
      <c r="B7" s="75" t="s">
        <v>85</v>
      </c>
      <c r="C7" s="16"/>
      <c r="D7" s="16"/>
      <c r="E7" s="16"/>
      <c r="F7" s="16"/>
      <c r="G7" s="16"/>
      <c r="H7" s="16"/>
      <c r="I7" s="16"/>
    </row>
    <row r="8" spans="1:9" ht="15" customHeight="1">
      <c r="A8" s="3"/>
      <c r="B8" s="3"/>
      <c r="C8" s="3"/>
      <c r="D8" s="3"/>
      <c r="E8" s="3"/>
      <c r="F8" s="3"/>
      <c r="G8" s="3"/>
      <c r="H8" s="3"/>
      <c r="I8" s="3"/>
    </row>
    <row r="9" spans="1:9" ht="6" customHeight="1">
      <c r="A9" s="3"/>
      <c r="B9" s="356"/>
      <c r="C9" s="357"/>
      <c r="D9" s="357"/>
      <c r="E9" s="357"/>
      <c r="F9" s="357"/>
      <c r="G9" s="357"/>
      <c r="H9" s="357"/>
      <c r="I9" s="358"/>
    </row>
    <row r="10" spans="1:9" ht="18">
      <c r="A10" s="40"/>
      <c r="B10" s="359" t="s">
        <v>75</v>
      </c>
      <c r="C10" s="355"/>
      <c r="D10" s="355"/>
      <c r="E10" s="355"/>
      <c r="F10" s="355"/>
      <c r="G10" s="355"/>
      <c r="H10" s="355"/>
      <c r="I10" s="360"/>
    </row>
    <row r="11" spans="1:9" ht="6" customHeight="1">
      <c r="A11" s="40"/>
      <c r="B11" s="361"/>
      <c r="C11" s="362"/>
      <c r="D11" s="362"/>
      <c r="E11" s="362"/>
      <c r="F11" s="362"/>
      <c r="G11" s="362"/>
      <c r="H11" s="362"/>
      <c r="I11" s="363"/>
    </row>
    <row r="12" ht="15" customHeight="1"/>
    <row r="13" spans="7:9" ht="15">
      <c r="G13" s="27" t="s">
        <v>3</v>
      </c>
      <c r="I13" s="27" t="s">
        <v>4</v>
      </c>
    </row>
    <row r="14" spans="7:9" ht="15">
      <c r="G14" s="27" t="s">
        <v>5</v>
      </c>
      <c r="I14" s="27" t="s">
        <v>11</v>
      </c>
    </row>
    <row r="15" spans="7:9" ht="15">
      <c r="G15" s="27" t="s">
        <v>7</v>
      </c>
      <c r="I15" s="27" t="s">
        <v>8</v>
      </c>
    </row>
    <row r="16" spans="7:9" ht="15">
      <c r="G16" s="56" t="s">
        <v>266</v>
      </c>
      <c r="H16" s="36"/>
      <c r="I16" s="56" t="s">
        <v>267</v>
      </c>
    </row>
    <row r="17" spans="6:9" ht="15">
      <c r="F17" s="39"/>
      <c r="G17" s="45" t="s">
        <v>9</v>
      </c>
      <c r="H17" s="35"/>
      <c r="I17" s="45" t="s">
        <v>9</v>
      </c>
    </row>
    <row r="18" ht="15" customHeight="1"/>
    <row r="19" ht="15">
      <c r="B19" s="41" t="s">
        <v>71</v>
      </c>
    </row>
    <row r="20" spans="2:9" ht="15">
      <c r="B20" s="15" t="s">
        <v>227</v>
      </c>
      <c r="E20" s="15"/>
      <c r="F20" s="15"/>
      <c r="G20" s="53"/>
      <c r="H20" s="53"/>
      <c r="I20" s="60"/>
    </row>
    <row r="21" spans="2:9" ht="15">
      <c r="B21" s="15"/>
      <c r="C21" s="312" t="s">
        <v>136</v>
      </c>
      <c r="E21" s="15"/>
      <c r="F21" s="15"/>
      <c r="G21" s="53">
        <f>+PL!K37</f>
        <v>142369</v>
      </c>
      <c r="H21" s="53"/>
      <c r="I21" s="53">
        <f>+PL!M37</f>
        <v>100375</v>
      </c>
    </row>
    <row r="22" spans="2:9" ht="15">
      <c r="B22" s="15"/>
      <c r="C22" s="312" t="s">
        <v>239</v>
      </c>
      <c r="E22" s="15"/>
      <c r="F22" s="15"/>
      <c r="G22" s="329">
        <v>0</v>
      </c>
      <c r="H22" s="53"/>
      <c r="I22" s="53">
        <v>-1422</v>
      </c>
    </row>
    <row r="23" spans="2:9" ht="15">
      <c r="B23" s="15" t="s">
        <v>80</v>
      </c>
      <c r="E23" s="15"/>
      <c r="F23" s="15"/>
      <c r="G23" s="53"/>
      <c r="H23" s="53"/>
      <c r="I23" s="53"/>
    </row>
    <row r="24" spans="2:9" ht="15">
      <c r="B24" s="15"/>
      <c r="C24" s="15" t="s">
        <v>279</v>
      </c>
      <c r="E24" s="15"/>
      <c r="F24" s="15"/>
      <c r="G24" s="53">
        <f>26878-479+195</f>
        <v>26594</v>
      </c>
      <c r="H24" s="53"/>
      <c r="I24" s="53">
        <f>20558+2497</f>
        <v>23055</v>
      </c>
    </row>
    <row r="25" spans="2:9" ht="15">
      <c r="B25" s="15"/>
      <c r="C25" s="15" t="s">
        <v>236</v>
      </c>
      <c r="D25" s="15"/>
      <c r="E25" s="15"/>
      <c r="F25" s="15"/>
      <c r="G25" s="53">
        <f>44104-32303-72</f>
        <v>11729</v>
      </c>
      <c r="H25" s="53"/>
      <c r="I25" s="53">
        <f>42711-31055-8</f>
        <v>11648</v>
      </c>
    </row>
    <row r="26" spans="1:9" ht="7.5" customHeight="1">
      <c r="A26" s="15"/>
      <c r="B26" s="15"/>
      <c r="C26" s="15"/>
      <c r="D26" s="15"/>
      <c r="E26" s="15"/>
      <c r="F26" s="15"/>
      <c r="G26" s="53"/>
      <c r="H26" s="53"/>
      <c r="I26" s="53"/>
    </row>
    <row r="27" spans="1:9" ht="16.5" customHeight="1">
      <c r="A27" s="15"/>
      <c r="B27" s="15" t="s">
        <v>256</v>
      </c>
      <c r="C27" s="15"/>
      <c r="D27" s="15"/>
      <c r="E27" s="15"/>
      <c r="F27" s="15"/>
      <c r="G27" s="62">
        <f>SUM(G20:G26)</f>
        <v>180692</v>
      </c>
      <c r="H27" s="53"/>
      <c r="I27" s="62">
        <f>SUM(I20:I26)</f>
        <v>133656</v>
      </c>
    </row>
    <row r="28" spans="1:9" ht="15">
      <c r="A28" s="15"/>
      <c r="B28" s="15" t="s">
        <v>76</v>
      </c>
      <c r="C28" s="15"/>
      <c r="D28" s="15"/>
      <c r="E28" s="15"/>
      <c r="F28" s="15"/>
      <c r="G28" s="53"/>
      <c r="H28" s="53"/>
      <c r="I28" s="53"/>
    </row>
    <row r="29" spans="1:9" ht="15">
      <c r="A29" s="15"/>
      <c r="B29" s="15"/>
      <c r="C29" s="15" t="s">
        <v>59</v>
      </c>
      <c r="D29" s="15"/>
      <c r="E29" s="15"/>
      <c r="F29" s="15"/>
      <c r="G29" s="53">
        <f>5855+257-11709-171778+60231</f>
        <v>-117144</v>
      </c>
      <c r="H29" s="53"/>
      <c r="I29" s="53">
        <f>1960+4177-19105+597</f>
        <v>-12371</v>
      </c>
    </row>
    <row r="30" spans="1:9" ht="15">
      <c r="A30" s="15"/>
      <c r="B30" s="15"/>
      <c r="C30" s="15" t="s">
        <v>60</v>
      </c>
      <c r="D30" s="15"/>
      <c r="E30" s="15"/>
      <c r="F30" s="15"/>
      <c r="G30" s="53">
        <f>73144+104853+24528+1</f>
        <v>202526</v>
      </c>
      <c r="H30" s="53"/>
      <c r="I30" s="53">
        <f>87183+64542+67073-13840-53150+1423-895</f>
        <v>152336</v>
      </c>
    </row>
    <row r="31" spans="1:9" ht="15">
      <c r="A31" s="15"/>
      <c r="B31" s="15"/>
      <c r="C31" s="15" t="s">
        <v>58</v>
      </c>
      <c r="D31" s="15"/>
      <c r="E31" s="15"/>
      <c r="F31" s="15"/>
      <c r="G31" s="53">
        <f>+-30676+31522-45089</f>
        <v>-44243</v>
      </c>
      <c r="H31" s="53"/>
      <c r="I31" s="53">
        <f>-24700+30962-43376</f>
        <v>-37114</v>
      </c>
    </row>
    <row r="32" spans="1:9" ht="6.75" customHeight="1">
      <c r="A32" s="15"/>
      <c r="B32" s="15"/>
      <c r="C32" s="15"/>
      <c r="D32" s="15"/>
      <c r="E32" s="15"/>
      <c r="F32" s="15"/>
      <c r="G32" s="63"/>
      <c r="H32" s="53"/>
      <c r="I32" s="63"/>
    </row>
    <row r="33" spans="1:9" ht="18" customHeight="1">
      <c r="A33" s="15"/>
      <c r="B33" s="15"/>
      <c r="C33" s="15"/>
      <c r="D33" s="15"/>
      <c r="E33" s="15"/>
      <c r="F33" s="15"/>
      <c r="G33" s="64">
        <f>SUM(G27:G31)</f>
        <v>221831</v>
      </c>
      <c r="H33" s="53"/>
      <c r="I33" s="64">
        <f>SUM(I27:I31)</f>
        <v>236507</v>
      </c>
    </row>
    <row r="34" spans="1:9" ht="15">
      <c r="A34" s="15"/>
      <c r="B34" s="15"/>
      <c r="C34" s="15"/>
      <c r="D34" s="15"/>
      <c r="E34" s="15"/>
      <c r="F34" s="15"/>
      <c r="G34" s="53"/>
      <c r="H34" s="53"/>
      <c r="I34" s="53"/>
    </row>
    <row r="35" spans="1:9" ht="15">
      <c r="A35" s="15"/>
      <c r="B35" s="41" t="s">
        <v>133</v>
      </c>
      <c r="C35" s="15"/>
      <c r="D35" s="15"/>
      <c r="E35" s="15"/>
      <c r="F35" s="15"/>
      <c r="G35" s="53"/>
      <c r="H35" s="53"/>
      <c r="I35" s="53"/>
    </row>
    <row r="36" spans="1:9" ht="15">
      <c r="A36" s="15"/>
      <c r="B36" s="41"/>
      <c r="C36" s="15" t="s">
        <v>238</v>
      </c>
      <c r="D36" s="15"/>
      <c r="E36" s="15"/>
      <c r="F36" s="15"/>
      <c r="G36" s="53"/>
      <c r="H36" s="53"/>
      <c r="I36" s="53"/>
    </row>
    <row r="37" spans="1:9" ht="15">
      <c r="A37" s="15"/>
      <c r="B37" s="15"/>
      <c r="C37" s="319" t="s">
        <v>237</v>
      </c>
      <c r="D37" s="15"/>
      <c r="E37" s="15"/>
      <c r="F37" s="15"/>
      <c r="G37" s="53">
        <v>0</v>
      </c>
      <c r="H37" s="53"/>
      <c r="I37" s="53">
        <f>10374+324</f>
        <v>10698</v>
      </c>
    </row>
    <row r="38" spans="1:9" ht="15">
      <c r="A38" s="15"/>
      <c r="B38" s="15"/>
      <c r="C38" s="382" t="s">
        <v>289</v>
      </c>
      <c r="D38" s="15"/>
      <c r="E38" s="15"/>
      <c r="F38" s="15"/>
      <c r="G38" s="60">
        <f>+-31814-27665</f>
        <v>-59479</v>
      </c>
      <c r="H38" s="53"/>
      <c r="I38" s="53">
        <v>0</v>
      </c>
    </row>
    <row r="39" spans="1:9" ht="15">
      <c r="A39" s="15"/>
      <c r="B39" s="15"/>
      <c r="C39" s="15" t="s">
        <v>230</v>
      </c>
      <c r="D39" s="15"/>
      <c r="E39" s="15"/>
      <c r="F39" s="15"/>
      <c r="G39" s="53">
        <v>-37901</v>
      </c>
      <c r="H39" s="53"/>
      <c r="I39" s="53">
        <v>-44501</v>
      </c>
    </row>
    <row r="40" spans="1:9" ht="6" customHeight="1">
      <c r="A40" s="15"/>
      <c r="B40" s="15"/>
      <c r="C40" s="15"/>
      <c r="D40" s="15"/>
      <c r="E40" s="15"/>
      <c r="F40" s="15"/>
      <c r="G40" s="63"/>
      <c r="H40" s="53"/>
      <c r="I40" s="63"/>
    </row>
    <row r="41" spans="1:9" ht="18" customHeight="1">
      <c r="A41" s="15"/>
      <c r="B41" s="15"/>
      <c r="C41" s="15"/>
      <c r="D41" s="15"/>
      <c r="E41" s="15"/>
      <c r="F41" s="15"/>
      <c r="G41" s="53">
        <f>SUM(G37:G40)</f>
        <v>-97380</v>
      </c>
      <c r="H41" s="53"/>
      <c r="I41" s="53">
        <f>SUM(I37:I40)</f>
        <v>-33803</v>
      </c>
    </row>
    <row r="42" spans="1:9" ht="3.75" customHeight="1">
      <c r="A42" s="15"/>
      <c r="B42" s="15"/>
      <c r="C42" s="15"/>
      <c r="D42" s="15"/>
      <c r="E42" s="15"/>
      <c r="F42" s="15"/>
      <c r="G42" s="63"/>
      <c r="H42" s="53"/>
      <c r="I42" s="63"/>
    </row>
    <row r="43" spans="1:9" ht="15">
      <c r="A43" s="15"/>
      <c r="B43" s="15"/>
      <c r="C43" s="15"/>
      <c r="D43" s="15"/>
      <c r="E43" s="15"/>
      <c r="F43" s="15"/>
      <c r="G43" s="53"/>
      <c r="H43" s="53"/>
      <c r="I43" s="53"/>
    </row>
    <row r="44" spans="1:9" ht="15">
      <c r="A44" s="15"/>
      <c r="B44" s="41" t="s">
        <v>145</v>
      </c>
      <c r="C44" s="15"/>
      <c r="D44" s="15"/>
      <c r="E44" s="15"/>
      <c r="F44" s="15"/>
      <c r="G44" s="53"/>
      <c r="H44" s="53"/>
      <c r="I44" s="53"/>
    </row>
    <row r="45" spans="1:9" ht="15">
      <c r="A45" s="15"/>
      <c r="B45" s="41"/>
      <c r="C45" s="15" t="s">
        <v>240</v>
      </c>
      <c r="D45" s="15"/>
      <c r="E45" s="15"/>
      <c r="F45" s="15"/>
      <c r="G45" s="53">
        <v>-103242</v>
      </c>
      <c r="H45" s="53"/>
      <c r="I45" s="53">
        <v>0</v>
      </c>
    </row>
    <row r="46" spans="1:9" ht="15">
      <c r="A46" s="15"/>
      <c r="B46" s="41"/>
      <c r="C46" s="15" t="s">
        <v>226</v>
      </c>
      <c r="D46" s="15"/>
      <c r="E46" s="15"/>
      <c r="F46" s="15"/>
      <c r="G46" s="60">
        <v>969</v>
      </c>
      <c r="H46" s="53"/>
      <c r="I46" s="53">
        <v>53150</v>
      </c>
    </row>
    <row r="47" spans="1:9" ht="15">
      <c r="A47" s="15"/>
      <c r="B47" s="41"/>
      <c r="C47" s="15" t="s">
        <v>288</v>
      </c>
      <c r="D47" s="15"/>
      <c r="E47" s="15"/>
      <c r="F47" s="15"/>
      <c r="G47" s="60">
        <v>-31775</v>
      </c>
      <c r="H47" s="53"/>
      <c r="I47" s="53">
        <v>0</v>
      </c>
    </row>
    <row r="48" spans="1:9" ht="15">
      <c r="A48" s="15"/>
      <c r="B48" s="15"/>
      <c r="C48" s="15" t="s">
        <v>19</v>
      </c>
      <c r="D48" s="15"/>
      <c r="E48" s="15"/>
      <c r="F48" s="15"/>
      <c r="G48" s="53">
        <f>+-14182+15090-225</f>
        <v>683</v>
      </c>
      <c r="H48" s="53"/>
      <c r="I48" s="53">
        <f>-7398-45-746+7379</f>
        <v>-810</v>
      </c>
    </row>
    <row r="49" spans="1:9" ht="6.75" customHeight="1">
      <c r="A49" s="15"/>
      <c r="B49" s="15"/>
      <c r="C49" s="15"/>
      <c r="D49" s="15"/>
      <c r="E49" s="15"/>
      <c r="F49" s="15"/>
      <c r="G49" s="63"/>
      <c r="H49" s="53"/>
      <c r="I49" s="61"/>
    </row>
    <row r="50" spans="1:9" ht="18" customHeight="1">
      <c r="A50" s="15"/>
      <c r="B50" s="15"/>
      <c r="C50" s="15"/>
      <c r="D50" s="15"/>
      <c r="E50" s="15"/>
      <c r="F50" s="15"/>
      <c r="G50" s="53">
        <f>SUM(G45:G49)</f>
        <v>-133365</v>
      </c>
      <c r="H50" s="53"/>
      <c r="I50" s="53">
        <f>SUM(I45:I49)</f>
        <v>52340</v>
      </c>
    </row>
    <row r="51" spans="1:9" ht="3" customHeight="1">
      <c r="A51" s="15"/>
      <c r="B51" s="15"/>
      <c r="C51" s="15"/>
      <c r="D51" s="15"/>
      <c r="E51" s="15"/>
      <c r="F51" s="15"/>
      <c r="G51" s="63"/>
      <c r="H51" s="53"/>
      <c r="I51" s="61"/>
    </row>
    <row r="52" spans="1:9" ht="15">
      <c r="A52" s="15"/>
      <c r="B52" s="15"/>
      <c r="C52" s="15"/>
      <c r="D52" s="15"/>
      <c r="E52" s="15"/>
      <c r="F52" s="15"/>
      <c r="G52" s="53"/>
      <c r="H52" s="53"/>
      <c r="I52" s="60"/>
    </row>
    <row r="53" spans="1:9" ht="15">
      <c r="A53" s="15"/>
      <c r="B53" s="15" t="s">
        <v>254</v>
      </c>
      <c r="C53" s="15"/>
      <c r="D53" s="15"/>
      <c r="E53" s="15"/>
      <c r="F53" s="15"/>
      <c r="G53" s="53">
        <f>+G33+G41+G50</f>
        <v>-8914</v>
      </c>
      <c r="H53" s="53"/>
      <c r="I53" s="60">
        <f>+I33+I41+I50</f>
        <v>255044</v>
      </c>
    </row>
    <row r="54" spans="1:9" ht="6.75" customHeight="1">
      <c r="A54" s="15"/>
      <c r="B54" s="15"/>
      <c r="C54" s="15"/>
      <c r="D54" s="15"/>
      <c r="E54" s="15"/>
      <c r="F54" s="15"/>
      <c r="G54" s="53"/>
      <c r="H54" s="53"/>
      <c r="I54" s="60"/>
    </row>
    <row r="55" spans="1:9" ht="15">
      <c r="A55" s="15"/>
      <c r="B55" s="15" t="s">
        <v>261</v>
      </c>
      <c r="C55" s="15"/>
      <c r="D55" s="15"/>
      <c r="E55" s="15"/>
      <c r="F55" s="15"/>
      <c r="G55" s="53">
        <v>96748</v>
      </c>
      <c r="H55" s="53"/>
      <c r="I55" s="60">
        <v>895</v>
      </c>
    </row>
    <row r="56" spans="1:9" ht="6.75" customHeight="1">
      <c r="A56" s="15"/>
      <c r="B56" s="15"/>
      <c r="C56" s="15"/>
      <c r="D56" s="15"/>
      <c r="E56" s="15"/>
      <c r="F56" s="15"/>
      <c r="G56" s="53"/>
      <c r="H56" s="53"/>
      <c r="I56" s="60"/>
    </row>
    <row r="57" spans="1:9" ht="15">
      <c r="A57" s="15"/>
      <c r="B57" s="15" t="s">
        <v>280</v>
      </c>
      <c r="C57" s="15"/>
      <c r="D57" s="15"/>
      <c r="E57" s="15"/>
      <c r="F57" s="15"/>
      <c r="G57" s="60">
        <v>1840081</v>
      </c>
      <c r="H57" s="53"/>
      <c r="I57" s="60">
        <f>1481888-7315</f>
        <v>1474573</v>
      </c>
    </row>
    <row r="58" spans="1:9" ht="8.25" customHeight="1">
      <c r="A58" s="15"/>
      <c r="B58" s="15"/>
      <c r="C58" s="15"/>
      <c r="D58" s="15"/>
      <c r="E58" s="15"/>
      <c r="F58" s="15"/>
      <c r="G58" s="63"/>
      <c r="H58" s="53"/>
      <c r="I58" s="61"/>
    </row>
    <row r="59" spans="1:9" ht="17.25" customHeight="1">
      <c r="A59" s="15"/>
      <c r="B59" s="15" t="s">
        <v>281</v>
      </c>
      <c r="C59" s="15"/>
      <c r="D59" s="15"/>
      <c r="E59" s="15"/>
      <c r="F59" s="15"/>
      <c r="G59" s="53">
        <f>SUM(G52:G58)</f>
        <v>1927915</v>
      </c>
      <c r="H59" s="53"/>
      <c r="I59" s="60">
        <f>SUM(I52:I58)</f>
        <v>1730512</v>
      </c>
    </row>
    <row r="60" spans="1:9" ht="4.5" customHeight="1" thickBot="1">
      <c r="A60" s="15"/>
      <c r="B60" s="15"/>
      <c r="C60" s="15"/>
      <c r="D60" s="15"/>
      <c r="E60" s="15"/>
      <c r="F60" s="15"/>
      <c r="G60" s="65"/>
      <c r="H60" s="53"/>
      <c r="I60" s="59"/>
    </row>
    <row r="61" spans="1:9" ht="15.75" thickTop="1">
      <c r="A61" s="15"/>
      <c r="B61" s="15"/>
      <c r="C61" s="15"/>
      <c r="D61" s="15"/>
      <c r="E61" s="15"/>
      <c r="F61" s="15"/>
      <c r="G61" s="53"/>
      <c r="H61" s="53"/>
      <c r="I61" s="53"/>
    </row>
    <row r="62" spans="1:9" ht="15">
      <c r="A62" s="15"/>
      <c r="B62" s="15"/>
      <c r="C62" s="15"/>
      <c r="D62" s="15"/>
      <c r="E62" s="15"/>
      <c r="F62" s="15"/>
      <c r="G62" s="15"/>
      <c r="H62" s="15"/>
      <c r="I62" s="15"/>
    </row>
    <row r="63" spans="1:9" ht="15">
      <c r="A63" s="15"/>
      <c r="B63" s="77" t="s">
        <v>89</v>
      </c>
      <c r="C63" s="77"/>
      <c r="D63" s="77"/>
      <c r="E63" s="77"/>
      <c r="F63" s="77"/>
      <c r="G63" s="77"/>
      <c r="H63" s="77"/>
      <c r="I63" s="77"/>
    </row>
    <row r="64" spans="1:10" ht="15">
      <c r="A64" s="15"/>
      <c r="B64" s="78" t="s">
        <v>268</v>
      </c>
      <c r="C64" s="78"/>
      <c r="D64" s="78"/>
      <c r="E64" s="78"/>
      <c r="F64" s="78"/>
      <c r="G64" s="78"/>
      <c r="H64" s="78"/>
      <c r="I64" s="78"/>
      <c r="J64" s="68"/>
    </row>
    <row r="65" spans="1:9" ht="15">
      <c r="A65" s="15"/>
      <c r="B65" s="15"/>
      <c r="C65" s="15"/>
      <c r="D65" s="15"/>
      <c r="E65" s="15"/>
      <c r="F65" s="15"/>
      <c r="G65" s="15"/>
      <c r="H65" s="15"/>
      <c r="I65" s="15"/>
    </row>
    <row r="66" spans="1:9" ht="15">
      <c r="A66" s="15"/>
      <c r="B66" s="15"/>
      <c r="C66" s="15"/>
      <c r="D66" s="15"/>
      <c r="E66" s="15"/>
      <c r="F66" s="15"/>
      <c r="G66" s="15"/>
      <c r="H66" s="15"/>
      <c r="I66" s="15"/>
    </row>
    <row r="67" spans="1:9" ht="15">
      <c r="A67" s="15"/>
      <c r="B67" s="15"/>
      <c r="C67" s="15"/>
      <c r="D67" s="15"/>
      <c r="E67" s="15"/>
      <c r="F67" s="15"/>
      <c r="G67" s="15"/>
      <c r="H67" s="15"/>
      <c r="I67" s="15"/>
    </row>
    <row r="68" spans="1:9" ht="15">
      <c r="A68" s="15"/>
      <c r="B68" s="15"/>
      <c r="C68" s="15"/>
      <c r="D68" s="15"/>
      <c r="E68" s="15"/>
      <c r="F68" s="15"/>
      <c r="G68" s="313">
        <f>+'BS'!H35-G59</f>
        <v>0</v>
      </c>
      <c r="H68" s="15"/>
      <c r="I68" s="313">
        <f>-I59+1730512</f>
        <v>0</v>
      </c>
    </row>
    <row r="69" spans="1:9" ht="15">
      <c r="A69" s="15"/>
      <c r="B69" s="15"/>
      <c r="C69" s="15"/>
      <c r="D69" s="15"/>
      <c r="E69" s="15"/>
      <c r="F69" s="15"/>
      <c r="G69" s="249"/>
      <c r="H69" s="15"/>
      <c r="I69" s="15"/>
    </row>
    <row r="70" spans="1:9" ht="15">
      <c r="A70" s="15"/>
      <c r="B70" s="15"/>
      <c r="C70" s="15"/>
      <c r="D70" s="15"/>
      <c r="E70" s="15"/>
      <c r="F70" s="15"/>
      <c r="G70" s="249"/>
      <c r="H70" s="15"/>
      <c r="I70" s="15"/>
    </row>
    <row r="71" spans="1:9" ht="15">
      <c r="A71" s="15"/>
      <c r="B71" s="15"/>
      <c r="C71" s="15"/>
      <c r="D71" s="15"/>
      <c r="E71" s="15"/>
      <c r="F71" s="15"/>
      <c r="G71" s="15"/>
      <c r="H71" s="15"/>
      <c r="I71" s="15"/>
    </row>
    <row r="72" spans="1:9" ht="15">
      <c r="A72" s="15"/>
      <c r="B72" s="15"/>
      <c r="C72" s="15"/>
      <c r="D72" s="15"/>
      <c r="E72" s="15"/>
      <c r="F72" s="15"/>
      <c r="G72" s="15"/>
      <c r="H72" s="15"/>
      <c r="I72" s="15"/>
    </row>
    <row r="73" spans="1:9" ht="15">
      <c r="A73" s="15"/>
      <c r="B73" s="15"/>
      <c r="C73" s="15"/>
      <c r="D73" s="15"/>
      <c r="E73" s="15"/>
      <c r="F73" s="15"/>
      <c r="G73" s="15"/>
      <c r="H73" s="15"/>
      <c r="I73" s="15"/>
    </row>
    <row r="74" spans="1:9" ht="15">
      <c r="A74" s="15"/>
      <c r="B74" s="15"/>
      <c r="C74" s="15"/>
      <c r="D74" s="15"/>
      <c r="E74" s="15"/>
      <c r="F74" s="15"/>
      <c r="G74" s="15"/>
      <c r="H74" s="15"/>
      <c r="I74" s="15"/>
    </row>
    <row r="75" spans="1:9" ht="15">
      <c r="A75" s="15"/>
      <c r="B75" s="15"/>
      <c r="C75" s="15"/>
      <c r="D75" s="15"/>
      <c r="E75" s="15"/>
      <c r="F75" s="15"/>
      <c r="G75" s="15"/>
      <c r="H75" s="15"/>
      <c r="I75" s="15"/>
    </row>
    <row r="76" spans="1:9" ht="15">
      <c r="A76" s="15"/>
      <c r="B76" s="15"/>
      <c r="C76" s="15"/>
      <c r="D76" s="15"/>
      <c r="E76" s="15"/>
      <c r="F76" s="15"/>
      <c r="G76" s="15"/>
      <c r="H76" s="15"/>
      <c r="I76" s="15"/>
    </row>
    <row r="77" spans="1:9" ht="15">
      <c r="A77" s="15"/>
      <c r="B77" s="15"/>
      <c r="C77" s="15"/>
      <c r="D77" s="15"/>
      <c r="E77" s="15"/>
      <c r="F77" s="15"/>
      <c r="G77" s="15"/>
      <c r="H77" s="15"/>
      <c r="I77" s="15"/>
    </row>
    <row r="78" spans="1:9" ht="15">
      <c r="A78" s="15"/>
      <c r="B78" s="15"/>
      <c r="C78" s="15"/>
      <c r="D78" s="15"/>
      <c r="E78" s="15"/>
      <c r="F78" s="15"/>
      <c r="G78" s="15"/>
      <c r="H78" s="15"/>
      <c r="I78" s="15"/>
    </row>
    <row r="79" spans="2:9" ht="15">
      <c r="B79" s="15"/>
      <c r="C79" s="15"/>
      <c r="D79" s="15"/>
      <c r="E79" s="15"/>
      <c r="F79" s="15"/>
      <c r="G79" s="15"/>
      <c r="H79" s="15"/>
      <c r="I79" s="15"/>
    </row>
    <row r="80" spans="2:9" ht="15">
      <c r="B80" s="15"/>
      <c r="C80" s="15"/>
      <c r="D80" s="15"/>
      <c r="E80" s="15"/>
      <c r="F80" s="15"/>
      <c r="G80" s="15"/>
      <c r="H80" s="15"/>
      <c r="I80" s="15"/>
    </row>
    <row r="81" spans="2:9" ht="15">
      <c r="B81" s="15"/>
      <c r="C81" s="15"/>
      <c r="D81" s="15"/>
      <c r="E81" s="15"/>
      <c r="F81" s="15"/>
      <c r="G81" s="15"/>
      <c r="H81" s="15"/>
      <c r="I81" s="15"/>
    </row>
    <row r="82" spans="2:9" ht="15">
      <c r="B82" s="15"/>
      <c r="C82" s="15"/>
      <c r="D82" s="15"/>
      <c r="E82" s="15"/>
      <c r="F82" s="15"/>
      <c r="G82" s="15"/>
      <c r="H82" s="15"/>
      <c r="I82" s="15"/>
    </row>
    <row r="83" spans="2:9" ht="15">
      <c r="B83" s="15"/>
      <c r="C83" s="15"/>
      <c r="D83" s="15"/>
      <c r="E83" s="15"/>
      <c r="F83" s="15"/>
      <c r="G83" s="15"/>
      <c r="H83" s="15"/>
      <c r="I83" s="15"/>
    </row>
    <row r="84" spans="2:9" ht="15">
      <c r="B84" s="15"/>
      <c r="C84" s="15"/>
      <c r="D84" s="15"/>
      <c r="E84" s="15"/>
      <c r="F84" s="15"/>
      <c r="G84" s="15"/>
      <c r="H84" s="15"/>
      <c r="I84" s="15"/>
    </row>
    <row r="85" spans="2:9" ht="15">
      <c r="B85" s="15"/>
      <c r="C85" s="15"/>
      <c r="D85" s="15"/>
      <c r="E85" s="15"/>
      <c r="F85" s="15"/>
      <c r="G85" s="15"/>
      <c r="H85" s="15"/>
      <c r="I85" s="15"/>
    </row>
    <row r="86" spans="2:9" ht="15">
      <c r="B86" s="15"/>
      <c r="C86" s="15"/>
      <c r="D86" s="15"/>
      <c r="E86" s="15"/>
      <c r="F86" s="15"/>
      <c r="G86" s="15"/>
      <c r="H86" s="15"/>
      <c r="I86" s="15"/>
    </row>
    <row r="87" spans="2:9" ht="15">
      <c r="B87" s="15"/>
      <c r="C87" s="15"/>
      <c r="D87" s="15"/>
      <c r="E87" s="15"/>
      <c r="F87" s="15"/>
      <c r="G87" s="15"/>
      <c r="H87" s="15"/>
      <c r="I87" s="15"/>
    </row>
    <row r="88" spans="2:9" ht="15">
      <c r="B88" s="15"/>
      <c r="C88" s="15"/>
      <c r="D88" s="15"/>
      <c r="E88" s="15"/>
      <c r="F88" s="15"/>
      <c r="G88" s="15"/>
      <c r="H88" s="15"/>
      <c r="I88" s="15"/>
    </row>
    <row r="89" spans="2:9" ht="15">
      <c r="B89" s="15"/>
      <c r="C89" s="15"/>
      <c r="D89" s="15"/>
      <c r="E89" s="15"/>
      <c r="F89" s="15"/>
      <c r="G89" s="15"/>
      <c r="H89" s="15"/>
      <c r="I89" s="15"/>
    </row>
    <row r="90" spans="2:9" ht="15">
      <c r="B90" s="15"/>
      <c r="C90" s="15"/>
      <c r="D90" s="15"/>
      <c r="E90" s="15"/>
      <c r="F90" s="15"/>
      <c r="G90" s="15"/>
      <c r="H90" s="15"/>
      <c r="I90" s="15"/>
    </row>
    <row r="91" spans="2:9" ht="15">
      <c r="B91" s="15"/>
      <c r="C91" s="15"/>
      <c r="D91" s="15"/>
      <c r="E91" s="15"/>
      <c r="F91" s="15"/>
      <c r="G91" s="15"/>
      <c r="H91" s="15"/>
      <c r="I91" s="15"/>
    </row>
    <row r="92" spans="2:9" ht="15">
      <c r="B92" s="15"/>
      <c r="C92" s="15"/>
      <c r="D92" s="15"/>
      <c r="E92" s="15"/>
      <c r="F92" s="15"/>
      <c r="G92" s="15"/>
      <c r="H92" s="15"/>
      <c r="I92" s="15"/>
    </row>
    <row r="93" spans="2:6" ht="15">
      <c r="B93" s="15"/>
      <c r="C93" s="15"/>
      <c r="D93" s="15"/>
      <c r="E93" s="15"/>
      <c r="F93" s="15"/>
    </row>
    <row r="94" spans="2:6" ht="15">
      <c r="B94" s="15"/>
      <c r="C94" s="15"/>
      <c r="D94" s="15"/>
      <c r="E94" s="15"/>
      <c r="F94" s="15"/>
    </row>
    <row r="95" spans="2:6" ht="15">
      <c r="B95" s="15"/>
      <c r="C95" s="15"/>
      <c r="D95" s="15"/>
      <c r="E95" s="15"/>
      <c r="F95" s="15"/>
    </row>
    <row r="96" spans="2:6" ht="15">
      <c r="B96" s="15"/>
      <c r="C96" s="15"/>
      <c r="D96" s="15"/>
      <c r="E96" s="15"/>
      <c r="F96" s="15"/>
    </row>
    <row r="97" spans="2:6" ht="15">
      <c r="B97" s="15"/>
      <c r="C97" s="15"/>
      <c r="D97" s="15"/>
      <c r="E97" s="15"/>
      <c r="F97" s="15"/>
    </row>
    <row r="98" spans="2:6" ht="15">
      <c r="B98" s="15"/>
      <c r="C98" s="15"/>
      <c r="D98" s="15"/>
      <c r="E98" s="15"/>
      <c r="F98" s="15"/>
    </row>
    <row r="99" spans="2:6" ht="15">
      <c r="B99" s="15"/>
      <c r="C99" s="15"/>
      <c r="D99" s="15"/>
      <c r="E99" s="15"/>
      <c r="F99" s="15"/>
    </row>
    <row r="100" spans="2:6" ht="15">
      <c r="B100" s="15"/>
      <c r="C100" s="15"/>
      <c r="D100" s="15"/>
      <c r="E100" s="15"/>
      <c r="F100" s="15"/>
    </row>
    <row r="101" spans="2:6" ht="15">
      <c r="B101" s="15"/>
      <c r="C101" s="15"/>
      <c r="D101" s="15"/>
      <c r="E101" s="15"/>
      <c r="F101" s="15"/>
    </row>
    <row r="102" spans="2:6" ht="15">
      <c r="B102" s="15"/>
      <c r="C102" s="15"/>
      <c r="D102" s="15"/>
      <c r="E102" s="15"/>
      <c r="F102" s="15"/>
    </row>
    <row r="103" spans="2:6" ht="15">
      <c r="B103" s="15"/>
      <c r="C103" s="15"/>
      <c r="D103" s="15"/>
      <c r="E103" s="15"/>
      <c r="F103" s="15"/>
    </row>
    <row r="104" spans="2:6" ht="15">
      <c r="B104" s="15"/>
      <c r="C104" s="15"/>
      <c r="D104" s="15"/>
      <c r="E104" s="15"/>
      <c r="F104" s="15"/>
    </row>
    <row r="105" spans="2:6" ht="15">
      <c r="B105" s="15"/>
      <c r="C105" s="15"/>
      <c r="D105" s="15"/>
      <c r="E105" s="15"/>
      <c r="F105" s="15"/>
    </row>
    <row r="106" spans="2:6" ht="15">
      <c r="B106" s="15"/>
      <c r="C106" s="15"/>
      <c r="D106" s="15"/>
      <c r="E106" s="15"/>
      <c r="F106" s="15"/>
    </row>
    <row r="107" spans="2:6" ht="15">
      <c r="B107" s="15"/>
      <c r="C107" s="15"/>
      <c r="D107" s="15"/>
      <c r="E107" s="15"/>
      <c r="F107" s="15"/>
    </row>
    <row r="108" spans="2:6" ht="15">
      <c r="B108" s="15"/>
      <c r="C108" s="15"/>
      <c r="D108" s="15"/>
      <c r="E108" s="15"/>
      <c r="F108" s="15"/>
    </row>
    <row r="109" spans="2:6" ht="15">
      <c r="B109" s="15"/>
      <c r="C109" s="15"/>
      <c r="D109" s="15"/>
      <c r="E109" s="15"/>
      <c r="F109" s="15"/>
    </row>
    <row r="110" spans="2:6" ht="15">
      <c r="B110" s="15"/>
      <c r="C110" s="15"/>
      <c r="D110" s="15"/>
      <c r="E110" s="15"/>
      <c r="F110" s="15"/>
    </row>
    <row r="111" spans="2:6" ht="15">
      <c r="B111" s="15"/>
      <c r="C111" s="15"/>
      <c r="D111" s="15"/>
      <c r="E111" s="15"/>
      <c r="F111" s="15"/>
    </row>
    <row r="112" spans="2:6" ht="15">
      <c r="B112" s="15"/>
      <c r="C112" s="15"/>
      <c r="D112" s="15"/>
      <c r="E112" s="15"/>
      <c r="F112" s="15"/>
    </row>
    <row r="113" spans="2:6" ht="15">
      <c r="B113" s="15"/>
      <c r="C113" s="15"/>
      <c r="D113" s="15"/>
      <c r="E113" s="15"/>
      <c r="F113" s="15"/>
    </row>
    <row r="114" spans="2:6" ht="15">
      <c r="B114" s="15"/>
      <c r="C114" s="15"/>
      <c r="D114" s="15"/>
      <c r="E114" s="15"/>
      <c r="F114" s="15"/>
    </row>
    <row r="115" spans="2:6" ht="15">
      <c r="B115" s="15"/>
      <c r="C115" s="15"/>
      <c r="D115" s="15"/>
      <c r="E115" s="15"/>
      <c r="F115" s="15"/>
    </row>
    <row r="116" spans="2:6" ht="15">
      <c r="B116" s="15"/>
      <c r="C116" s="15"/>
      <c r="D116" s="15"/>
      <c r="E116" s="15"/>
      <c r="F116" s="15"/>
    </row>
    <row r="117" spans="2:6" ht="15">
      <c r="B117" s="15"/>
      <c r="C117" s="15"/>
      <c r="D117" s="15"/>
      <c r="E117" s="15"/>
      <c r="F117" s="15"/>
    </row>
    <row r="118" spans="2:6" ht="15">
      <c r="B118" s="15"/>
      <c r="C118" s="15"/>
      <c r="D118" s="15"/>
      <c r="E118" s="15"/>
      <c r="F118" s="15"/>
    </row>
    <row r="119" spans="2:6" ht="15">
      <c r="B119" s="15"/>
      <c r="C119" s="15"/>
      <c r="D119" s="15"/>
      <c r="E119" s="15"/>
      <c r="F119" s="15"/>
    </row>
    <row r="120" spans="2:6" ht="15">
      <c r="B120" s="15"/>
      <c r="C120" s="15"/>
      <c r="D120" s="15"/>
      <c r="E120" s="15"/>
      <c r="F120" s="15"/>
    </row>
    <row r="121" spans="2:6" ht="15">
      <c r="B121" s="15"/>
      <c r="C121" s="15"/>
      <c r="D121" s="15"/>
      <c r="E121" s="15"/>
      <c r="F121" s="15"/>
    </row>
    <row r="122" spans="2:6" ht="15">
      <c r="B122" s="15"/>
      <c r="C122" s="15"/>
      <c r="D122" s="15"/>
      <c r="E122" s="15"/>
      <c r="F122" s="15"/>
    </row>
    <row r="123" spans="2:6" ht="15">
      <c r="B123" s="15"/>
      <c r="C123" s="15"/>
      <c r="D123" s="15"/>
      <c r="E123" s="15"/>
      <c r="F123" s="15"/>
    </row>
    <row r="124" spans="2:6" ht="15">
      <c r="B124" s="15"/>
      <c r="C124" s="15"/>
      <c r="D124" s="15"/>
      <c r="E124" s="15"/>
      <c r="F124" s="15"/>
    </row>
    <row r="125" spans="2:6" ht="15">
      <c r="B125" s="15"/>
      <c r="C125" s="15"/>
      <c r="D125" s="15"/>
      <c r="E125" s="15"/>
      <c r="F125" s="15"/>
    </row>
    <row r="126" spans="2:6" ht="15">
      <c r="B126" s="15"/>
      <c r="C126" s="15"/>
      <c r="D126" s="15"/>
      <c r="E126" s="15"/>
      <c r="F126" s="15"/>
    </row>
    <row r="127" spans="2:6" ht="15">
      <c r="B127" s="15"/>
      <c r="C127" s="15"/>
      <c r="D127" s="15"/>
      <c r="E127" s="15"/>
      <c r="F127" s="15"/>
    </row>
    <row r="128" spans="2:6" ht="15">
      <c r="B128" s="15"/>
      <c r="C128" s="15"/>
      <c r="D128" s="15"/>
      <c r="E128" s="15"/>
      <c r="F128" s="15"/>
    </row>
    <row r="129" spans="2:6" ht="15">
      <c r="B129" s="15"/>
      <c r="C129" s="15"/>
      <c r="D129" s="15"/>
      <c r="E129" s="15"/>
      <c r="F129" s="15"/>
    </row>
    <row r="130" spans="2:6" ht="15">
      <c r="B130" s="15"/>
      <c r="C130" s="15"/>
      <c r="D130" s="15"/>
      <c r="E130" s="15"/>
      <c r="F130" s="15"/>
    </row>
    <row r="131" spans="2:6" ht="15">
      <c r="B131" s="15"/>
      <c r="C131" s="15"/>
      <c r="D131" s="15"/>
      <c r="E131" s="15"/>
      <c r="F131" s="15"/>
    </row>
    <row r="132" spans="2:6" ht="15">
      <c r="B132" s="15"/>
      <c r="C132" s="15"/>
      <c r="D132" s="15"/>
      <c r="E132" s="15"/>
      <c r="F132" s="15"/>
    </row>
    <row r="133" spans="2:6" ht="15">
      <c r="B133" s="15"/>
      <c r="C133" s="15"/>
      <c r="D133" s="15"/>
      <c r="E133" s="15"/>
      <c r="F133" s="15"/>
    </row>
    <row r="134" spans="2:6" ht="15">
      <c r="B134" s="15"/>
      <c r="C134" s="15"/>
      <c r="D134" s="15"/>
      <c r="E134" s="15"/>
      <c r="F134" s="15"/>
    </row>
    <row r="135" spans="2:6" ht="15">
      <c r="B135" s="15"/>
      <c r="C135" s="15"/>
      <c r="D135" s="15"/>
      <c r="E135" s="15"/>
      <c r="F135" s="15"/>
    </row>
    <row r="136" spans="2:6" ht="15">
      <c r="B136" s="15"/>
      <c r="C136" s="15"/>
      <c r="D136" s="15"/>
      <c r="E136" s="15"/>
      <c r="F136" s="15"/>
    </row>
  </sheetData>
  <mergeCells count="1">
    <mergeCell ref="B6:I6"/>
  </mergeCells>
  <printOptions/>
  <pageMargins left="0.75" right="0.5" top="0.5" bottom="0.5" header="0.5" footer="0.5"/>
  <pageSetup firstPageNumber="4" useFirstPageNumber="1" fitToHeight="1" fitToWidth="1" horizontalDpi="300" verticalDpi="300" orientation="portrait" paperSize="9" scale="86"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U427"/>
  <sheetViews>
    <sheetView showGridLines="0" view="pageBreakPreview" zoomScale="90" zoomScaleNormal="85" zoomScaleSheetLayoutView="90" workbookViewId="0" topLeftCell="A1">
      <selection activeCell="R9" sqref="R9"/>
    </sheetView>
  </sheetViews>
  <sheetFormatPr defaultColWidth="8.88671875" defaultRowHeight="12.75" customHeight="1"/>
  <cols>
    <col min="1" max="1" width="1.33203125" style="117" customWidth="1"/>
    <col min="2" max="3" width="3.3359375" style="117" customWidth="1"/>
    <col min="4" max="4" width="1.4375" style="117" customWidth="1"/>
    <col min="5" max="5" width="11.99609375" style="117" customWidth="1"/>
    <col min="6" max="6" width="0.9921875" style="117" customWidth="1"/>
    <col min="7" max="7" width="14.77734375" style="117" customWidth="1"/>
    <col min="8" max="8" width="1.33203125" style="117" customWidth="1"/>
    <col min="9" max="9" width="11.77734375" style="117" customWidth="1"/>
    <col min="10" max="10" width="1.33203125" style="117" customWidth="1"/>
    <col min="11" max="11" width="12.6640625" style="117" customWidth="1"/>
    <col min="12" max="12" width="1.77734375" style="117" customWidth="1"/>
    <col min="13" max="13" width="11.77734375" style="117" customWidth="1"/>
    <col min="14" max="14" width="1.33203125" style="117" customWidth="1"/>
    <col min="15" max="15" width="12.88671875" style="117" customWidth="1"/>
    <col min="16" max="16" width="1.77734375" style="117" customWidth="1"/>
    <col min="17" max="17" width="4.10546875" style="117" customWidth="1"/>
    <col min="18" max="18" width="10.88671875" style="117" bestFit="1" customWidth="1"/>
    <col min="19" max="16384" width="8.88671875" style="117" customWidth="1"/>
  </cols>
  <sheetData>
    <row r="2" spans="2:15" ht="24" customHeight="1">
      <c r="B2" s="223" t="s">
        <v>148</v>
      </c>
      <c r="C2" s="110"/>
      <c r="D2" s="110"/>
      <c r="E2" s="110"/>
      <c r="F2" s="110"/>
      <c r="G2" s="110"/>
      <c r="H2" s="110"/>
      <c r="I2" s="110"/>
      <c r="J2" s="110"/>
      <c r="K2" s="110"/>
      <c r="L2" s="110"/>
      <c r="M2" s="110"/>
      <c r="N2" s="110"/>
      <c r="O2" s="110"/>
    </row>
    <row r="3" spans="2:15" ht="12.75" customHeight="1">
      <c r="B3" s="109" t="s">
        <v>17</v>
      </c>
      <c r="C3" s="109"/>
      <c r="D3" s="109"/>
      <c r="E3" s="109"/>
      <c r="F3" s="109"/>
      <c r="G3" s="109"/>
      <c r="H3" s="109"/>
      <c r="I3" s="109"/>
      <c r="J3" s="109"/>
      <c r="K3" s="109"/>
      <c r="L3" s="109"/>
      <c r="M3" s="109"/>
      <c r="N3" s="109"/>
      <c r="O3" s="109"/>
    </row>
    <row r="5" ht="12.75" customHeight="1">
      <c r="B5" s="118"/>
    </row>
    <row r="6" spans="2:15" ht="18" customHeight="1">
      <c r="B6" s="407" t="s">
        <v>264</v>
      </c>
      <c r="C6" s="407"/>
      <c r="D6" s="407"/>
      <c r="E6" s="407"/>
      <c r="F6" s="407"/>
      <c r="G6" s="407"/>
      <c r="H6" s="407"/>
      <c r="I6" s="407"/>
      <c r="J6" s="407"/>
      <c r="K6" s="407"/>
      <c r="L6" s="407"/>
      <c r="M6" s="407"/>
      <c r="N6" s="407"/>
      <c r="O6" s="407"/>
    </row>
    <row r="7" spans="2:15" ht="14.25">
      <c r="B7" s="109" t="s">
        <v>85</v>
      </c>
      <c r="C7" s="108"/>
      <c r="D7" s="108"/>
      <c r="E7" s="108"/>
      <c r="F7" s="108"/>
      <c r="G7" s="108"/>
      <c r="H7" s="108"/>
      <c r="I7" s="108"/>
      <c r="J7" s="108"/>
      <c r="K7" s="108"/>
      <c r="L7" s="108"/>
      <c r="M7" s="108"/>
      <c r="N7" s="108"/>
      <c r="O7" s="108"/>
    </row>
    <row r="8" ht="14.25" customHeight="1"/>
    <row r="9" spans="2:15" ht="6.75" customHeight="1">
      <c r="B9" s="342"/>
      <c r="C9" s="343"/>
      <c r="D9" s="343"/>
      <c r="E9" s="343"/>
      <c r="F9" s="343"/>
      <c r="G9" s="343"/>
      <c r="H9" s="343"/>
      <c r="I9" s="343"/>
      <c r="J9" s="343"/>
      <c r="K9" s="343"/>
      <c r="L9" s="343"/>
      <c r="M9" s="343"/>
      <c r="N9" s="343"/>
      <c r="O9" s="344"/>
    </row>
    <row r="10" spans="2:15" ht="18.75" customHeight="1">
      <c r="B10" s="345" t="s">
        <v>62</v>
      </c>
      <c r="C10" s="341"/>
      <c r="D10" s="341"/>
      <c r="E10" s="341"/>
      <c r="F10" s="341"/>
      <c r="G10" s="341"/>
      <c r="H10" s="341"/>
      <c r="I10" s="341"/>
      <c r="J10" s="341"/>
      <c r="K10" s="341"/>
      <c r="L10" s="341"/>
      <c r="M10" s="341"/>
      <c r="N10" s="341"/>
      <c r="O10" s="346"/>
    </row>
    <row r="11" spans="2:15" ht="6.75" customHeight="1">
      <c r="B11" s="347"/>
      <c r="C11" s="348"/>
      <c r="D11" s="348"/>
      <c r="E11" s="348"/>
      <c r="F11" s="348"/>
      <c r="G11" s="348"/>
      <c r="H11" s="348"/>
      <c r="I11" s="348"/>
      <c r="J11" s="348"/>
      <c r="K11" s="348"/>
      <c r="L11" s="348"/>
      <c r="M11" s="348"/>
      <c r="N11" s="348"/>
      <c r="O11" s="349"/>
    </row>
    <row r="15" spans="2:15" ht="15" customHeight="1">
      <c r="B15" s="119" t="s">
        <v>27</v>
      </c>
      <c r="C15" s="120" t="s">
        <v>97</v>
      </c>
      <c r="D15" s="97"/>
      <c r="E15" s="97"/>
      <c r="F15" s="97"/>
      <c r="G15" s="97"/>
      <c r="H15" s="97"/>
      <c r="I15" s="97"/>
      <c r="J15" s="97"/>
      <c r="K15" s="97"/>
      <c r="L15" s="97"/>
      <c r="M15" s="97"/>
      <c r="N15" s="97"/>
      <c r="O15" s="97"/>
    </row>
    <row r="16" spans="2:15" ht="15" customHeight="1">
      <c r="B16" s="121"/>
      <c r="C16" s="122"/>
      <c r="D16" s="97"/>
      <c r="E16" s="97"/>
      <c r="F16" s="97"/>
      <c r="G16" s="97"/>
      <c r="H16" s="97"/>
      <c r="I16" s="97"/>
      <c r="J16" s="97"/>
      <c r="K16" s="97"/>
      <c r="L16" s="97"/>
      <c r="M16" s="97"/>
      <c r="N16" s="97"/>
      <c r="O16" s="97"/>
    </row>
    <row r="17" spans="2:15" ht="15" customHeight="1">
      <c r="B17" s="121"/>
      <c r="C17" s="97"/>
      <c r="D17" s="97"/>
      <c r="E17" s="97"/>
      <c r="F17" s="97"/>
      <c r="G17" s="97"/>
      <c r="H17" s="97"/>
      <c r="I17" s="97"/>
      <c r="J17" s="97"/>
      <c r="K17" s="97"/>
      <c r="L17" s="97"/>
      <c r="M17" s="97"/>
      <c r="N17" s="97"/>
      <c r="O17" s="97"/>
    </row>
    <row r="18" spans="2:15" ht="15" customHeight="1">
      <c r="B18" s="121"/>
      <c r="C18" s="97"/>
      <c r="D18" s="97"/>
      <c r="E18" s="97"/>
      <c r="F18" s="97"/>
      <c r="G18" s="97"/>
      <c r="H18" s="97"/>
      <c r="I18" s="97"/>
      <c r="J18" s="97"/>
      <c r="K18" s="97"/>
      <c r="L18" s="97"/>
      <c r="M18" s="97"/>
      <c r="N18" s="97"/>
      <c r="O18" s="97"/>
    </row>
    <row r="19" spans="2:15" ht="15" customHeight="1">
      <c r="B19" s="121"/>
      <c r="C19" s="97"/>
      <c r="D19" s="97"/>
      <c r="E19" s="97"/>
      <c r="F19" s="97"/>
      <c r="G19" s="97"/>
      <c r="H19" s="97"/>
      <c r="I19" s="97"/>
      <c r="J19" s="97"/>
      <c r="K19" s="97"/>
      <c r="L19" s="97"/>
      <c r="M19" s="97"/>
      <c r="N19" s="97"/>
      <c r="O19" s="97"/>
    </row>
    <row r="20" spans="2:15" ht="15" customHeight="1">
      <c r="B20" s="121"/>
      <c r="C20" s="97"/>
      <c r="D20" s="97"/>
      <c r="E20" s="97"/>
      <c r="F20" s="97"/>
      <c r="G20" s="97"/>
      <c r="H20" s="97"/>
      <c r="I20" s="97"/>
      <c r="J20" s="97"/>
      <c r="K20" s="97"/>
      <c r="L20" s="97"/>
      <c r="M20" s="97"/>
      <c r="N20" s="97"/>
      <c r="O20" s="97"/>
    </row>
    <row r="21" spans="2:15" ht="15" customHeight="1">
      <c r="B21" s="121"/>
      <c r="C21" s="83"/>
      <c r="D21" s="97"/>
      <c r="E21" s="97"/>
      <c r="F21" s="97"/>
      <c r="G21" s="97"/>
      <c r="H21" s="97"/>
      <c r="I21" s="97"/>
      <c r="J21" s="97"/>
      <c r="K21" s="97"/>
      <c r="L21" s="97"/>
      <c r="M21" s="97"/>
      <c r="N21" s="97"/>
      <c r="O21" s="97"/>
    </row>
    <row r="22" spans="2:15" ht="15" customHeight="1">
      <c r="B22" s="121"/>
      <c r="C22" s="97"/>
      <c r="D22" s="97"/>
      <c r="E22" s="97"/>
      <c r="F22" s="97"/>
      <c r="G22" s="97"/>
      <c r="H22" s="97"/>
      <c r="I22" s="97"/>
      <c r="J22" s="97"/>
      <c r="K22" s="97"/>
      <c r="L22" s="97"/>
      <c r="M22" s="97"/>
      <c r="N22" s="97"/>
      <c r="O22" s="97"/>
    </row>
    <row r="23" spans="2:15" ht="15" customHeight="1">
      <c r="B23" s="121"/>
      <c r="C23" s="97"/>
      <c r="D23" s="97"/>
      <c r="E23" s="97"/>
      <c r="F23" s="97"/>
      <c r="G23" s="97"/>
      <c r="H23" s="97"/>
      <c r="I23" s="97"/>
      <c r="J23" s="97"/>
      <c r="K23" s="97"/>
      <c r="L23" s="97"/>
      <c r="M23" s="97"/>
      <c r="N23" s="97"/>
      <c r="O23" s="97"/>
    </row>
    <row r="24" spans="2:15" ht="15" customHeight="1">
      <c r="B24" s="121"/>
      <c r="C24" s="97"/>
      <c r="D24" s="97"/>
      <c r="E24" s="97"/>
      <c r="F24" s="97"/>
      <c r="G24" s="97"/>
      <c r="H24" s="97"/>
      <c r="I24" s="97"/>
      <c r="J24" s="97"/>
      <c r="K24" s="97"/>
      <c r="L24" s="97"/>
      <c r="M24" s="97"/>
      <c r="N24" s="97"/>
      <c r="O24" s="97"/>
    </row>
    <row r="25" spans="2:15" ht="15" customHeight="1">
      <c r="B25" s="121"/>
      <c r="C25" s="97"/>
      <c r="D25" s="97"/>
      <c r="E25" s="97"/>
      <c r="F25" s="97"/>
      <c r="G25" s="97"/>
      <c r="H25" s="97"/>
      <c r="I25" s="97"/>
      <c r="J25" s="97"/>
      <c r="K25" s="97"/>
      <c r="L25" s="97"/>
      <c r="M25" s="97"/>
      <c r="N25" s="97"/>
      <c r="O25" s="97"/>
    </row>
    <row r="26" spans="2:15" ht="15" customHeight="1">
      <c r="B26" s="121"/>
      <c r="C26" s="97"/>
      <c r="D26" s="97"/>
      <c r="E26" s="97"/>
      <c r="F26" s="97"/>
      <c r="G26" s="97"/>
      <c r="H26" s="97"/>
      <c r="I26" s="97"/>
      <c r="J26" s="97"/>
      <c r="K26" s="97"/>
      <c r="L26" s="97"/>
      <c r="M26" s="97"/>
      <c r="N26" s="97"/>
      <c r="O26" s="97"/>
    </row>
    <row r="27" spans="2:15" ht="15" customHeight="1">
      <c r="B27" s="121"/>
      <c r="C27" s="97"/>
      <c r="D27" s="97"/>
      <c r="E27" s="97"/>
      <c r="F27" s="97"/>
      <c r="G27" s="97"/>
      <c r="H27" s="97"/>
      <c r="I27" s="97"/>
      <c r="J27" s="97"/>
      <c r="K27" s="97"/>
      <c r="L27" s="97"/>
      <c r="M27" s="97"/>
      <c r="N27" s="97"/>
      <c r="O27" s="97"/>
    </row>
    <row r="28" spans="2:15" ht="15" customHeight="1">
      <c r="B28" s="121"/>
      <c r="C28" s="115"/>
      <c r="D28" s="115"/>
      <c r="E28" s="115"/>
      <c r="F28" s="115"/>
      <c r="G28" s="115"/>
      <c r="H28" s="115"/>
      <c r="I28" s="115"/>
      <c r="J28" s="115"/>
      <c r="K28" s="115"/>
      <c r="L28" s="115"/>
      <c r="M28" s="115"/>
      <c r="N28" s="115"/>
      <c r="O28" s="115"/>
    </row>
    <row r="29" spans="2:15" ht="15" customHeight="1">
      <c r="B29" s="322" t="s">
        <v>28</v>
      </c>
      <c r="C29" s="126" t="s">
        <v>96</v>
      </c>
      <c r="D29" s="97"/>
      <c r="E29" s="97"/>
      <c r="F29" s="97"/>
      <c r="G29" s="97"/>
      <c r="H29" s="97"/>
      <c r="I29" s="97"/>
      <c r="J29" s="97"/>
      <c r="K29" s="97"/>
      <c r="L29" s="97"/>
      <c r="M29" s="97"/>
      <c r="N29" s="97"/>
      <c r="O29" s="97"/>
    </row>
    <row r="30" spans="2:15" ht="15" customHeight="1">
      <c r="B30" s="127"/>
      <c r="C30" s="97"/>
      <c r="D30" s="97"/>
      <c r="E30" s="97"/>
      <c r="F30" s="97"/>
      <c r="G30" s="97"/>
      <c r="H30" s="97"/>
      <c r="I30" s="97"/>
      <c r="J30" s="97"/>
      <c r="K30" s="97"/>
      <c r="L30" s="97"/>
      <c r="M30" s="97"/>
      <c r="N30" s="97"/>
      <c r="O30" s="97"/>
    </row>
    <row r="31" spans="2:15" ht="15" customHeight="1">
      <c r="B31" s="127"/>
      <c r="C31" s="97"/>
      <c r="D31" s="97"/>
      <c r="E31" s="97"/>
      <c r="F31" s="97"/>
      <c r="G31" s="97"/>
      <c r="H31" s="97"/>
      <c r="I31" s="97"/>
      <c r="J31" s="97"/>
      <c r="K31" s="97"/>
      <c r="L31" s="97"/>
      <c r="M31" s="97"/>
      <c r="N31" s="97"/>
      <c r="O31" s="97"/>
    </row>
    <row r="32" spans="2:15" ht="15" customHeight="1">
      <c r="B32" s="127"/>
      <c r="C32" s="97"/>
      <c r="D32" s="97"/>
      <c r="E32" s="97"/>
      <c r="F32" s="97"/>
      <c r="G32" s="97"/>
      <c r="H32" s="97"/>
      <c r="I32" s="97"/>
      <c r="J32" s="97"/>
      <c r="K32" s="97"/>
      <c r="L32" s="97"/>
      <c r="M32" s="97"/>
      <c r="N32" s="97"/>
      <c r="O32" s="97"/>
    </row>
    <row r="33" spans="2:15" ht="15" customHeight="1">
      <c r="B33" s="127"/>
      <c r="C33" s="97"/>
      <c r="D33" s="97"/>
      <c r="E33" s="97"/>
      <c r="F33" s="97"/>
      <c r="G33" s="97"/>
      <c r="H33" s="97"/>
      <c r="I33" s="97"/>
      <c r="J33" s="97"/>
      <c r="K33" s="97"/>
      <c r="L33" s="97"/>
      <c r="M33" s="97"/>
      <c r="N33" s="97"/>
      <c r="O33" s="123"/>
    </row>
    <row r="34" spans="2:15" ht="15" customHeight="1">
      <c r="B34" s="322" t="s">
        <v>29</v>
      </c>
      <c r="C34" s="126" t="s">
        <v>93</v>
      </c>
      <c r="D34" s="97"/>
      <c r="E34" s="97"/>
      <c r="F34" s="97"/>
      <c r="G34" s="97"/>
      <c r="H34" s="97"/>
      <c r="I34" s="97"/>
      <c r="J34" s="97"/>
      <c r="K34" s="97"/>
      <c r="L34" s="97"/>
      <c r="M34" s="97"/>
      <c r="N34" s="97"/>
      <c r="O34" s="97"/>
    </row>
    <row r="35" spans="2:15" ht="15" customHeight="1">
      <c r="B35" s="127"/>
      <c r="C35" s="97"/>
      <c r="D35" s="97"/>
      <c r="E35" s="97"/>
      <c r="F35" s="97"/>
      <c r="G35" s="97"/>
      <c r="H35" s="97"/>
      <c r="I35" s="97"/>
      <c r="J35" s="97"/>
      <c r="K35" s="97"/>
      <c r="L35" s="97"/>
      <c r="M35" s="97"/>
      <c r="N35" s="97"/>
      <c r="O35" s="97"/>
    </row>
    <row r="36" spans="2:15" ht="15" customHeight="1">
      <c r="B36" s="127"/>
      <c r="C36" s="97"/>
      <c r="D36" s="97"/>
      <c r="E36" s="97"/>
      <c r="F36" s="97"/>
      <c r="G36" s="97"/>
      <c r="H36" s="97"/>
      <c r="I36" s="97"/>
      <c r="J36" s="97"/>
      <c r="K36" s="97"/>
      <c r="L36" s="97"/>
      <c r="M36" s="97"/>
      <c r="N36" s="97"/>
      <c r="O36" s="97"/>
    </row>
    <row r="37" spans="2:15" ht="15" customHeight="1">
      <c r="B37" s="127"/>
      <c r="C37" s="97"/>
      <c r="D37" s="97"/>
      <c r="E37" s="97"/>
      <c r="F37" s="97"/>
      <c r="G37" s="97"/>
      <c r="H37" s="97"/>
      <c r="I37" s="97"/>
      <c r="J37" s="97"/>
      <c r="K37" s="97"/>
      <c r="L37" s="97"/>
      <c r="M37" s="97"/>
      <c r="N37" s="97"/>
      <c r="O37" s="97"/>
    </row>
    <row r="38" spans="2:15" ht="15" customHeight="1">
      <c r="B38" s="127"/>
      <c r="C38" s="97"/>
      <c r="D38" s="97"/>
      <c r="E38" s="97"/>
      <c r="F38" s="97"/>
      <c r="G38" s="97"/>
      <c r="H38" s="97"/>
      <c r="I38" s="97"/>
      <c r="J38" s="97"/>
      <c r="K38" s="97"/>
      <c r="L38" s="97"/>
      <c r="M38" s="97"/>
      <c r="N38" s="97"/>
      <c r="O38" s="97"/>
    </row>
    <row r="39" spans="2:15" ht="14.25" customHeight="1">
      <c r="B39" s="127"/>
      <c r="C39" s="97"/>
      <c r="D39" s="97"/>
      <c r="E39" s="97"/>
      <c r="F39" s="97"/>
      <c r="G39" s="97"/>
      <c r="H39" s="97"/>
      <c r="I39" s="97"/>
      <c r="J39" s="97"/>
      <c r="K39" s="97"/>
      <c r="L39" s="97"/>
      <c r="M39" s="97"/>
      <c r="N39" s="97"/>
      <c r="O39" s="123"/>
    </row>
    <row r="40" spans="2:15" ht="14.25" customHeight="1">
      <c r="B40" s="322" t="s">
        <v>30</v>
      </c>
      <c r="C40" s="126" t="s">
        <v>95</v>
      </c>
      <c r="D40" s="97"/>
      <c r="E40" s="97"/>
      <c r="F40" s="97"/>
      <c r="G40" s="97"/>
      <c r="H40" s="97"/>
      <c r="I40" s="97"/>
      <c r="J40" s="97"/>
      <c r="K40" s="97"/>
      <c r="L40" s="97"/>
      <c r="M40" s="97"/>
      <c r="N40" s="97"/>
      <c r="O40" s="97"/>
    </row>
    <row r="41" spans="2:15" ht="14.25" customHeight="1">
      <c r="B41" s="127"/>
      <c r="C41" s="97"/>
      <c r="D41" s="97"/>
      <c r="E41" s="97"/>
      <c r="F41" s="97"/>
      <c r="G41" s="97"/>
      <c r="H41" s="97"/>
      <c r="I41" s="97"/>
      <c r="J41" s="97"/>
      <c r="K41" s="97"/>
      <c r="L41" s="97"/>
      <c r="M41" s="97"/>
      <c r="N41" s="97"/>
      <c r="O41" s="97"/>
    </row>
    <row r="42" spans="2:15" ht="14.25" customHeight="1">
      <c r="B42" s="127"/>
      <c r="C42" s="97"/>
      <c r="D42" s="97"/>
      <c r="E42" s="97"/>
      <c r="F42" s="97"/>
      <c r="G42" s="97"/>
      <c r="H42" s="97"/>
      <c r="I42" s="97"/>
      <c r="J42" s="97"/>
      <c r="K42" s="97"/>
      <c r="L42" s="97"/>
      <c r="M42" s="97"/>
      <c r="N42" s="97"/>
      <c r="O42" s="97"/>
    </row>
    <row r="43" spans="2:15" ht="14.25" customHeight="1">
      <c r="B43" s="127"/>
      <c r="C43" s="97"/>
      <c r="D43" s="97"/>
      <c r="E43" s="97"/>
      <c r="F43" s="97"/>
      <c r="G43" s="97"/>
      <c r="H43" s="97"/>
      <c r="I43" s="97"/>
      <c r="J43" s="97"/>
      <c r="K43" s="97"/>
      <c r="L43" s="97"/>
      <c r="M43" s="97"/>
      <c r="N43" s="97"/>
      <c r="O43" s="97"/>
    </row>
    <row r="44" spans="2:15" ht="14.25" customHeight="1">
      <c r="B44" s="127"/>
      <c r="C44" s="97"/>
      <c r="D44" s="97"/>
      <c r="E44" s="97"/>
      <c r="F44" s="97"/>
      <c r="G44" s="97"/>
      <c r="H44" s="97"/>
      <c r="I44" s="97"/>
      <c r="J44" s="97"/>
      <c r="K44" s="97"/>
      <c r="L44" s="97"/>
      <c r="M44" s="97"/>
      <c r="N44" s="97"/>
      <c r="O44" s="97"/>
    </row>
    <row r="45" spans="2:15" ht="14.25" customHeight="1">
      <c r="B45" s="127"/>
      <c r="C45" s="97"/>
      <c r="D45" s="97"/>
      <c r="E45" s="97"/>
      <c r="F45" s="97"/>
      <c r="G45" s="97"/>
      <c r="H45" s="97"/>
      <c r="I45" s="97"/>
      <c r="J45" s="97"/>
      <c r="K45" s="97"/>
      <c r="L45" s="97"/>
      <c r="M45" s="97"/>
      <c r="N45" s="97"/>
      <c r="O45" s="123"/>
    </row>
    <row r="46" spans="2:15" ht="14.25" customHeight="1">
      <c r="B46" s="322" t="s">
        <v>31</v>
      </c>
      <c r="C46" s="128" t="s">
        <v>94</v>
      </c>
      <c r="D46" s="114"/>
      <c r="E46" s="114"/>
      <c r="F46" s="97"/>
      <c r="G46" s="97"/>
      <c r="H46" s="97"/>
      <c r="I46" s="97"/>
      <c r="J46" s="97"/>
      <c r="K46" s="97"/>
      <c r="L46" s="97"/>
      <c r="M46" s="97"/>
      <c r="N46" s="97"/>
      <c r="O46" s="97"/>
    </row>
    <row r="47" spans="2:15" ht="14.25" customHeight="1">
      <c r="B47" s="322"/>
      <c r="C47" s="126"/>
      <c r="D47" s="97"/>
      <c r="E47" s="97"/>
      <c r="F47" s="97"/>
      <c r="G47" s="97"/>
      <c r="H47" s="97"/>
      <c r="I47" s="97"/>
      <c r="J47" s="97"/>
      <c r="K47" s="97"/>
      <c r="L47" s="97"/>
      <c r="M47" s="97"/>
      <c r="N47" s="97"/>
      <c r="O47" s="97"/>
    </row>
    <row r="48" spans="2:16" ht="14.25" customHeight="1">
      <c r="B48" s="127"/>
      <c r="C48" s="140"/>
      <c r="D48" s="15"/>
      <c r="E48" s="15"/>
      <c r="F48" s="15"/>
      <c r="G48" s="15"/>
      <c r="H48" s="15"/>
      <c r="I48" s="15"/>
      <c r="J48" s="15"/>
      <c r="K48" s="15"/>
      <c r="L48" s="15"/>
      <c r="M48" s="15"/>
      <c r="N48" s="15"/>
      <c r="O48" s="15"/>
      <c r="P48" s="15"/>
    </row>
    <row r="49" spans="2:16" ht="14.25" customHeight="1">
      <c r="B49" s="127"/>
      <c r="C49" s="140"/>
      <c r="D49" s="15"/>
      <c r="E49" s="15"/>
      <c r="F49" s="15"/>
      <c r="G49" s="15"/>
      <c r="H49" s="15"/>
      <c r="I49" s="15"/>
      <c r="J49" s="15"/>
      <c r="K49" s="15"/>
      <c r="L49" s="15"/>
      <c r="M49" s="15"/>
      <c r="N49" s="15"/>
      <c r="O49" s="15"/>
      <c r="P49" s="15"/>
    </row>
    <row r="50" spans="2:16" ht="14.25" customHeight="1">
      <c r="B50" s="127"/>
      <c r="C50" s="140"/>
      <c r="D50" s="15"/>
      <c r="E50" s="15"/>
      <c r="F50" s="15"/>
      <c r="G50" s="15"/>
      <c r="H50" s="15"/>
      <c r="I50" s="15"/>
      <c r="J50" s="15"/>
      <c r="K50" s="15"/>
      <c r="L50" s="15"/>
      <c r="M50" s="15"/>
      <c r="N50" s="15"/>
      <c r="O50" s="15"/>
      <c r="P50" s="15"/>
    </row>
    <row r="51" spans="2:16" ht="14.25" customHeight="1">
      <c r="B51" s="127"/>
      <c r="C51" s="140"/>
      <c r="D51" s="15"/>
      <c r="E51" s="15"/>
      <c r="F51" s="15"/>
      <c r="G51" s="15"/>
      <c r="H51" s="15"/>
      <c r="I51" s="15"/>
      <c r="J51" s="15"/>
      <c r="K51" s="15"/>
      <c r="L51" s="15"/>
      <c r="M51" s="15"/>
      <c r="N51" s="15"/>
      <c r="O51" s="15"/>
      <c r="P51" s="15"/>
    </row>
    <row r="52" spans="2:16" ht="14.25" customHeight="1">
      <c r="B52" s="127"/>
      <c r="C52" s="140"/>
      <c r="D52" s="15"/>
      <c r="E52" s="15"/>
      <c r="F52" s="15"/>
      <c r="G52" s="15"/>
      <c r="H52" s="15"/>
      <c r="I52" s="15"/>
      <c r="J52" s="15"/>
      <c r="K52" s="15"/>
      <c r="L52" s="15"/>
      <c r="M52" s="15"/>
      <c r="N52" s="15"/>
      <c r="O52" s="15"/>
      <c r="P52" s="15"/>
    </row>
    <row r="53" spans="2:16" ht="14.25" customHeight="1">
      <c r="B53" s="127"/>
      <c r="C53" s="140"/>
      <c r="D53" s="15"/>
      <c r="E53" s="15"/>
      <c r="F53" s="15"/>
      <c r="G53" s="15"/>
      <c r="H53" s="15"/>
      <c r="I53" s="15"/>
      <c r="J53" s="15"/>
      <c r="K53" s="15"/>
      <c r="L53" s="15"/>
      <c r="M53" s="15"/>
      <c r="N53" s="15"/>
      <c r="O53" s="15"/>
      <c r="P53" s="15"/>
    </row>
    <row r="54" spans="2:15" ht="14.25" customHeight="1">
      <c r="B54" s="127"/>
      <c r="C54" s="127"/>
      <c r="D54" s="97"/>
      <c r="E54" s="97"/>
      <c r="F54" s="97"/>
      <c r="G54" s="97"/>
      <c r="H54" s="97"/>
      <c r="I54" s="97"/>
      <c r="J54" s="97"/>
      <c r="K54" s="97"/>
      <c r="L54" s="97"/>
      <c r="M54" s="97"/>
      <c r="N54" s="97"/>
      <c r="O54" s="97"/>
    </row>
    <row r="55" spans="2:15" ht="14.25" customHeight="1">
      <c r="B55" s="127"/>
      <c r="C55" s="127"/>
      <c r="D55" s="97"/>
      <c r="E55" s="97"/>
      <c r="F55" s="97"/>
      <c r="G55" s="97"/>
      <c r="H55" s="97"/>
      <c r="I55" s="97"/>
      <c r="J55" s="97"/>
      <c r="K55" s="97"/>
      <c r="L55" s="97"/>
      <c r="M55" s="97"/>
      <c r="N55" s="97"/>
      <c r="O55" s="97"/>
    </row>
    <row r="56" spans="2:15" ht="15" customHeight="1">
      <c r="B56" s="127"/>
      <c r="C56" s="127"/>
      <c r="D56" s="97"/>
      <c r="E56" s="97"/>
      <c r="F56" s="97"/>
      <c r="G56" s="97"/>
      <c r="H56" s="97"/>
      <c r="I56" s="97"/>
      <c r="J56" s="97"/>
      <c r="K56" s="97"/>
      <c r="L56" s="97"/>
      <c r="M56" s="97"/>
      <c r="N56" s="97"/>
      <c r="O56" s="97"/>
    </row>
    <row r="57" spans="2:15" ht="15" customHeight="1">
      <c r="B57" s="127"/>
      <c r="C57" s="127"/>
      <c r="D57" s="97"/>
      <c r="E57" s="97"/>
      <c r="F57" s="97"/>
      <c r="G57" s="97"/>
      <c r="H57" s="97"/>
      <c r="I57" s="97"/>
      <c r="J57" s="97"/>
      <c r="K57" s="97"/>
      <c r="L57" s="97"/>
      <c r="M57" s="97"/>
      <c r="N57" s="97"/>
      <c r="O57" s="97"/>
    </row>
    <row r="58" spans="2:15" ht="15" customHeight="1">
      <c r="B58" s="322" t="s">
        <v>32</v>
      </c>
      <c r="C58" s="128" t="s">
        <v>300</v>
      </c>
      <c r="D58" s="114"/>
      <c r="E58" s="114"/>
      <c r="F58" s="97"/>
      <c r="G58" s="97"/>
      <c r="H58" s="97"/>
      <c r="I58" s="97"/>
      <c r="J58" s="97"/>
      <c r="K58" s="97"/>
      <c r="L58" s="97"/>
      <c r="M58" s="97"/>
      <c r="N58" s="97"/>
      <c r="O58" s="97"/>
    </row>
    <row r="59" spans="2:15" ht="15" customHeight="1">
      <c r="B59" s="127"/>
      <c r="C59" s="97"/>
      <c r="D59" s="97"/>
      <c r="E59" s="97"/>
      <c r="F59" s="97"/>
      <c r="G59" s="97"/>
      <c r="H59" s="97"/>
      <c r="I59" s="97"/>
      <c r="J59" s="97"/>
      <c r="K59" s="97"/>
      <c r="L59" s="97"/>
      <c r="M59" s="97"/>
      <c r="N59" s="97"/>
      <c r="O59" s="97"/>
    </row>
    <row r="60" spans="2:15" ht="15" customHeight="1">
      <c r="B60" s="127"/>
      <c r="C60" s="97"/>
      <c r="D60" s="97"/>
      <c r="E60" s="97"/>
      <c r="F60" s="97"/>
      <c r="G60" s="97"/>
      <c r="H60" s="97"/>
      <c r="I60" s="97"/>
      <c r="J60" s="97"/>
      <c r="K60" s="97"/>
      <c r="L60" s="97"/>
      <c r="M60" s="97"/>
      <c r="N60" s="97"/>
      <c r="O60" s="97"/>
    </row>
    <row r="61" spans="2:15" ht="15" customHeight="1">
      <c r="B61" s="127"/>
      <c r="C61" s="97"/>
      <c r="D61" s="97"/>
      <c r="E61" s="97"/>
      <c r="F61" s="97"/>
      <c r="G61" s="97"/>
      <c r="H61" s="97"/>
      <c r="I61" s="97"/>
      <c r="J61" s="97"/>
      <c r="K61" s="97"/>
      <c r="L61" s="97"/>
      <c r="M61" s="97"/>
      <c r="N61" s="97"/>
      <c r="O61" s="97"/>
    </row>
    <row r="62" spans="2:15" ht="15" customHeight="1">
      <c r="B62" s="127"/>
      <c r="C62" s="97"/>
      <c r="D62" s="97"/>
      <c r="E62" s="97"/>
      <c r="F62" s="97"/>
      <c r="G62" s="97"/>
      <c r="H62" s="97"/>
      <c r="I62" s="97"/>
      <c r="J62" s="97"/>
      <c r="K62" s="97"/>
      <c r="L62" s="97"/>
      <c r="M62" s="97"/>
      <c r="N62" s="97"/>
      <c r="O62" s="97"/>
    </row>
    <row r="63" spans="2:15" ht="15" customHeight="1">
      <c r="B63" s="127"/>
      <c r="C63" s="97"/>
      <c r="D63" s="97"/>
      <c r="E63" s="97"/>
      <c r="F63" s="97"/>
      <c r="G63" s="97"/>
      <c r="H63" s="97"/>
      <c r="I63" s="97"/>
      <c r="J63" s="97"/>
      <c r="K63" s="97"/>
      <c r="L63" s="97"/>
      <c r="M63" s="97"/>
      <c r="N63" s="97"/>
      <c r="O63" s="97"/>
    </row>
    <row r="64" spans="2:15" ht="15" customHeight="1">
      <c r="B64" s="127"/>
      <c r="C64" s="97"/>
      <c r="D64" s="97"/>
      <c r="E64" s="97"/>
      <c r="F64" s="97"/>
      <c r="G64" s="97"/>
      <c r="H64" s="97"/>
      <c r="I64" s="97"/>
      <c r="J64" s="97"/>
      <c r="K64" s="97"/>
      <c r="L64" s="97"/>
      <c r="M64" s="97"/>
      <c r="N64" s="97"/>
      <c r="O64" s="376" t="s">
        <v>269</v>
      </c>
    </row>
    <row r="65" spans="2:14" ht="15" customHeight="1">
      <c r="B65" s="127"/>
      <c r="C65" s="97"/>
      <c r="D65" s="97"/>
      <c r="E65" s="97"/>
      <c r="F65" s="97"/>
      <c r="G65" s="97"/>
      <c r="H65" s="97"/>
      <c r="I65" s="97"/>
      <c r="J65" s="97"/>
      <c r="K65" s="97"/>
      <c r="L65" s="97"/>
      <c r="M65" s="97"/>
      <c r="N65" s="97"/>
    </row>
    <row r="66" spans="2:15" ht="15" customHeight="1">
      <c r="B66" s="322" t="s">
        <v>33</v>
      </c>
      <c r="C66" s="128" t="s">
        <v>176</v>
      </c>
      <c r="D66" s="129"/>
      <c r="E66" s="114"/>
      <c r="F66" s="114"/>
      <c r="G66" s="114"/>
      <c r="H66" s="97"/>
      <c r="I66" s="97"/>
      <c r="J66" s="97"/>
      <c r="K66" s="97"/>
      <c r="L66" s="97"/>
      <c r="M66" s="97"/>
      <c r="N66" s="115"/>
      <c r="O66" s="97"/>
    </row>
    <row r="67" spans="2:14" ht="15" customHeight="1">
      <c r="B67" s="127"/>
      <c r="C67" s="122"/>
      <c r="D67" s="122"/>
      <c r="E67" s="122"/>
      <c r="F67" s="122"/>
      <c r="G67" s="122"/>
      <c r="H67" s="122"/>
      <c r="I67" s="122"/>
      <c r="J67" s="122"/>
      <c r="K67" s="90"/>
      <c r="L67" s="86"/>
      <c r="M67" s="130"/>
      <c r="N67" s="131"/>
    </row>
    <row r="68" spans="2:15" ht="15" customHeight="1">
      <c r="B68" s="127"/>
      <c r="C68" s="83" t="s">
        <v>160</v>
      </c>
      <c r="D68" s="122"/>
      <c r="E68" s="122"/>
      <c r="F68" s="122"/>
      <c r="G68" s="122"/>
      <c r="H68" s="122"/>
      <c r="I68" s="122"/>
      <c r="J68" s="122"/>
      <c r="M68" s="90"/>
      <c r="N68" s="86"/>
      <c r="O68" s="130"/>
    </row>
    <row r="69" spans="2:13" ht="15" customHeight="1">
      <c r="B69" s="127"/>
      <c r="C69" s="122"/>
      <c r="D69" s="122"/>
      <c r="E69" s="122"/>
      <c r="F69" s="122"/>
      <c r="G69" s="122"/>
      <c r="H69" s="122"/>
      <c r="I69" s="122"/>
      <c r="J69" s="122"/>
      <c r="K69" s="180" t="s">
        <v>67</v>
      </c>
      <c r="L69" s="86"/>
      <c r="M69" s="180" t="s">
        <v>67</v>
      </c>
    </row>
    <row r="70" spans="2:13" ht="15" customHeight="1">
      <c r="B70" s="127"/>
      <c r="C70" s="122"/>
      <c r="D70" s="122"/>
      <c r="E70" s="122"/>
      <c r="F70" s="122"/>
      <c r="G70" s="122"/>
      <c r="H70" s="122"/>
      <c r="I70" s="122"/>
      <c r="J70" s="122"/>
      <c r="K70" s="130"/>
      <c r="L70" s="86"/>
      <c r="M70" s="130"/>
    </row>
    <row r="71" spans="2:13" ht="15" customHeight="1">
      <c r="B71" s="127"/>
      <c r="C71" s="122"/>
      <c r="D71" s="122"/>
      <c r="E71" s="122" t="s">
        <v>161</v>
      </c>
      <c r="F71" s="122"/>
      <c r="G71" s="122"/>
      <c r="H71" s="122"/>
      <c r="I71" s="122"/>
      <c r="J71" s="122"/>
      <c r="K71" s="144">
        <v>1471021</v>
      </c>
      <c r="L71" s="144"/>
      <c r="M71" s="98"/>
    </row>
    <row r="72" spans="2:13" ht="15" customHeight="1">
      <c r="B72" s="127"/>
      <c r="C72" s="122"/>
      <c r="D72" s="122"/>
      <c r="E72" s="122" t="s">
        <v>162</v>
      </c>
      <c r="F72" s="122"/>
      <c r="G72" s="122"/>
      <c r="H72" s="122"/>
      <c r="I72" s="122"/>
      <c r="J72" s="122"/>
      <c r="K72" s="144">
        <v>-1159902</v>
      </c>
      <c r="L72" s="144"/>
      <c r="M72" s="98"/>
    </row>
    <row r="73" spans="2:13" ht="15" customHeight="1">
      <c r="B73" s="127"/>
      <c r="C73" s="122"/>
      <c r="D73" s="122"/>
      <c r="E73" s="122" t="s">
        <v>163</v>
      </c>
      <c r="F73" s="122"/>
      <c r="G73" s="122"/>
      <c r="H73" s="122"/>
      <c r="I73" s="122"/>
      <c r="J73" s="122"/>
      <c r="K73" s="228"/>
      <c r="L73" s="144"/>
      <c r="M73" s="98">
        <f>+K72+K71</f>
        <v>311119</v>
      </c>
    </row>
    <row r="74" spans="2:13" ht="15" customHeight="1">
      <c r="B74" s="127"/>
      <c r="C74" s="122"/>
      <c r="D74" s="122"/>
      <c r="E74" s="122" t="s">
        <v>164</v>
      </c>
      <c r="F74" s="122"/>
      <c r="G74" s="122"/>
      <c r="H74" s="122"/>
      <c r="I74" s="122"/>
      <c r="J74" s="122"/>
      <c r="K74" s="145"/>
      <c r="L74" s="144"/>
      <c r="M74" s="144">
        <v>283475</v>
      </c>
    </row>
    <row r="75" spans="2:13" ht="15" customHeight="1">
      <c r="B75" s="127"/>
      <c r="C75" s="122"/>
      <c r="D75" s="122"/>
      <c r="E75" s="122" t="s">
        <v>214</v>
      </c>
      <c r="F75" s="122"/>
      <c r="G75" s="122"/>
      <c r="H75" s="122"/>
      <c r="I75" s="122"/>
      <c r="J75" s="122"/>
      <c r="K75" s="144"/>
      <c r="L75" s="145"/>
      <c r="M75" s="98">
        <f>2892+23658</f>
        <v>26550</v>
      </c>
    </row>
    <row r="76" spans="2:18" ht="15" customHeight="1" thickBot="1">
      <c r="B76" s="127"/>
      <c r="C76" s="122"/>
      <c r="D76" s="122"/>
      <c r="E76" s="122"/>
      <c r="F76" s="122"/>
      <c r="G76" s="122"/>
      <c r="H76" s="122"/>
      <c r="I76" s="122"/>
      <c r="J76" s="122"/>
      <c r="K76" s="144"/>
      <c r="L76" s="145"/>
      <c r="M76" s="116">
        <f>SUM(M73:M75)</f>
        <v>621144</v>
      </c>
      <c r="R76" s="311">
        <f>+PL!K23-M76</f>
        <v>0</v>
      </c>
    </row>
    <row r="77" spans="2:15" ht="15" customHeight="1" thickTop="1">
      <c r="B77" s="127"/>
      <c r="C77" s="122"/>
      <c r="D77" s="122"/>
      <c r="E77" s="122"/>
      <c r="F77" s="122"/>
      <c r="G77" s="122"/>
      <c r="H77" s="122"/>
      <c r="I77" s="122"/>
      <c r="J77" s="122"/>
      <c r="K77" s="145"/>
      <c r="L77" s="144"/>
      <c r="M77" s="144"/>
      <c r="N77" s="145"/>
      <c r="O77" s="111"/>
    </row>
    <row r="78" spans="2:15" ht="15" customHeight="1">
      <c r="B78" s="127"/>
      <c r="C78" s="122"/>
      <c r="D78" s="122"/>
      <c r="E78" s="122"/>
      <c r="F78" s="122"/>
      <c r="G78" s="122"/>
      <c r="H78" s="122"/>
      <c r="I78" s="122"/>
      <c r="J78" s="122"/>
      <c r="K78" s="145"/>
      <c r="L78" s="144"/>
      <c r="M78" s="144"/>
      <c r="N78" s="145"/>
      <c r="O78" s="98"/>
    </row>
    <row r="79" spans="2:15" ht="15" customHeight="1">
      <c r="B79" s="127"/>
      <c r="C79" s="122"/>
      <c r="D79" s="122"/>
      <c r="E79" s="122"/>
      <c r="F79" s="122"/>
      <c r="G79" s="122"/>
      <c r="H79" s="122"/>
      <c r="I79" s="122"/>
      <c r="J79" s="122"/>
      <c r="K79" s="145"/>
      <c r="L79" s="144"/>
      <c r="M79" s="144"/>
      <c r="N79" s="145"/>
      <c r="O79" s="98"/>
    </row>
    <row r="80" spans="2:15" ht="15" customHeight="1">
      <c r="B80" s="127"/>
      <c r="C80" s="122"/>
      <c r="D80" s="122"/>
      <c r="E80" s="122"/>
      <c r="F80" s="122"/>
      <c r="G80" s="122"/>
      <c r="H80" s="122"/>
      <c r="I80" s="122"/>
      <c r="J80" s="122"/>
      <c r="K80" s="145"/>
      <c r="L80" s="144"/>
      <c r="M80" s="144"/>
      <c r="N80" s="145"/>
      <c r="O80" s="98"/>
    </row>
    <row r="81" spans="2:15" ht="15" customHeight="1">
      <c r="B81" s="127"/>
      <c r="C81" s="97"/>
      <c r="D81" s="97"/>
      <c r="E81" s="97"/>
      <c r="F81" s="97"/>
      <c r="G81" s="97"/>
      <c r="H81" s="97"/>
      <c r="I81" s="97"/>
      <c r="J81" s="97"/>
      <c r="K81" s="97"/>
      <c r="L81" s="97"/>
      <c r="M81" s="97"/>
      <c r="N81" s="97"/>
      <c r="O81" s="123"/>
    </row>
    <row r="82" spans="2:15" ht="15" customHeight="1">
      <c r="B82" s="127"/>
      <c r="C82" s="97"/>
      <c r="D82" s="97"/>
      <c r="E82" s="97"/>
      <c r="F82" s="97"/>
      <c r="G82" s="97"/>
      <c r="H82" s="97"/>
      <c r="I82" s="97"/>
      <c r="J82" s="97"/>
      <c r="K82" s="97"/>
      <c r="L82" s="97"/>
      <c r="M82" s="97"/>
      <c r="N82" s="97"/>
      <c r="O82" s="123"/>
    </row>
    <row r="83" spans="2:15" ht="15" customHeight="1">
      <c r="B83" s="322" t="s">
        <v>34</v>
      </c>
      <c r="C83" s="128" t="s">
        <v>98</v>
      </c>
      <c r="D83" s="114"/>
      <c r="E83" s="114"/>
      <c r="F83" s="114"/>
      <c r="G83" s="97"/>
      <c r="H83" s="97"/>
      <c r="I83" s="97"/>
      <c r="J83" s="97"/>
      <c r="K83" s="97"/>
      <c r="L83" s="97"/>
      <c r="M83" s="97"/>
      <c r="N83" s="97"/>
      <c r="O83" s="97"/>
    </row>
    <row r="84" spans="2:15" ht="15" customHeight="1">
      <c r="B84" s="127"/>
      <c r="C84" s="97"/>
      <c r="D84" s="97"/>
      <c r="E84" s="97"/>
      <c r="F84" s="97"/>
      <c r="G84" s="97"/>
      <c r="H84" s="97"/>
      <c r="I84" s="97"/>
      <c r="J84" s="97"/>
      <c r="K84" s="97"/>
      <c r="L84" s="97"/>
      <c r="M84" s="97"/>
      <c r="N84" s="97"/>
      <c r="O84" s="97"/>
    </row>
    <row r="85" spans="2:15" ht="15" customHeight="1">
      <c r="B85" s="127"/>
      <c r="C85" s="97"/>
      <c r="D85" s="97"/>
      <c r="E85" s="97"/>
      <c r="F85" s="97"/>
      <c r="G85" s="97"/>
      <c r="H85" s="97"/>
      <c r="I85" s="97"/>
      <c r="J85" s="97"/>
      <c r="K85" s="97"/>
      <c r="L85" s="97"/>
      <c r="M85" s="97"/>
      <c r="N85" s="97"/>
      <c r="O85" s="97"/>
    </row>
    <row r="86" spans="2:15" ht="15" customHeight="1">
      <c r="B86" s="127"/>
      <c r="C86" s="97"/>
      <c r="D86" s="97"/>
      <c r="E86" s="97"/>
      <c r="F86" s="97"/>
      <c r="G86" s="97"/>
      <c r="H86" s="97"/>
      <c r="I86" s="97"/>
      <c r="J86" s="97"/>
      <c r="K86" s="97"/>
      <c r="L86" s="97"/>
      <c r="M86" s="97"/>
      <c r="N86" s="97"/>
      <c r="O86" s="97"/>
    </row>
    <row r="87" spans="2:15" ht="15" customHeight="1">
      <c r="B87" s="127"/>
      <c r="C87" s="97"/>
      <c r="D87" s="97"/>
      <c r="E87" s="97"/>
      <c r="F87" s="97"/>
      <c r="G87" s="97"/>
      <c r="H87" s="97"/>
      <c r="I87" s="97"/>
      <c r="J87" s="97"/>
      <c r="K87" s="97"/>
      <c r="L87" s="97"/>
      <c r="M87" s="97"/>
      <c r="N87" s="97"/>
      <c r="O87" s="123"/>
    </row>
    <row r="88" spans="2:15" ht="15" customHeight="1">
      <c r="B88" s="322" t="s">
        <v>35</v>
      </c>
      <c r="C88" s="128" t="s">
        <v>100</v>
      </c>
      <c r="D88" s="114"/>
      <c r="E88" s="114"/>
      <c r="F88" s="114"/>
      <c r="G88" s="114"/>
      <c r="H88" s="114"/>
      <c r="I88" s="114"/>
      <c r="J88" s="97"/>
      <c r="K88" s="97"/>
      <c r="L88" s="97"/>
      <c r="M88" s="97"/>
      <c r="N88" s="97"/>
      <c r="O88" s="97"/>
    </row>
    <row r="89" spans="2:15" ht="15" customHeight="1">
      <c r="B89" s="127"/>
      <c r="C89" s="97"/>
      <c r="D89" s="97"/>
      <c r="E89" s="97"/>
      <c r="F89" s="97"/>
      <c r="G89" s="97"/>
      <c r="H89" s="97"/>
      <c r="I89" s="97"/>
      <c r="J89" s="97"/>
      <c r="K89" s="97"/>
      <c r="L89" s="97"/>
      <c r="M89" s="97"/>
      <c r="N89" s="97"/>
      <c r="O89" s="97"/>
    </row>
    <row r="90" spans="2:15" ht="15" customHeight="1">
      <c r="B90" s="127"/>
      <c r="C90" s="97"/>
      <c r="D90" s="97"/>
      <c r="E90" s="97"/>
      <c r="F90" s="97"/>
      <c r="G90" s="97"/>
      <c r="H90" s="97"/>
      <c r="I90" s="97"/>
      <c r="J90" s="97"/>
      <c r="K90" s="97"/>
      <c r="L90" s="97"/>
      <c r="M90" s="97"/>
      <c r="N90" s="97"/>
      <c r="O90" s="97"/>
    </row>
    <row r="91" spans="2:15" ht="15" customHeight="1">
      <c r="B91" s="127"/>
      <c r="C91" s="97"/>
      <c r="D91" s="97"/>
      <c r="E91" s="97"/>
      <c r="F91" s="97"/>
      <c r="G91" s="97"/>
      <c r="H91" s="97"/>
      <c r="I91" s="97"/>
      <c r="J91" s="97"/>
      <c r="K91" s="97"/>
      <c r="L91" s="97"/>
      <c r="M91" s="97"/>
      <c r="N91" s="97"/>
      <c r="O91" s="97"/>
    </row>
    <row r="92" spans="2:16" ht="15" customHeight="1">
      <c r="B92" s="127"/>
      <c r="C92" s="140"/>
      <c r="D92" s="15"/>
      <c r="E92" s="15"/>
      <c r="F92" s="15"/>
      <c r="G92" s="15"/>
      <c r="H92" s="15"/>
      <c r="I92" s="15"/>
      <c r="J92" s="15"/>
      <c r="K92" s="15"/>
      <c r="L92" s="15"/>
      <c r="M92" s="15"/>
      <c r="N92" s="15"/>
      <c r="O92" s="15"/>
      <c r="P92" s="15"/>
    </row>
    <row r="93" spans="2:15" ht="15" customHeight="1">
      <c r="B93" s="127"/>
      <c r="C93" s="140" t="s">
        <v>140</v>
      </c>
      <c r="D93" s="97"/>
      <c r="E93" s="97"/>
      <c r="F93" s="97"/>
      <c r="G93" s="97"/>
      <c r="H93" s="97"/>
      <c r="I93" s="97"/>
      <c r="J93" s="97"/>
      <c r="K93" s="97"/>
      <c r="L93" s="97"/>
      <c r="M93" s="97"/>
      <c r="N93" s="97"/>
      <c r="O93" s="97"/>
    </row>
    <row r="94" spans="2:15" ht="15" customHeight="1">
      <c r="B94" s="127"/>
      <c r="C94" s="140"/>
      <c r="D94" s="97"/>
      <c r="E94" s="97"/>
      <c r="F94" s="97"/>
      <c r="G94" s="97"/>
      <c r="H94" s="97"/>
      <c r="I94" s="97"/>
      <c r="J94" s="97"/>
      <c r="K94" s="97"/>
      <c r="L94" s="97"/>
      <c r="M94" s="97"/>
      <c r="N94" s="97"/>
      <c r="O94" s="97"/>
    </row>
    <row r="95" spans="2:15" ht="15" customHeight="1">
      <c r="B95" s="127"/>
      <c r="C95" s="140"/>
      <c r="D95" s="97"/>
      <c r="E95" s="97"/>
      <c r="F95" s="97"/>
      <c r="G95" s="97"/>
      <c r="H95" s="97"/>
      <c r="I95" s="97"/>
      <c r="J95" s="97"/>
      <c r="K95" s="97"/>
      <c r="L95" s="97"/>
      <c r="M95" s="97"/>
      <c r="N95" s="97"/>
      <c r="O95" s="97"/>
    </row>
    <row r="96" spans="2:15" ht="15" customHeight="1">
      <c r="B96" s="127"/>
      <c r="C96" s="140"/>
      <c r="D96" s="97"/>
      <c r="E96" s="97"/>
      <c r="F96" s="97"/>
      <c r="G96" s="97"/>
      <c r="H96" s="97"/>
      <c r="I96" s="97"/>
      <c r="J96" s="97"/>
      <c r="K96" s="97"/>
      <c r="L96" s="97"/>
      <c r="M96" s="97"/>
      <c r="N96" s="97"/>
      <c r="O96" s="97"/>
    </row>
    <row r="97" spans="2:15" ht="15" customHeight="1">
      <c r="B97" s="127"/>
      <c r="C97" s="140"/>
      <c r="D97" s="97"/>
      <c r="E97" s="97"/>
      <c r="F97" s="97"/>
      <c r="G97" s="97"/>
      <c r="H97" s="97"/>
      <c r="I97" s="97"/>
      <c r="J97" s="97"/>
      <c r="K97" s="97"/>
      <c r="L97" s="97"/>
      <c r="M97" s="97"/>
      <c r="N97" s="97"/>
      <c r="O97" s="97"/>
    </row>
    <row r="98" spans="2:15" ht="15" customHeight="1">
      <c r="B98" s="127"/>
      <c r="C98" s="140"/>
      <c r="D98" s="97"/>
      <c r="E98" s="97"/>
      <c r="F98" s="97"/>
      <c r="G98" s="97"/>
      <c r="H98" s="97"/>
      <c r="I98" s="97"/>
      <c r="J98" s="97"/>
      <c r="K98" s="97"/>
      <c r="L98" s="97"/>
      <c r="M98" s="97"/>
      <c r="N98" s="97"/>
      <c r="O98" s="97"/>
    </row>
    <row r="99" spans="2:15" ht="15" customHeight="1">
      <c r="B99" s="127"/>
      <c r="C99" s="140"/>
      <c r="D99" s="97"/>
      <c r="E99" s="97"/>
      <c r="F99" s="97"/>
      <c r="G99" s="97"/>
      <c r="H99" s="97"/>
      <c r="I99" s="97"/>
      <c r="J99" s="97"/>
      <c r="K99" s="97"/>
      <c r="L99" s="97"/>
      <c r="M99" s="97"/>
      <c r="N99" s="97"/>
      <c r="O99" s="97"/>
    </row>
    <row r="100" spans="2:15" ht="15" customHeight="1">
      <c r="B100" s="127"/>
      <c r="C100" s="140"/>
      <c r="D100" s="97"/>
      <c r="E100" s="97"/>
      <c r="F100" s="97"/>
      <c r="G100" s="97"/>
      <c r="H100" s="97"/>
      <c r="I100" s="97"/>
      <c r="J100" s="97"/>
      <c r="K100" s="97"/>
      <c r="L100" s="97"/>
      <c r="M100" s="97"/>
      <c r="N100" s="97"/>
      <c r="O100" s="97"/>
    </row>
    <row r="101" spans="2:15" ht="7.5" customHeight="1">
      <c r="B101" s="127"/>
      <c r="C101" s="97"/>
      <c r="D101" s="97"/>
      <c r="E101" s="97"/>
      <c r="F101" s="97"/>
      <c r="G101" s="97"/>
      <c r="H101" s="97"/>
      <c r="I101" s="97"/>
      <c r="J101" s="97"/>
      <c r="K101" s="97"/>
      <c r="L101" s="97"/>
      <c r="M101" s="97"/>
      <c r="N101" s="97"/>
      <c r="O101" s="97"/>
    </row>
    <row r="102" spans="2:15" ht="15" customHeight="1">
      <c r="B102" s="127"/>
      <c r="C102" s="140" t="s">
        <v>141</v>
      </c>
      <c r="D102" s="97"/>
      <c r="E102" s="97"/>
      <c r="F102" s="97"/>
      <c r="G102" s="97"/>
      <c r="H102" s="97"/>
      <c r="I102" s="97"/>
      <c r="J102" s="97"/>
      <c r="K102" s="97"/>
      <c r="L102" s="97"/>
      <c r="M102" s="97"/>
      <c r="N102" s="97"/>
      <c r="O102" s="97"/>
    </row>
    <row r="103" spans="2:15" ht="15" customHeight="1">
      <c r="B103" s="127"/>
      <c r="C103" s="140"/>
      <c r="D103" s="97"/>
      <c r="E103" s="97"/>
      <c r="F103" s="97"/>
      <c r="G103" s="97"/>
      <c r="H103" s="97"/>
      <c r="I103" s="97"/>
      <c r="J103" s="97"/>
      <c r="K103" s="97"/>
      <c r="L103" s="97"/>
      <c r="M103" s="97"/>
      <c r="N103" s="97"/>
      <c r="O103" s="97"/>
    </row>
    <row r="104" spans="2:15" ht="15" customHeight="1">
      <c r="B104" s="127"/>
      <c r="C104" s="140"/>
      <c r="D104" s="97"/>
      <c r="E104" s="97"/>
      <c r="F104" s="97"/>
      <c r="G104" s="97"/>
      <c r="H104" s="97"/>
      <c r="I104" s="97"/>
      <c r="J104" s="97"/>
      <c r="K104" s="97"/>
      <c r="L104" s="97"/>
      <c r="M104" s="97"/>
      <c r="N104" s="97"/>
      <c r="O104" s="97"/>
    </row>
    <row r="105" spans="2:15" ht="15" customHeight="1">
      <c r="B105" s="127"/>
      <c r="C105" s="140"/>
      <c r="D105" s="97"/>
      <c r="E105" s="97"/>
      <c r="F105" s="97"/>
      <c r="G105" s="97"/>
      <c r="H105" s="97"/>
      <c r="I105" s="97"/>
      <c r="J105" s="97"/>
      <c r="K105" s="97"/>
      <c r="L105" s="97"/>
      <c r="M105" s="97"/>
      <c r="N105" s="97"/>
      <c r="O105" s="97"/>
    </row>
    <row r="106" spans="2:15" ht="15" customHeight="1">
      <c r="B106" s="127"/>
      <c r="C106" s="140"/>
      <c r="D106" s="97"/>
      <c r="E106" s="97"/>
      <c r="F106" s="97"/>
      <c r="G106" s="97"/>
      <c r="H106" s="97"/>
      <c r="I106" s="97"/>
      <c r="J106" s="97"/>
      <c r="K106" s="97"/>
      <c r="L106" s="97"/>
      <c r="M106" s="97"/>
      <c r="N106" s="97"/>
      <c r="O106" s="97"/>
    </row>
    <row r="107" spans="2:15" ht="15" customHeight="1">
      <c r="B107" s="127"/>
      <c r="C107" s="140" t="s">
        <v>142</v>
      </c>
      <c r="D107" s="97"/>
      <c r="E107" s="97"/>
      <c r="F107" s="97"/>
      <c r="G107" s="97"/>
      <c r="H107" s="97"/>
      <c r="I107" s="97"/>
      <c r="J107" s="97"/>
      <c r="K107" s="97"/>
      <c r="L107" s="97"/>
      <c r="M107" s="97"/>
      <c r="N107" s="97"/>
      <c r="O107" s="97"/>
    </row>
    <row r="108" spans="2:15" ht="15" customHeight="1">
      <c r="B108" s="127"/>
      <c r="C108" s="140"/>
      <c r="D108" s="97"/>
      <c r="E108" s="97"/>
      <c r="F108" s="97"/>
      <c r="G108" s="97"/>
      <c r="H108" s="97"/>
      <c r="I108" s="97"/>
      <c r="J108" s="97"/>
      <c r="K108" s="97"/>
      <c r="L108" s="97"/>
      <c r="M108" s="97"/>
      <c r="N108" s="97"/>
      <c r="O108" s="97"/>
    </row>
    <row r="109" spans="2:15" ht="15" customHeight="1">
      <c r="B109" s="127"/>
      <c r="C109" s="140"/>
      <c r="D109" s="97"/>
      <c r="E109" s="97"/>
      <c r="F109" s="97"/>
      <c r="G109" s="97"/>
      <c r="H109" s="97"/>
      <c r="I109" s="97"/>
      <c r="J109" s="97"/>
      <c r="K109" s="97"/>
      <c r="L109" s="97"/>
      <c r="M109" s="97"/>
      <c r="N109" s="97"/>
      <c r="O109" s="97"/>
    </row>
    <row r="110" spans="2:15" ht="15" customHeight="1">
      <c r="B110" s="127"/>
      <c r="C110" s="140"/>
      <c r="D110" s="97"/>
      <c r="E110" s="97"/>
      <c r="F110" s="97"/>
      <c r="G110" s="97"/>
      <c r="H110" s="97"/>
      <c r="I110" s="97"/>
      <c r="J110" s="97"/>
      <c r="K110" s="97"/>
      <c r="L110" s="97"/>
      <c r="M110" s="97"/>
      <c r="N110" s="97"/>
      <c r="O110" s="97"/>
    </row>
    <row r="111" spans="2:15" ht="15" customHeight="1">
      <c r="B111" s="127"/>
      <c r="C111" s="140"/>
      <c r="D111" s="97"/>
      <c r="E111" s="97"/>
      <c r="F111" s="97"/>
      <c r="G111" s="97"/>
      <c r="H111" s="97"/>
      <c r="I111" s="97"/>
      <c r="J111" s="97"/>
      <c r="K111" s="97"/>
      <c r="L111" s="97"/>
      <c r="M111" s="97"/>
      <c r="N111" s="97"/>
      <c r="O111" s="97"/>
    </row>
    <row r="112" spans="2:16" ht="7.5" customHeight="1">
      <c r="B112" s="127"/>
      <c r="C112" s="140"/>
      <c r="D112" s="15"/>
      <c r="E112" s="15"/>
      <c r="F112" s="15"/>
      <c r="G112" s="15"/>
      <c r="H112" s="15"/>
      <c r="I112" s="15"/>
      <c r="J112" s="15"/>
      <c r="K112" s="15"/>
      <c r="L112" s="15"/>
      <c r="M112" s="15"/>
      <c r="N112" s="15"/>
      <c r="O112" s="15"/>
      <c r="P112" s="15"/>
    </row>
    <row r="113" spans="2:15" ht="15" customHeight="1">
      <c r="B113" s="322" t="s">
        <v>36</v>
      </c>
      <c r="C113" s="126" t="s">
        <v>99</v>
      </c>
      <c r="D113" s="97"/>
      <c r="E113" s="97"/>
      <c r="F113" s="97"/>
      <c r="G113" s="97"/>
      <c r="H113" s="97"/>
      <c r="I113" s="97"/>
      <c r="J113" s="97"/>
      <c r="K113" s="97"/>
      <c r="L113" s="97"/>
      <c r="M113" s="97"/>
      <c r="N113" s="97"/>
      <c r="O113" s="97"/>
    </row>
    <row r="114" spans="2:15" ht="15" customHeight="1">
      <c r="B114" s="127"/>
      <c r="C114" s="97"/>
      <c r="D114" s="97"/>
      <c r="E114" s="97"/>
      <c r="F114" s="97"/>
      <c r="G114" s="97"/>
      <c r="H114" s="97"/>
      <c r="I114" s="97"/>
      <c r="J114" s="97"/>
      <c r="K114" s="97"/>
      <c r="L114" s="97"/>
      <c r="M114" s="97"/>
      <c r="N114" s="97"/>
      <c r="O114" s="97"/>
    </row>
    <row r="115" spans="2:15" ht="15" customHeight="1">
      <c r="B115" s="127"/>
      <c r="D115" s="97"/>
      <c r="E115" s="97"/>
      <c r="F115" s="97"/>
      <c r="G115" s="97"/>
      <c r="H115" s="97"/>
      <c r="I115" s="97"/>
      <c r="J115" s="97"/>
      <c r="K115" s="97"/>
      <c r="L115" s="97"/>
      <c r="M115" s="97"/>
      <c r="N115" s="97"/>
      <c r="O115" s="97"/>
    </row>
    <row r="116" spans="2:15" ht="15" customHeight="1">
      <c r="B116" s="127"/>
      <c r="D116" s="97"/>
      <c r="E116" s="97"/>
      <c r="F116" s="97"/>
      <c r="G116" s="97"/>
      <c r="H116" s="97"/>
      <c r="I116" s="97"/>
      <c r="J116" s="97"/>
      <c r="K116" s="97"/>
      <c r="L116" s="97"/>
      <c r="M116" s="97"/>
      <c r="N116" s="97"/>
      <c r="O116" s="97"/>
    </row>
    <row r="117" spans="2:15" ht="15" customHeight="1">
      <c r="B117" s="127"/>
      <c r="D117" s="97"/>
      <c r="E117" s="97"/>
      <c r="F117" s="97"/>
      <c r="G117" s="97"/>
      <c r="H117" s="97"/>
      <c r="I117" s="97"/>
      <c r="J117" s="97"/>
      <c r="K117" s="97"/>
      <c r="L117" s="97"/>
      <c r="M117" s="97"/>
      <c r="N117" s="97"/>
      <c r="O117" s="97"/>
    </row>
    <row r="118" spans="2:15" ht="15" customHeight="1">
      <c r="B118" s="322" t="s">
        <v>37</v>
      </c>
      <c r="C118" s="128" t="s">
        <v>105</v>
      </c>
      <c r="D118" s="114"/>
      <c r="E118" s="114"/>
      <c r="F118" s="114"/>
      <c r="G118" s="114"/>
      <c r="H118" s="97"/>
      <c r="I118" s="97"/>
      <c r="J118" s="97"/>
      <c r="K118" s="97"/>
      <c r="L118" s="97"/>
      <c r="M118" s="97"/>
      <c r="N118" s="97"/>
      <c r="O118" s="97"/>
    </row>
    <row r="119" spans="2:15" ht="15" customHeight="1">
      <c r="B119" s="127"/>
      <c r="C119" s="97"/>
      <c r="D119" s="97"/>
      <c r="E119" s="97"/>
      <c r="F119" s="97"/>
      <c r="G119" s="97"/>
      <c r="H119" s="97"/>
      <c r="I119" s="97"/>
      <c r="J119" s="97"/>
      <c r="K119" s="97"/>
      <c r="L119" s="97"/>
      <c r="M119" s="97"/>
      <c r="N119" s="97"/>
      <c r="O119" s="97"/>
    </row>
    <row r="120" spans="2:15" ht="15" customHeight="1">
      <c r="B120" s="127"/>
      <c r="C120" s="97"/>
      <c r="D120" s="97"/>
      <c r="E120" s="97"/>
      <c r="F120" s="97"/>
      <c r="G120" s="97"/>
      <c r="H120" s="97"/>
      <c r="I120" s="97"/>
      <c r="J120" s="97"/>
      <c r="K120" s="97"/>
      <c r="L120" s="97"/>
      <c r="M120" s="97"/>
      <c r="N120" s="97"/>
      <c r="O120" s="97"/>
    </row>
    <row r="121" spans="2:15" ht="15" customHeight="1">
      <c r="B121" s="127"/>
      <c r="C121" s="97"/>
      <c r="D121" s="97"/>
      <c r="E121" s="97"/>
      <c r="F121" s="97"/>
      <c r="G121" s="97"/>
      <c r="H121" s="97"/>
      <c r="I121" s="97"/>
      <c r="J121" s="97"/>
      <c r="K121" s="97"/>
      <c r="L121" s="97"/>
      <c r="M121" s="97"/>
      <c r="N121" s="97"/>
      <c r="O121" s="97"/>
    </row>
    <row r="122" spans="2:15" ht="15" customHeight="1">
      <c r="B122" s="127"/>
      <c r="C122" s="97"/>
      <c r="D122" s="97"/>
      <c r="E122" s="97"/>
      <c r="F122" s="97"/>
      <c r="G122" s="97"/>
      <c r="H122" s="97"/>
      <c r="I122" s="97"/>
      <c r="J122" s="97"/>
      <c r="K122" s="97"/>
      <c r="L122" s="97"/>
      <c r="M122" s="97"/>
      <c r="N122" s="97"/>
      <c r="O122" s="97"/>
    </row>
    <row r="123" spans="2:15" ht="15" customHeight="1">
      <c r="B123" s="127"/>
      <c r="C123" s="97"/>
      <c r="D123" s="97"/>
      <c r="E123" s="97"/>
      <c r="F123" s="97"/>
      <c r="G123" s="97"/>
      <c r="H123" s="97"/>
      <c r="I123" s="97"/>
      <c r="J123" s="97"/>
      <c r="K123" s="97"/>
      <c r="L123" s="97"/>
      <c r="M123" s="97"/>
      <c r="N123" s="97"/>
      <c r="O123" s="97"/>
    </row>
    <row r="124" spans="2:15" ht="15" customHeight="1">
      <c r="B124" s="127"/>
      <c r="C124" s="97"/>
      <c r="D124" s="97"/>
      <c r="E124" s="97"/>
      <c r="F124" s="97"/>
      <c r="G124" s="97"/>
      <c r="H124" s="97"/>
      <c r="I124" s="97"/>
      <c r="J124" s="97"/>
      <c r="K124" s="97"/>
      <c r="L124" s="97"/>
      <c r="M124" s="97"/>
      <c r="N124" s="97"/>
      <c r="O124" s="97"/>
    </row>
    <row r="125" spans="2:15" ht="15" customHeight="1">
      <c r="B125" s="127"/>
      <c r="C125" s="97"/>
      <c r="D125" s="97"/>
      <c r="E125" s="97"/>
      <c r="F125" s="97"/>
      <c r="G125" s="97"/>
      <c r="H125" s="97"/>
      <c r="I125" s="97"/>
      <c r="J125" s="97"/>
      <c r="K125" s="97"/>
      <c r="L125" s="97"/>
      <c r="M125" s="97"/>
      <c r="N125" s="97"/>
      <c r="O125" s="97"/>
    </row>
    <row r="126" spans="2:15" ht="15" customHeight="1">
      <c r="B126" s="127"/>
      <c r="C126" s="97"/>
      <c r="D126" s="97"/>
      <c r="E126" s="97"/>
      <c r="F126" s="97"/>
      <c r="G126" s="97"/>
      <c r="H126" s="97"/>
      <c r="I126" s="97"/>
      <c r="J126" s="97"/>
      <c r="K126" s="97"/>
      <c r="L126" s="97"/>
      <c r="M126" s="97"/>
      <c r="N126" s="97"/>
      <c r="O126" s="97"/>
    </row>
    <row r="127" spans="2:15" ht="15" customHeight="1">
      <c r="B127" s="127"/>
      <c r="C127" s="97"/>
      <c r="D127" s="97"/>
      <c r="E127" s="97"/>
      <c r="F127" s="97"/>
      <c r="G127" s="97"/>
      <c r="H127" s="97"/>
      <c r="I127" s="97"/>
      <c r="J127" s="97"/>
      <c r="K127" s="97"/>
      <c r="L127" s="97"/>
      <c r="M127" s="97"/>
      <c r="N127" s="97"/>
      <c r="O127" s="97"/>
    </row>
    <row r="128" spans="2:15" ht="15" customHeight="1">
      <c r="B128" s="127"/>
      <c r="C128" s="97"/>
      <c r="D128" s="97"/>
      <c r="E128" s="97"/>
      <c r="F128" s="97"/>
      <c r="G128" s="97"/>
      <c r="H128" s="97"/>
      <c r="I128" s="97"/>
      <c r="J128" s="97"/>
      <c r="K128" s="97"/>
      <c r="L128" s="97"/>
      <c r="M128" s="97"/>
      <c r="N128" s="97"/>
      <c r="O128" s="97"/>
    </row>
    <row r="129" spans="2:15" ht="15" customHeight="1">
      <c r="B129" s="127"/>
      <c r="C129" s="97"/>
      <c r="D129" s="97"/>
      <c r="E129" s="97"/>
      <c r="F129" s="97"/>
      <c r="G129" s="97"/>
      <c r="H129" s="97"/>
      <c r="I129" s="97"/>
      <c r="J129" s="97"/>
      <c r="K129" s="97"/>
      <c r="L129" s="97"/>
      <c r="M129" s="97"/>
      <c r="N129" s="97"/>
      <c r="O129" s="97"/>
    </row>
    <row r="130" spans="2:15" ht="15" customHeight="1">
      <c r="B130" s="127"/>
      <c r="C130" s="97"/>
      <c r="D130" s="97"/>
      <c r="E130" s="97"/>
      <c r="F130" s="97"/>
      <c r="G130" s="97"/>
      <c r="H130" s="97"/>
      <c r="I130" s="97"/>
      <c r="J130" s="97"/>
      <c r="K130" s="97"/>
      <c r="L130" s="97"/>
      <c r="M130" s="97"/>
      <c r="N130" s="97"/>
      <c r="O130" s="97"/>
    </row>
    <row r="131" spans="2:15" ht="15" customHeight="1">
      <c r="B131" s="127"/>
      <c r="C131" s="97"/>
      <c r="D131" s="97"/>
      <c r="E131" s="97"/>
      <c r="F131" s="97"/>
      <c r="G131" s="97"/>
      <c r="H131" s="97"/>
      <c r="I131" s="97"/>
      <c r="J131" s="97"/>
      <c r="K131" s="97"/>
      <c r="L131" s="97"/>
      <c r="M131" s="97"/>
      <c r="N131" s="97"/>
      <c r="O131" s="97"/>
    </row>
    <row r="132" spans="2:15" ht="15" customHeight="1">
      <c r="B132" s="127"/>
      <c r="C132" s="97"/>
      <c r="D132" s="97"/>
      <c r="E132" s="97"/>
      <c r="F132" s="97"/>
      <c r="G132" s="97"/>
      <c r="H132" s="97"/>
      <c r="I132" s="97"/>
      <c r="J132" s="97"/>
      <c r="K132" s="97"/>
      <c r="L132" s="97"/>
      <c r="M132" s="97"/>
      <c r="N132" s="97"/>
      <c r="O132" s="376" t="s">
        <v>269</v>
      </c>
    </row>
    <row r="133" spans="2:15" ht="15" customHeight="1">
      <c r="B133" s="127"/>
      <c r="C133" s="97"/>
      <c r="D133" s="97"/>
      <c r="E133" s="97"/>
      <c r="F133" s="97"/>
      <c r="G133" s="97"/>
      <c r="H133" s="97"/>
      <c r="I133" s="97"/>
      <c r="J133" s="97"/>
      <c r="K133" s="97"/>
      <c r="L133" s="97"/>
      <c r="M133" s="97"/>
      <c r="N133" s="97"/>
      <c r="O133" s="97"/>
    </row>
    <row r="134" spans="2:15" ht="15" customHeight="1">
      <c r="B134" s="322" t="s">
        <v>38</v>
      </c>
      <c r="C134" s="128" t="s">
        <v>222</v>
      </c>
      <c r="D134" s="114"/>
      <c r="E134" s="114"/>
      <c r="F134" s="114"/>
      <c r="G134" s="114"/>
      <c r="H134" s="114"/>
      <c r="I134" s="114"/>
      <c r="J134" s="97"/>
      <c r="K134" s="97"/>
      <c r="L134" s="97"/>
      <c r="M134" s="97"/>
      <c r="N134" s="97"/>
      <c r="O134" s="97"/>
    </row>
    <row r="135" spans="2:15" ht="15" customHeight="1">
      <c r="B135" s="127"/>
      <c r="C135" s="97"/>
      <c r="D135" s="97"/>
      <c r="E135" s="97"/>
      <c r="F135" s="97"/>
      <c r="G135" s="97"/>
      <c r="H135" s="97"/>
      <c r="I135" s="323"/>
      <c r="J135" s="97"/>
      <c r="K135" s="86"/>
      <c r="L135" s="85"/>
      <c r="M135" s="86" t="s">
        <v>244</v>
      </c>
      <c r="N135" s="97"/>
      <c r="O135" s="97"/>
    </row>
    <row r="136" spans="2:15" ht="15" customHeight="1">
      <c r="B136" s="127"/>
      <c r="C136" s="97"/>
      <c r="D136" s="97"/>
      <c r="E136" s="97"/>
      <c r="F136" s="97"/>
      <c r="G136" s="97"/>
      <c r="H136" s="97"/>
      <c r="I136" s="323"/>
      <c r="J136" s="97"/>
      <c r="K136" s="324" t="s">
        <v>79</v>
      </c>
      <c r="L136" s="85"/>
      <c r="M136" s="324" t="s">
        <v>245</v>
      </c>
      <c r="N136" s="97"/>
      <c r="O136" s="97"/>
    </row>
    <row r="137" spans="2:15" ht="15" customHeight="1">
      <c r="B137" s="127"/>
      <c r="C137" s="97"/>
      <c r="D137" s="97"/>
      <c r="E137" s="97"/>
      <c r="F137" s="97"/>
      <c r="G137" s="97"/>
      <c r="H137" s="97"/>
      <c r="I137" s="325"/>
      <c r="J137" s="97"/>
      <c r="K137" s="141" t="s">
        <v>9</v>
      </c>
      <c r="L137" s="97"/>
      <c r="M137" s="141" t="s">
        <v>9</v>
      </c>
      <c r="N137" s="97"/>
      <c r="O137" s="97"/>
    </row>
    <row r="138" spans="2:15" ht="15" customHeight="1">
      <c r="B138" s="127"/>
      <c r="C138" s="97"/>
      <c r="D138" s="326"/>
      <c r="E138" s="97"/>
      <c r="F138" s="97"/>
      <c r="G138" s="97"/>
      <c r="H138" s="97"/>
      <c r="I138" s="139"/>
      <c r="N138" s="97"/>
      <c r="O138" s="97"/>
    </row>
    <row r="139" spans="2:15" ht="15" customHeight="1">
      <c r="B139" s="127"/>
      <c r="C139" s="97" t="s">
        <v>286</v>
      </c>
      <c r="D139" s="97"/>
      <c r="E139" s="115"/>
      <c r="F139" s="97"/>
      <c r="G139" s="97"/>
      <c r="H139" s="97"/>
      <c r="I139" s="136"/>
      <c r="K139" s="377">
        <f>+PL!G23</f>
        <v>621144</v>
      </c>
      <c r="L139" s="378"/>
      <c r="M139" s="379">
        <f>+PL!G37</f>
        <v>142369</v>
      </c>
      <c r="N139" s="97"/>
      <c r="O139" s="97"/>
    </row>
    <row r="140" spans="2:15" ht="15" customHeight="1">
      <c r="B140" s="127"/>
      <c r="C140" s="97"/>
      <c r="D140" s="97"/>
      <c r="E140" s="115"/>
      <c r="F140" s="97"/>
      <c r="G140" s="97"/>
      <c r="H140" s="97"/>
      <c r="I140" s="136"/>
      <c r="K140" s="378"/>
      <c r="L140" s="378"/>
      <c r="M140" s="379"/>
      <c r="N140" s="97"/>
      <c r="O140" s="97"/>
    </row>
    <row r="141" spans="2:15" ht="15" customHeight="1">
      <c r="B141" s="127"/>
      <c r="C141" s="97" t="s">
        <v>285</v>
      </c>
      <c r="D141" s="97"/>
      <c r="E141" s="327"/>
      <c r="F141" s="97"/>
      <c r="G141" s="97"/>
      <c r="H141" s="97"/>
      <c r="I141" s="136"/>
      <c r="K141" s="378">
        <v>514633</v>
      </c>
      <c r="L141" s="378"/>
      <c r="M141" s="379">
        <v>122926</v>
      </c>
      <c r="N141" s="97"/>
      <c r="O141" s="97"/>
    </row>
    <row r="142" spans="2:15" ht="6" customHeight="1" thickBot="1">
      <c r="B142" s="127"/>
      <c r="C142" s="97"/>
      <c r="D142" s="97"/>
      <c r="E142" s="327"/>
      <c r="F142" s="97"/>
      <c r="G142" s="97"/>
      <c r="H142" s="97"/>
      <c r="I142" s="136"/>
      <c r="K142" s="330"/>
      <c r="L142" s="139"/>
      <c r="M142" s="156"/>
      <c r="N142" s="97"/>
      <c r="O142" s="97"/>
    </row>
    <row r="143" spans="2:15" ht="15" customHeight="1" thickTop="1">
      <c r="B143" s="127"/>
      <c r="C143" s="97"/>
      <c r="D143" s="97"/>
      <c r="E143" s="327"/>
      <c r="F143" s="97"/>
      <c r="G143" s="97"/>
      <c r="H143" s="97"/>
      <c r="I143" s="136"/>
      <c r="K143" s="139"/>
      <c r="L143" s="139"/>
      <c r="M143" s="136"/>
      <c r="N143" s="97"/>
      <c r="O143" s="97"/>
    </row>
    <row r="144" spans="2:15" ht="15" customHeight="1">
      <c r="B144" s="127"/>
      <c r="C144" s="97"/>
      <c r="D144" s="97"/>
      <c r="E144" s="97"/>
      <c r="F144" s="97"/>
      <c r="G144" s="97"/>
      <c r="H144" s="97"/>
      <c r="I144" s="97"/>
      <c r="J144" s="97"/>
      <c r="K144" s="97"/>
      <c r="L144" s="97"/>
      <c r="M144" s="97"/>
      <c r="N144" s="97"/>
      <c r="O144" s="97"/>
    </row>
    <row r="145" spans="2:15" ht="15" customHeight="1">
      <c r="B145" s="127"/>
      <c r="C145" s="97"/>
      <c r="D145" s="97"/>
      <c r="E145" s="97"/>
      <c r="F145" s="97"/>
      <c r="G145" s="97"/>
      <c r="H145" s="97"/>
      <c r="I145" s="97"/>
      <c r="J145" s="97"/>
      <c r="K145" s="97"/>
      <c r="L145" s="97"/>
      <c r="M145" s="97"/>
      <c r="N145" s="97"/>
      <c r="O145" s="97"/>
    </row>
    <row r="146" spans="2:15" ht="15" customHeight="1">
      <c r="B146" s="127"/>
      <c r="C146" s="97"/>
      <c r="D146" s="97"/>
      <c r="E146" s="97"/>
      <c r="F146" s="97"/>
      <c r="G146" s="97"/>
      <c r="H146" s="97"/>
      <c r="I146" s="97"/>
      <c r="J146" s="97"/>
      <c r="K146" s="97"/>
      <c r="L146" s="97"/>
      <c r="M146" s="97"/>
      <c r="N146" s="97"/>
      <c r="O146" s="97"/>
    </row>
    <row r="147" spans="2:15" ht="15" customHeight="1">
      <c r="B147" s="127"/>
      <c r="C147" s="97"/>
      <c r="D147" s="97"/>
      <c r="E147" s="97"/>
      <c r="F147" s="97"/>
      <c r="G147" s="97"/>
      <c r="H147" s="97"/>
      <c r="I147" s="97"/>
      <c r="J147" s="97"/>
      <c r="K147" s="97"/>
      <c r="L147" s="97"/>
      <c r="M147" s="97"/>
      <c r="N147" s="97"/>
      <c r="O147" s="97"/>
    </row>
    <row r="148" spans="2:15" ht="15" customHeight="1">
      <c r="B148" s="127"/>
      <c r="C148" s="97"/>
      <c r="D148" s="97"/>
      <c r="E148" s="97"/>
      <c r="F148" s="97"/>
      <c r="G148" s="97"/>
      <c r="H148" s="97"/>
      <c r="I148" s="97"/>
      <c r="J148" s="97"/>
      <c r="K148" s="97"/>
      <c r="L148" s="97"/>
      <c r="M148" s="97"/>
      <c r="N148" s="97"/>
      <c r="O148" s="97"/>
    </row>
    <row r="149" spans="2:15" ht="15" customHeight="1">
      <c r="B149" s="127"/>
      <c r="C149" s="97"/>
      <c r="D149" s="97"/>
      <c r="E149" s="97"/>
      <c r="F149" s="97"/>
      <c r="G149" s="97"/>
      <c r="H149" s="97"/>
      <c r="I149" s="97"/>
      <c r="J149" s="97"/>
      <c r="K149" s="97"/>
      <c r="L149" s="97"/>
      <c r="M149" s="97"/>
      <c r="N149" s="97"/>
      <c r="O149" s="97"/>
    </row>
    <row r="150" spans="2:15" ht="15" customHeight="1">
      <c r="B150" s="322" t="s">
        <v>39</v>
      </c>
      <c r="C150" s="304" t="s">
        <v>191</v>
      </c>
      <c r="D150" s="128" t="s">
        <v>257</v>
      </c>
      <c r="E150" s="304"/>
      <c r="F150" s="114"/>
      <c r="G150" s="114"/>
      <c r="H150" s="114"/>
      <c r="I150" s="114"/>
      <c r="J150" s="97"/>
      <c r="K150" s="97"/>
      <c r="L150" s="97"/>
      <c r="M150" s="97"/>
      <c r="N150" s="97"/>
      <c r="O150" s="97"/>
    </row>
    <row r="151" spans="2:15" ht="15" customHeight="1">
      <c r="B151" s="127"/>
      <c r="C151" s="97"/>
      <c r="D151" s="97"/>
      <c r="E151" s="97"/>
      <c r="F151" s="97"/>
      <c r="G151" s="97"/>
      <c r="H151" s="97"/>
      <c r="I151" s="97"/>
      <c r="J151" s="97"/>
      <c r="K151" s="97"/>
      <c r="L151" s="97"/>
      <c r="M151" s="97"/>
      <c r="N151" s="97"/>
      <c r="O151" s="97"/>
    </row>
    <row r="152" spans="2:15" ht="15" customHeight="1">
      <c r="B152" s="127"/>
      <c r="C152" s="97"/>
      <c r="D152" s="97"/>
      <c r="E152" s="97"/>
      <c r="F152" s="97"/>
      <c r="G152" s="97"/>
      <c r="H152" s="97"/>
      <c r="I152" s="97"/>
      <c r="J152" s="97"/>
      <c r="K152" s="97"/>
      <c r="L152" s="97"/>
      <c r="M152" s="97"/>
      <c r="N152" s="97"/>
      <c r="O152" s="97"/>
    </row>
    <row r="153" spans="2:15" ht="15" customHeight="1">
      <c r="B153" s="127"/>
      <c r="C153" s="97"/>
      <c r="D153" s="97"/>
      <c r="E153" s="97"/>
      <c r="F153" s="97"/>
      <c r="G153" s="97"/>
      <c r="H153" s="97"/>
      <c r="I153" s="97"/>
      <c r="J153" s="97"/>
      <c r="K153" s="97"/>
      <c r="L153" s="97"/>
      <c r="M153" s="97"/>
      <c r="N153" s="97"/>
      <c r="O153" s="97"/>
    </row>
    <row r="154" spans="2:15" ht="15" customHeight="1">
      <c r="B154" s="127"/>
      <c r="C154" s="97"/>
      <c r="D154" s="97"/>
      <c r="E154" s="97"/>
      <c r="F154" s="97"/>
      <c r="G154" s="97"/>
      <c r="H154" s="97"/>
      <c r="I154" s="97"/>
      <c r="J154" s="97"/>
      <c r="K154" s="97"/>
      <c r="L154" s="97"/>
      <c r="M154" s="97"/>
      <c r="N154" s="97"/>
      <c r="O154" s="97"/>
    </row>
    <row r="155" spans="2:15" ht="15" customHeight="1">
      <c r="B155" s="127"/>
      <c r="C155" s="97"/>
      <c r="D155" s="97"/>
      <c r="E155" s="97"/>
      <c r="F155" s="97"/>
      <c r="G155" s="97"/>
      <c r="H155" s="97"/>
      <c r="I155" s="97"/>
      <c r="J155" s="97"/>
      <c r="K155" s="97"/>
      <c r="L155" s="97"/>
      <c r="M155" s="97"/>
      <c r="N155" s="97"/>
      <c r="O155" s="97"/>
    </row>
    <row r="156" spans="2:15" ht="15" customHeight="1">
      <c r="B156" s="127"/>
      <c r="C156" s="97"/>
      <c r="D156" s="97"/>
      <c r="E156" s="97"/>
      <c r="F156" s="97"/>
      <c r="G156" s="97"/>
      <c r="H156" s="97"/>
      <c r="I156" s="97"/>
      <c r="J156" s="97"/>
      <c r="K156" s="97"/>
      <c r="L156" s="97"/>
      <c r="M156" s="97"/>
      <c r="N156" s="97"/>
      <c r="O156" s="97"/>
    </row>
    <row r="157" spans="2:15" ht="15" customHeight="1">
      <c r="B157" s="127"/>
      <c r="C157" s="304" t="s">
        <v>179</v>
      </c>
      <c r="D157" s="128" t="s">
        <v>243</v>
      </c>
      <c r="E157" s="304"/>
      <c r="F157" s="97"/>
      <c r="G157" s="97"/>
      <c r="H157" s="97"/>
      <c r="I157" s="97"/>
      <c r="J157" s="97"/>
      <c r="K157" s="97"/>
      <c r="L157" s="97"/>
      <c r="M157" s="97"/>
      <c r="N157" s="97"/>
      <c r="O157" s="97"/>
    </row>
    <row r="158" spans="2:15" ht="15" customHeight="1">
      <c r="B158" s="127"/>
      <c r="C158" s="97"/>
      <c r="D158" s="97"/>
      <c r="E158" s="97"/>
      <c r="F158" s="97"/>
      <c r="G158" s="97"/>
      <c r="H158" s="97"/>
      <c r="I158" s="97"/>
      <c r="J158" s="97"/>
      <c r="K158" s="97"/>
      <c r="L158" s="97"/>
      <c r="M158" s="97"/>
      <c r="N158" s="97"/>
      <c r="O158" s="97"/>
    </row>
    <row r="159" spans="2:15" ht="15" customHeight="1">
      <c r="B159" s="127"/>
      <c r="C159" s="97"/>
      <c r="D159" s="114" t="s">
        <v>134</v>
      </c>
      <c r="E159" s="114"/>
      <c r="F159" s="114"/>
      <c r="G159" s="114"/>
      <c r="H159" s="97"/>
      <c r="I159" s="97"/>
      <c r="J159" s="97"/>
      <c r="K159" s="97"/>
      <c r="L159" s="97"/>
      <c r="M159" s="97"/>
      <c r="N159" s="97"/>
      <c r="O159" s="97"/>
    </row>
    <row r="160" spans="2:15" ht="15" customHeight="1">
      <c r="B160" s="127"/>
      <c r="C160" s="97"/>
      <c r="D160" s="97"/>
      <c r="E160" s="97"/>
      <c r="F160" s="97"/>
      <c r="G160" s="97"/>
      <c r="H160" s="97"/>
      <c r="I160" s="97"/>
      <c r="J160" s="97"/>
      <c r="K160" s="97"/>
      <c r="L160" s="97"/>
      <c r="M160" s="97"/>
      <c r="N160" s="97"/>
      <c r="O160" s="97"/>
    </row>
    <row r="161" spans="2:15" ht="15" customHeight="1">
      <c r="B161" s="127"/>
      <c r="C161" s="97"/>
      <c r="D161" s="97"/>
      <c r="E161" s="97"/>
      <c r="F161" s="97"/>
      <c r="G161" s="97"/>
      <c r="H161" s="97"/>
      <c r="I161" s="97"/>
      <c r="J161" s="97"/>
      <c r="K161" s="97"/>
      <c r="L161" s="97"/>
      <c r="M161" s="97"/>
      <c r="N161" s="97"/>
      <c r="O161" s="97"/>
    </row>
    <row r="162" spans="2:15" ht="15" customHeight="1">
      <c r="B162" s="322" t="s">
        <v>40</v>
      </c>
      <c r="C162" s="128" t="s">
        <v>241</v>
      </c>
      <c r="D162" s="114"/>
      <c r="E162" s="114"/>
      <c r="F162" s="114"/>
      <c r="G162" s="114"/>
      <c r="H162" s="114"/>
      <c r="I162" s="114"/>
      <c r="J162" s="114"/>
      <c r="K162" s="114"/>
      <c r="L162" s="114"/>
      <c r="M162" s="114"/>
      <c r="N162" s="97"/>
      <c r="O162" s="97"/>
    </row>
    <row r="163" spans="2:15" ht="15" customHeight="1">
      <c r="B163" s="127"/>
      <c r="C163" s="97"/>
      <c r="D163" s="97"/>
      <c r="E163" s="97"/>
      <c r="F163" s="97"/>
      <c r="G163" s="97"/>
      <c r="H163" s="97"/>
      <c r="I163" s="97"/>
      <c r="J163" s="97"/>
      <c r="K163" s="97"/>
      <c r="L163" s="97"/>
      <c r="M163" s="97"/>
      <c r="N163" s="97"/>
      <c r="O163" s="97"/>
    </row>
    <row r="164" spans="2:15" ht="15" customHeight="1">
      <c r="B164" s="127"/>
      <c r="C164" s="114" t="s">
        <v>134</v>
      </c>
      <c r="D164" s="114"/>
      <c r="E164" s="114"/>
      <c r="F164" s="97"/>
      <c r="G164" s="97"/>
      <c r="H164" s="97"/>
      <c r="I164" s="97"/>
      <c r="J164" s="97"/>
      <c r="K164" s="97"/>
      <c r="L164" s="97"/>
      <c r="M164" s="97"/>
      <c r="N164" s="97"/>
      <c r="O164" s="97"/>
    </row>
    <row r="165" spans="2:15" ht="15" customHeight="1">
      <c r="B165" s="127"/>
      <c r="C165" s="114"/>
      <c r="D165" s="114"/>
      <c r="E165" s="114"/>
      <c r="F165" s="97"/>
      <c r="G165" s="97"/>
      <c r="H165" s="97"/>
      <c r="I165" s="97"/>
      <c r="J165" s="97"/>
      <c r="K165" s="97"/>
      <c r="L165" s="97"/>
      <c r="M165" s="97"/>
      <c r="N165" s="97"/>
      <c r="O165" s="97"/>
    </row>
    <row r="166" spans="2:15" ht="15" customHeight="1">
      <c r="B166" s="127"/>
      <c r="C166" s="97"/>
      <c r="D166" s="97"/>
      <c r="E166" s="97"/>
      <c r="F166" s="97"/>
      <c r="G166" s="97"/>
      <c r="H166" s="97"/>
      <c r="I166" s="97"/>
      <c r="J166" s="97"/>
      <c r="K166" s="97"/>
      <c r="L166" s="97"/>
      <c r="M166" s="97"/>
      <c r="N166" s="97"/>
      <c r="O166" s="97"/>
    </row>
    <row r="167" spans="2:15" ht="15" customHeight="1">
      <c r="B167" s="322" t="s">
        <v>41</v>
      </c>
      <c r="C167" s="128" t="s">
        <v>107</v>
      </c>
      <c r="D167" s="114"/>
      <c r="E167" s="114"/>
      <c r="F167" s="114"/>
      <c r="G167" s="114"/>
      <c r="H167" s="97"/>
      <c r="I167" s="97"/>
      <c r="J167" s="97"/>
      <c r="K167" s="97"/>
      <c r="L167" s="97"/>
      <c r="M167" s="97"/>
      <c r="N167" s="97"/>
      <c r="O167" s="97"/>
    </row>
    <row r="168" spans="2:15" ht="15" customHeight="1">
      <c r="B168" s="127"/>
      <c r="C168" s="97"/>
      <c r="D168" s="97"/>
      <c r="E168" s="97"/>
      <c r="F168" s="97"/>
      <c r="G168" s="97"/>
      <c r="H168" s="97"/>
      <c r="I168" s="97"/>
      <c r="J168" s="97"/>
      <c r="K168" s="97"/>
      <c r="L168" s="97"/>
      <c r="M168" s="97"/>
      <c r="N168" s="97"/>
      <c r="O168" s="97"/>
    </row>
    <row r="169" spans="2:15" ht="15" customHeight="1">
      <c r="B169" s="127"/>
      <c r="C169" s="114" t="s">
        <v>242</v>
      </c>
      <c r="D169" s="114"/>
      <c r="E169" s="114"/>
      <c r="F169" s="114"/>
      <c r="G169" s="114"/>
      <c r="H169" s="97"/>
      <c r="I169" s="97"/>
      <c r="J169" s="97"/>
      <c r="K169" s="97"/>
      <c r="L169" s="97"/>
      <c r="M169" s="97"/>
      <c r="N169" s="97"/>
      <c r="O169" s="97"/>
    </row>
    <row r="170" spans="2:15" ht="15" customHeight="1">
      <c r="B170" s="127"/>
      <c r="C170" s="97"/>
      <c r="D170" s="97"/>
      <c r="E170" s="97"/>
      <c r="F170" s="97"/>
      <c r="G170" s="97"/>
      <c r="H170" s="97"/>
      <c r="I170" s="97"/>
      <c r="J170" s="97"/>
      <c r="K170" s="97"/>
      <c r="L170" s="97"/>
      <c r="M170" s="97"/>
      <c r="N170" s="97"/>
      <c r="O170" s="97"/>
    </row>
    <row r="171" spans="2:15" ht="15" customHeight="1">
      <c r="B171" s="127"/>
      <c r="C171" s="97"/>
      <c r="D171" s="97"/>
      <c r="E171" s="97"/>
      <c r="F171" s="97"/>
      <c r="G171" s="97"/>
      <c r="H171" s="97"/>
      <c r="I171" s="97"/>
      <c r="J171" s="97"/>
      <c r="K171" s="97"/>
      <c r="L171" s="97"/>
      <c r="M171" s="97"/>
      <c r="N171" s="97"/>
      <c r="O171" s="97"/>
    </row>
    <row r="172" spans="1:15" ht="15" customHeight="1">
      <c r="A172" s="129"/>
      <c r="B172" s="322" t="s">
        <v>42</v>
      </c>
      <c r="C172" s="128" t="s">
        <v>18</v>
      </c>
      <c r="D172" s="114"/>
      <c r="E172" s="114"/>
      <c r="F172" s="114"/>
      <c r="G172" s="114"/>
      <c r="H172" s="97"/>
      <c r="I172" s="97"/>
      <c r="J172" s="97"/>
      <c r="K172" s="97"/>
      <c r="L172" s="97"/>
      <c r="M172" s="97"/>
      <c r="N172" s="97"/>
      <c r="O172" s="97"/>
    </row>
    <row r="173" spans="2:15" ht="15" customHeight="1">
      <c r="B173" s="127"/>
      <c r="C173" s="122"/>
      <c r="D173" s="122"/>
      <c r="E173" s="122"/>
      <c r="F173" s="122"/>
      <c r="G173" s="122"/>
      <c r="H173" s="122"/>
      <c r="I173" s="232" t="s">
        <v>55</v>
      </c>
      <c r="J173" s="232"/>
      <c r="K173" s="232"/>
      <c r="L173" s="164"/>
      <c r="M173" s="232" t="s">
        <v>56</v>
      </c>
      <c r="N173" s="232"/>
      <c r="O173" s="232"/>
    </row>
    <row r="174" spans="2:15" ht="15" customHeight="1">
      <c r="B174" s="127"/>
      <c r="C174" s="122"/>
      <c r="D174" s="122"/>
      <c r="E174" s="122"/>
      <c r="F174" s="122"/>
      <c r="G174" s="122"/>
      <c r="H174" s="122"/>
      <c r="I174" s="7" t="s">
        <v>3</v>
      </c>
      <c r="J174" s="10"/>
      <c r="K174" s="7" t="s">
        <v>4</v>
      </c>
      <c r="L174" s="10"/>
      <c r="M174" s="7" t="s">
        <v>3</v>
      </c>
      <c r="N174" s="7"/>
      <c r="O174" s="7" t="s">
        <v>4</v>
      </c>
    </row>
    <row r="175" spans="2:15" ht="15" customHeight="1">
      <c r="B175" s="127"/>
      <c r="C175" s="122"/>
      <c r="D175" s="122"/>
      <c r="E175" s="122"/>
      <c r="F175" s="122"/>
      <c r="G175" s="122"/>
      <c r="H175" s="122"/>
      <c r="I175" s="7" t="s">
        <v>5</v>
      </c>
      <c r="J175" s="10"/>
      <c r="K175" s="7" t="s">
        <v>6</v>
      </c>
      <c r="L175" s="10"/>
      <c r="M175" s="7" t="s">
        <v>5</v>
      </c>
      <c r="N175" s="7"/>
      <c r="O175" s="7" t="s">
        <v>11</v>
      </c>
    </row>
    <row r="176" spans="2:15" ht="15" customHeight="1">
      <c r="B176" s="121"/>
      <c r="C176" s="122"/>
      <c r="D176" s="122"/>
      <c r="E176" s="122"/>
      <c r="F176" s="122"/>
      <c r="G176" s="122"/>
      <c r="H176" s="122"/>
      <c r="I176" s="7" t="s">
        <v>2</v>
      </c>
      <c r="J176" s="10"/>
      <c r="K176" s="7" t="s">
        <v>2</v>
      </c>
      <c r="L176" s="10"/>
      <c r="M176" s="7" t="s">
        <v>7</v>
      </c>
      <c r="N176" s="7"/>
      <c r="O176" s="7" t="s">
        <v>8</v>
      </c>
    </row>
    <row r="177" spans="2:15" ht="15" customHeight="1">
      <c r="B177" s="121"/>
      <c r="C177" s="122" t="s">
        <v>127</v>
      </c>
      <c r="D177" s="122"/>
      <c r="E177" s="122"/>
      <c r="F177" s="122"/>
      <c r="G177" s="122"/>
      <c r="H177" s="122"/>
      <c r="I177" s="12" t="s">
        <v>266</v>
      </c>
      <c r="J177" s="10"/>
      <c r="K177" s="12" t="s">
        <v>267</v>
      </c>
      <c r="L177" s="10"/>
      <c r="M177" s="7" t="str">
        <f>I177</f>
        <v>30/9/2008</v>
      </c>
      <c r="N177" s="7"/>
      <c r="O177" s="7" t="str">
        <f>K177</f>
        <v>30/9/2007</v>
      </c>
    </row>
    <row r="178" spans="2:15" ht="15" customHeight="1">
      <c r="B178" s="121"/>
      <c r="D178" s="122"/>
      <c r="E178" s="122"/>
      <c r="F178" s="122"/>
      <c r="G178" s="122"/>
      <c r="H178" s="122"/>
      <c r="I178" s="231" t="s">
        <v>9</v>
      </c>
      <c r="J178" s="231"/>
      <c r="K178" s="231" t="s">
        <v>9</v>
      </c>
      <c r="L178" s="230"/>
      <c r="M178" s="231" t="s">
        <v>9</v>
      </c>
      <c r="N178" s="230"/>
      <c r="O178" s="231" t="s">
        <v>9</v>
      </c>
    </row>
    <row r="179" spans="2:15" ht="15" customHeight="1">
      <c r="B179" s="121"/>
      <c r="C179" s="122" t="s">
        <v>165</v>
      </c>
      <c r="D179" s="122"/>
      <c r="E179" s="122"/>
      <c r="F179" s="122"/>
      <c r="G179" s="122"/>
      <c r="H179" s="122"/>
      <c r="I179" s="217"/>
      <c r="J179" s="217"/>
      <c r="K179" s="217"/>
      <c r="L179" s="218"/>
      <c r="M179" s="217"/>
      <c r="N179" s="218"/>
      <c r="O179" s="217"/>
    </row>
    <row r="180" spans="2:15" ht="15" customHeight="1">
      <c r="B180" s="121"/>
      <c r="C180" s="229" t="s">
        <v>166</v>
      </c>
      <c r="D180" s="122"/>
      <c r="E180" s="122"/>
      <c r="F180" s="122"/>
      <c r="G180" s="122"/>
      <c r="H180" s="122"/>
      <c r="I180" s="217">
        <f>+M180</f>
        <v>4683</v>
      </c>
      <c r="J180" s="217"/>
      <c r="K180" s="217">
        <v>3275</v>
      </c>
      <c r="L180" s="218"/>
      <c r="M180" s="217">
        <v>4683</v>
      </c>
      <c r="N180" s="218"/>
      <c r="O180" s="217">
        <v>3275</v>
      </c>
    </row>
    <row r="181" spans="2:15" ht="15" customHeight="1">
      <c r="B181" s="121"/>
      <c r="C181" s="229" t="s">
        <v>167</v>
      </c>
      <c r="D181" s="122"/>
      <c r="E181" s="122"/>
      <c r="F181" s="122"/>
      <c r="G181" s="122"/>
      <c r="H181" s="122"/>
      <c r="I181" s="217">
        <f>+M181</f>
        <v>26807</v>
      </c>
      <c r="J181" s="217"/>
      <c r="K181" s="217">
        <v>19997</v>
      </c>
      <c r="L181" s="218"/>
      <c r="M181" s="217">
        <f>26806+1</f>
        <v>26807</v>
      </c>
      <c r="N181" s="218"/>
      <c r="O181" s="217">
        <v>19997</v>
      </c>
    </row>
    <row r="182" spans="2:15" ht="7.5" customHeight="1">
      <c r="B182" s="121"/>
      <c r="C182" s="298"/>
      <c r="D182" s="122"/>
      <c r="E182" s="122"/>
      <c r="F182" s="122"/>
      <c r="G182" s="122"/>
      <c r="H182" s="122"/>
      <c r="I182" s="219"/>
      <c r="J182" s="217"/>
      <c r="K182" s="219"/>
      <c r="L182" s="218"/>
      <c r="M182" s="219"/>
      <c r="N182" s="218"/>
      <c r="O182" s="219"/>
    </row>
    <row r="183" spans="2:21" ht="14.25" customHeight="1" thickBot="1">
      <c r="B183" s="121"/>
      <c r="C183" s="122"/>
      <c r="D183" s="122"/>
      <c r="E183" s="122"/>
      <c r="F183" s="122"/>
      <c r="G183" s="122"/>
      <c r="H183" s="122"/>
      <c r="I183" s="124">
        <f>SUM(I179:I182)</f>
        <v>31490</v>
      </c>
      <c r="J183" s="144"/>
      <c r="K183" s="124">
        <f>SUM(K179:K182)</f>
        <v>23272</v>
      </c>
      <c r="L183" s="145"/>
      <c r="M183" s="124">
        <f>SUM(M179:M182)</f>
        <v>31490</v>
      </c>
      <c r="N183" s="145"/>
      <c r="O183" s="124">
        <f>SUM(O179:O182)</f>
        <v>23272</v>
      </c>
      <c r="R183" s="311">
        <f>+PL!G39+I183</f>
        <v>0</v>
      </c>
      <c r="S183" s="311">
        <f>+PL!I39+K183</f>
        <v>0</v>
      </c>
      <c r="T183" s="311">
        <f>+PL!K39+M183</f>
        <v>0</v>
      </c>
      <c r="U183" s="311">
        <f>+PL!M39+O183</f>
        <v>0</v>
      </c>
    </row>
    <row r="184" spans="2:15" ht="14.25" customHeight="1" thickTop="1">
      <c r="B184" s="121"/>
      <c r="C184" s="122"/>
      <c r="D184" s="122"/>
      <c r="E184" s="122"/>
      <c r="F184" s="122"/>
      <c r="G184" s="122"/>
      <c r="H184" s="122"/>
      <c r="I184" s="93"/>
      <c r="J184" s="144"/>
      <c r="K184" s="98"/>
      <c r="L184" s="145"/>
      <c r="M184" s="98"/>
      <c r="N184" s="145"/>
      <c r="O184" s="98"/>
    </row>
    <row r="185" spans="2:15" ht="14.25" customHeight="1">
      <c r="B185" s="121"/>
      <c r="C185" s="122"/>
      <c r="D185" s="122"/>
      <c r="E185" s="122"/>
      <c r="F185" s="122"/>
      <c r="G185" s="122"/>
      <c r="H185" s="122"/>
      <c r="I185" s="146"/>
      <c r="J185" s="84"/>
      <c r="K185" s="146"/>
      <c r="L185" s="147"/>
      <c r="M185" s="146"/>
      <c r="N185" s="147"/>
      <c r="O185" s="146"/>
    </row>
    <row r="186" spans="2:15" ht="14.25" customHeight="1">
      <c r="B186" s="121"/>
      <c r="C186" s="122"/>
      <c r="D186" s="122"/>
      <c r="E186" s="122"/>
      <c r="F186" s="122"/>
      <c r="G186" s="122"/>
      <c r="H186" s="122"/>
      <c r="I186" s="146"/>
      <c r="J186" s="84"/>
      <c r="K186" s="146"/>
      <c r="L186" s="147"/>
      <c r="M186" s="146"/>
      <c r="N186" s="147"/>
      <c r="O186" s="146"/>
    </row>
    <row r="187" spans="2:15" ht="14.25" customHeight="1">
      <c r="B187" s="121"/>
      <c r="C187" s="122"/>
      <c r="D187" s="122"/>
      <c r="E187" s="122"/>
      <c r="F187" s="122"/>
      <c r="G187" s="122"/>
      <c r="H187" s="122"/>
      <c r="I187" s="146"/>
      <c r="J187" s="84"/>
      <c r="K187" s="146"/>
      <c r="L187" s="147"/>
      <c r="M187" s="146"/>
      <c r="N187" s="147"/>
      <c r="O187" s="146"/>
    </row>
    <row r="188" spans="2:15" ht="14.25" customHeight="1">
      <c r="B188" s="121"/>
      <c r="C188" s="122"/>
      <c r="D188" s="122"/>
      <c r="E188" s="122"/>
      <c r="F188" s="122"/>
      <c r="G188" s="122"/>
      <c r="H188" s="122"/>
      <c r="I188" s="146"/>
      <c r="J188" s="84"/>
      <c r="K188" s="146"/>
      <c r="L188" s="147"/>
      <c r="M188" s="146"/>
      <c r="N188" s="147"/>
      <c r="O188" s="146"/>
    </row>
    <row r="189" spans="2:15" ht="14.25" customHeight="1">
      <c r="B189" s="121"/>
      <c r="C189" s="122"/>
      <c r="D189" s="122"/>
      <c r="E189" s="122"/>
      <c r="F189" s="122"/>
      <c r="G189" s="122"/>
      <c r="H189" s="122"/>
      <c r="I189" s="146"/>
      <c r="J189" s="84"/>
      <c r="K189" s="146"/>
      <c r="L189" s="147"/>
      <c r="M189" s="146"/>
      <c r="N189" s="147"/>
      <c r="O189" s="146"/>
    </row>
    <row r="190" spans="2:15" ht="14.25" customHeight="1">
      <c r="B190" s="322" t="s">
        <v>43</v>
      </c>
      <c r="C190" s="128" t="s">
        <v>101</v>
      </c>
      <c r="D190" s="148"/>
      <c r="E190" s="148"/>
      <c r="F190" s="148"/>
      <c r="G190" s="148"/>
      <c r="H190" s="122"/>
      <c r="I190" s="146"/>
      <c r="J190" s="84"/>
      <c r="K190" s="146"/>
      <c r="L190" s="147"/>
      <c r="M190" s="146"/>
      <c r="N190" s="147"/>
      <c r="O190" s="146"/>
    </row>
    <row r="191" spans="2:15" ht="14.25" customHeight="1">
      <c r="B191" s="322"/>
      <c r="C191" s="128"/>
      <c r="D191" s="148"/>
      <c r="E191" s="148"/>
      <c r="F191" s="148"/>
      <c r="G191" s="148"/>
      <c r="H191" s="122"/>
      <c r="I191" s="146"/>
      <c r="J191" s="84"/>
      <c r="K191" s="146"/>
      <c r="L191" s="147"/>
      <c r="M191" s="146"/>
      <c r="N191" s="147"/>
      <c r="O191" s="146"/>
    </row>
    <row r="192" spans="2:15" ht="14.25" customHeight="1">
      <c r="B192" s="121"/>
      <c r="C192" s="97"/>
      <c r="D192" s="122"/>
      <c r="E192" s="122"/>
      <c r="F192" s="122"/>
      <c r="G192" s="122"/>
      <c r="H192" s="122"/>
      <c r="I192" s="146"/>
      <c r="J192" s="84"/>
      <c r="K192" s="146"/>
      <c r="L192" s="147"/>
      <c r="M192" s="146"/>
      <c r="N192" s="147"/>
      <c r="O192" s="146"/>
    </row>
    <row r="193" spans="2:15" ht="14.25" customHeight="1">
      <c r="B193" s="121"/>
      <c r="C193" s="122"/>
      <c r="D193" s="122"/>
      <c r="E193" s="122"/>
      <c r="F193" s="122"/>
      <c r="G193" s="122"/>
      <c r="H193" s="122"/>
      <c r="I193" s="146"/>
      <c r="J193" s="84"/>
      <c r="K193" s="146"/>
      <c r="L193" s="147"/>
      <c r="M193" s="146"/>
      <c r="N193" s="147"/>
      <c r="O193" s="146"/>
    </row>
    <row r="194" spans="2:15" ht="14.25" customHeight="1">
      <c r="B194" s="121"/>
      <c r="C194" s="122"/>
      <c r="D194" s="122"/>
      <c r="E194" s="122"/>
      <c r="F194" s="122"/>
      <c r="G194" s="122"/>
      <c r="H194" s="122"/>
      <c r="I194" s="146"/>
      <c r="J194" s="84"/>
      <c r="K194" s="146"/>
      <c r="L194" s="147"/>
      <c r="M194" s="146"/>
      <c r="N194" s="147"/>
      <c r="O194" s="146"/>
    </row>
    <row r="195" spans="2:15" ht="15" customHeight="1">
      <c r="B195" s="121"/>
      <c r="C195" s="122"/>
      <c r="D195" s="122"/>
      <c r="E195" s="122"/>
      <c r="F195" s="122"/>
      <c r="G195" s="122"/>
      <c r="H195" s="122"/>
      <c r="I195" s="146"/>
      <c r="J195" s="84"/>
      <c r="K195" s="146"/>
      <c r="L195" s="147"/>
      <c r="M195" s="146"/>
      <c r="N195" s="147"/>
      <c r="O195" s="376" t="s">
        <v>269</v>
      </c>
    </row>
    <row r="196" spans="2:15" ht="15" customHeight="1">
      <c r="B196" s="121"/>
      <c r="C196" s="122"/>
      <c r="D196" s="122"/>
      <c r="E196" s="122"/>
      <c r="F196" s="122"/>
      <c r="G196" s="122"/>
      <c r="H196" s="122"/>
      <c r="I196" s="146"/>
      <c r="J196" s="84"/>
      <c r="K196" s="146"/>
      <c r="L196" s="147"/>
      <c r="M196" s="146"/>
      <c r="N196" s="147"/>
      <c r="O196" s="146"/>
    </row>
    <row r="197" spans="1:14" ht="15" customHeight="1">
      <c r="A197" s="129"/>
      <c r="B197" s="322" t="s">
        <v>44</v>
      </c>
      <c r="C197" s="128" t="s">
        <v>104</v>
      </c>
      <c r="D197" s="114"/>
      <c r="E197" s="114"/>
      <c r="F197" s="114"/>
      <c r="G197" s="114"/>
      <c r="H197" s="97"/>
      <c r="I197" s="97"/>
      <c r="J197" s="97"/>
      <c r="K197" s="97"/>
      <c r="L197" s="97"/>
      <c r="M197" s="97"/>
      <c r="N197" s="97"/>
    </row>
    <row r="198" spans="2:14" ht="15" customHeight="1">
      <c r="B198" s="127"/>
      <c r="C198" s="97"/>
      <c r="D198" s="97"/>
      <c r="E198" s="97"/>
      <c r="F198" s="97"/>
      <c r="G198" s="97"/>
      <c r="H198" s="97"/>
      <c r="I198" s="97"/>
      <c r="J198" s="97"/>
      <c r="K198" s="97"/>
      <c r="L198" s="97"/>
      <c r="M198" s="97"/>
      <c r="N198" s="97"/>
    </row>
    <row r="199" spans="2:14" ht="15" customHeight="1">
      <c r="B199" s="127"/>
      <c r="C199" s="127"/>
      <c r="D199" s="97"/>
      <c r="E199" s="97"/>
      <c r="F199" s="97"/>
      <c r="G199" s="97"/>
      <c r="H199" s="97"/>
      <c r="I199" s="97"/>
      <c r="J199" s="97"/>
      <c r="K199" s="97"/>
      <c r="L199" s="97"/>
      <c r="M199" s="97"/>
      <c r="N199" s="97"/>
    </row>
    <row r="200" spans="2:14" ht="15" customHeight="1">
      <c r="B200" s="127"/>
      <c r="C200" s="127"/>
      <c r="D200" s="97"/>
      <c r="E200" s="97"/>
      <c r="F200" s="97"/>
      <c r="G200" s="97"/>
      <c r="H200" s="97"/>
      <c r="I200" s="97"/>
      <c r="J200" s="97"/>
      <c r="K200" s="97"/>
      <c r="L200" s="97"/>
      <c r="M200" s="97"/>
      <c r="N200" s="97"/>
    </row>
    <row r="201" spans="2:15" ht="15" customHeight="1">
      <c r="B201" s="127"/>
      <c r="C201" s="127"/>
      <c r="D201" s="97"/>
      <c r="E201" s="97"/>
      <c r="F201" s="97"/>
      <c r="G201" s="97"/>
      <c r="H201" s="97"/>
      <c r="I201" s="97"/>
      <c r="J201" s="97"/>
      <c r="K201" s="97"/>
      <c r="L201" s="97"/>
      <c r="M201" s="97"/>
      <c r="N201" s="97"/>
      <c r="O201" s="123"/>
    </row>
    <row r="202" spans="2:15" ht="15" customHeight="1">
      <c r="B202" s="322" t="s">
        <v>45</v>
      </c>
      <c r="C202" s="128" t="s">
        <v>248</v>
      </c>
      <c r="D202" s="385"/>
      <c r="E202" s="385"/>
      <c r="F202" s="115"/>
      <c r="G202" s="139"/>
      <c r="H202" s="139"/>
      <c r="I202" s="139"/>
      <c r="J202" s="115"/>
      <c r="K202" s="139"/>
      <c r="L202" s="115"/>
      <c r="M202" s="149"/>
      <c r="N202" s="115"/>
      <c r="O202" s="115"/>
    </row>
    <row r="203" spans="2:15" ht="15" customHeight="1">
      <c r="B203" s="119"/>
      <c r="C203" s="128"/>
      <c r="D203" s="115"/>
      <c r="E203" s="115"/>
      <c r="F203" s="115"/>
      <c r="G203" s="139"/>
      <c r="H203" s="139"/>
      <c r="I203" s="139"/>
      <c r="J203" s="115"/>
      <c r="K203" s="139"/>
      <c r="L203" s="115"/>
      <c r="M203" s="149"/>
      <c r="N203" s="115"/>
      <c r="O203" s="115"/>
    </row>
    <row r="204" spans="2:15" ht="15" customHeight="1">
      <c r="B204" s="119"/>
      <c r="C204" s="304" t="s">
        <v>191</v>
      </c>
      <c r="D204" s="128" t="s">
        <v>175</v>
      </c>
      <c r="E204" s="114"/>
      <c r="F204" s="115"/>
      <c r="G204" s="139"/>
      <c r="H204" s="139"/>
      <c r="I204" s="139"/>
      <c r="J204" s="115"/>
      <c r="K204" s="139"/>
      <c r="L204" s="115"/>
      <c r="M204" s="149"/>
      <c r="N204" s="115"/>
      <c r="O204" s="115"/>
    </row>
    <row r="205" spans="2:15" ht="15" customHeight="1">
      <c r="B205" s="119"/>
      <c r="C205" s="331"/>
      <c r="D205" s="332"/>
      <c r="E205" s="333"/>
      <c r="F205" s="160"/>
      <c r="G205" s="154"/>
      <c r="H205" s="154"/>
      <c r="I205" s="154"/>
      <c r="J205" s="160"/>
      <c r="K205" s="154"/>
      <c r="L205" s="160"/>
      <c r="M205" s="179"/>
      <c r="N205" s="160"/>
      <c r="O205" s="160"/>
    </row>
    <row r="206" spans="2:15" ht="15" customHeight="1">
      <c r="B206" s="127"/>
      <c r="C206" s="175"/>
      <c r="D206" s="115"/>
      <c r="E206" s="176"/>
      <c r="F206" s="115"/>
      <c r="G206" s="139"/>
      <c r="H206" s="139"/>
      <c r="I206" s="139"/>
      <c r="J206" s="115"/>
      <c r="K206" s="177"/>
      <c r="L206" s="115"/>
      <c r="M206" s="149"/>
      <c r="N206" s="115"/>
      <c r="O206" s="178"/>
    </row>
    <row r="207" spans="2:15" ht="15" customHeight="1">
      <c r="B207" s="127"/>
      <c r="C207" s="175"/>
      <c r="D207" s="115"/>
      <c r="E207" s="339" t="s">
        <v>138</v>
      </c>
      <c r="F207" s="316"/>
      <c r="G207" s="115"/>
      <c r="H207" s="115"/>
      <c r="I207" s="115"/>
      <c r="J207" s="115"/>
      <c r="K207" s="178"/>
      <c r="L207" s="115"/>
      <c r="M207" s="115"/>
      <c r="N207" s="164"/>
      <c r="O207" s="174"/>
    </row>
    <row r="208" spans="2:15" ht="15" customHeight="1">
      <c r="B208" s="127"/>
      <c r="C208" s="409" t="s">
        <v>144</v>
      </c>
      <c r="D208" s="410"/>
      <c r="E208" s="339" t="s">
        <v>139</v>
      </c>
      <c r="F208" s="316"/>
      <c r="G208" s="411" t="s">
        <v>260</v>
      </c>
      <c r="H208" s="411"/>
      <c r="I208" s="411"/>
      <c r="J208" s="411"/>
      <c r="K208" s="410"/>
      <c r="L208" s="338"/>
      <c r="M208" s="411" t="s">
        <v>259</v>
      </c>
      <c r="N208" s="411"/>
      <c r="O208" s="410"/>
    </row>
    <row r="209" spans="2:15" ht="15" customHeight="1">
      <c r="B209" s="127"/>
      <c r="C209" s="166"/>
      <c r="D209" s="167"/>
      <c r="E209" s="168"/>
      <c r="F209" s="166"/>
      <c r="G209" s="169"/>
      <c r="H209" s="169"/>
      <c r="I209" s="169"/>
      <c r="J209" s="169"/>
      <c r="K209" s="169"/>
      <c r="L209" s="166"/>
      <c r="M209" s="169"/>
      <c r="N209" s="169"/>
      <c r="O209" s="167"/>
    </row>
    <row r="210" spans="2:15" ht="15" customHeight="1">
      <c r="B210" s="127"/>
      <c r="C210" s="162"/>
      <c r="D210" s="164"/>
      <c r="E210" s="170"/>
      <c r="F210" s="164"/>
      <c r="G210" s="171"/>
      <c r="H210" s="171"/>
      <c r="I210" s="171"/>
      <c r="J210" s="164"/>
      <c r="K210" s="171"/>
      <c r="L210" s="162"/>
      <c r="M210" s="172"/>
      <c r="N210" s="164"/>
      <c r="O210" s="163"/>
    </row>
    <row r="211" spans="2:15" ht="15" customHeight="1">
      <c r="B211" s="127"/>
      <c r="C211" s="175">
        <v>1</v>
      </c>
      <c r="D211" s="115"/>
      <c r="E211" s="339" t="s">
        <v>249</v>
      </c>
      <c r="F211" s="164"/>
      <c r="G211" s="15"/>
      <c r="H211"/>
      <c r="I211"/>
      <c r="J211" s="164"/>
      <c r="K211"/>
      <c r="L211" s="173"/>
      <c r="M211" s="337"/>
      <c r="N211" s="164"/>
      <c r="O211" s="174"/>
    </row>
    <row r="212" spans="2:15" ht="15" customHeight="1">
      <c r="B212" s="127"/>
      <c r="C212" s="173"/>
      <c r="D212" s="164"/>
      <c r="E212" s="339" t="s">
        <v>290</v>
      </c>
      <c r="F212" s="164"/>
      <c r="G212" s="15"/>
      <c r="H212"/>
      <c r="I212"/>
      <c r="J212" s="164"/>
      <c r="K212"/>
      <c r="L212" s="173"/>
      <c r="M212" s="115"/>
      <c r="N212" s="164"/>
      <c r="O212" s="174"/>
    </row>
    <row r="213" spans="2:15" ht="15" customHeight="1">
      <c r="B213" s="127"/>
      <c r="C213" s="173"/>
      <c r="D213" s="164"/>
      <c r="E213" s="165"/>
      <c r="F213" s="164"/>
      <c r="G213" s="15"/>
      <c r="H213"/>
      <c r="I213"/>
      <c r="J213" s="164"/>
      <c r="K213"/>
      <c r="L213" s="173"/>
      <c r="M213" s="337"/>
      <c r="N213" s="164"/>
      <c r="O213" s="174"/>
    </row>
    <row r="214" spans="2:15" ht="15" customHeight="1">
      <c r="B214" s="127"/>
      <c r="C214" s="173"/>
      <c r="D214" s="164"/>
      <c r="E214" s="165"/>
      <c r="F214" s="164"/>
      <c r="G214" s="15"/>
      <c r="H214"/>
      <c r="I214"/>
      <c r="J214" s="164"/>
      <c r="K214"/>
      <c r="L214" s="173"/>
      <c r="M214" s="337"/>
      <c r="N214" s="164"/>
      <c r="O214" s="174"/>
    </row>
    <row r="215" spans="2:15" ht="15" customHeight="1">
      <c r="B215" s="127"/>
      <c r="C215" s="173"/>
      <c r="D215" s="164"/>
      <c r="E215" s="165"/>
      <c r="F215" s="164"/>
      <c r="G215" s="15"/>
      <c r="H215"/>
      <c r="I215"/>
      <c r="J215" s="164"/>
      <c r="K215"/>
      <c r="L215" s="173"/>
      <c r="M215" s="115"/>
      <c r="N215" s="164"/>
      <c r="O215" s="174"/>
    </row>
    <row r="216" spans="2:15" ht="15" customHeight="1">
      <c r="B216" s="127"/>
      <c r="C216" s="173"/>
      <c r="D216" s="164"/>
      <c r="E216" s="165"/>
      <c r="F216" s="164"/>
      <c r="G216" s="15"/>
      <c r="H216"/>
      <c r="I216"/>
      <c r="J216" s="164"/>
      <c r="K216"/>
      <c r="L216" s="173"/>
      <c r="M216" s="337"/>
      <c r="N216" s="164"/>
      <c r="O216" s="174"/>
    </row>
    <row r="217" spans="2:15" ht="15" customHeight="1">
      <c r="B217" s="127"/>
      <c r="C217" s="173"/>
      <c r="D217" s="164"/>
      <c r="E217" s="165"/>
      <c r="F217" s="164"/>
      <c r="G217" s="15"/>
      <c r="H217"/>
      <c r="I217"/>
      <c r="J217" s="164"/>
      <c r="K217"/>
      <c r="L217" s="173"/>
      <c r="M217" s="115"/>
      <c r="N217" s="164"/>
      <c r="O217" s="174"/>
    </row>
    <row r="218" spans="2:15" ht="15" customHeight="1">
      <c r="B218" s="127"/>
      <c r="C218" s="173"/>
      <c r="D218" s="164"/>
      <c r="E218" s="165"/>
      <c r="F218" s="164"/>
      <c r="G218" s="15"/>
      <c r="H218"/>
      <c r="I218"/>
      <c r="J218" s="164"/>
      <c r="K218"/>
      <c r="L218" s="173"/>
      <c r="M218" s="115"/>
      <c r="N218" s="164"/>
      <c r="O218" s="174"/>
    </row>
    <row r="219" spans="2:15" ht="15" customHeight="1">
      <c r="B219" s="127"/>
      <c r="C219" s="173"/>
      <c r="D219" s="164"/>
      <c r="E219" s="165"/>
      <c r="F219" s="164"/>
      <c r="G219" s="15"/>
      <c r="H219"/>
      <c r="I219"/>
      <c r="J219" s="164"/>
      <c r="K219"/>
      <c r="L219" s="173"/>
      <c r="M219" s="337"/>
      <c r="N219" s="164"/>
      <c r="O219" s="174"/>
    </row>
    <row r="220" spans="2:15" ht="15" customHeight="1">
      <c r="B220" s="127"/>
      <c r="C220" s="173"/>
      <c r="D220" s="164"/>
      <c r="E220" s="165"/>
      <c r="F220" s="164"/>
      <c r="G220" s="15"/>
      <c r="H220"/>
      <c r="I220"/>
      <c r="J220" s="164"/>
      <c r="K220"/>
      <c r="L220" s="173"/>
      <c r="M220" s="115"/>
      <c r="N220" s="164"/>
      <c r="O220" s="174"/>
    </row>
    <row r="221" spans="2:15" ht="15" customHeight="1">
      <c r="B221" s="127"/>
      <c r="C221" s="173"/>
      <c r="D221" s="164"/>
      <c r="E221" s="165"/>
      <c r="F221" s="164"/>
      <c r="G221" s="15"/>
      <c r="H221"/>
      <c r="I221"/>
      <c r="J221" s="164"/>
      <c r="K221"/>
      <c r="L221" s="173"/>
      <c r="M221" s="115"/>
      <c r="N221" s="164"/>
      <c r="O221" s="174"/>
    </row>
    <row r="222" spans="2:15" ht="15" customHeight="1">
      <c r="B222" s="127"/>
      <c r="C222" s="166"/>
      <c r="D222" s="169"/>
      <c r="E222" s="334"/>
      <c r="F222" s="169"/>
      <c r="G222" s="335"/>
      <c r="H222" s="335"/>
      <c r="I222" s="335"/>
      <c r="J222" s="169"/>
      <c r="K222" s="335"/>
      <c r="L222" s="166"/>
      <c r="M222" s="336"/>
      <c r="N222" s="169"/>
      <c r="O222" s="167"/>
    </row>
    <row r="223" spans="2:15" ht="15" customHeight="1">
      <c r="B223" s="119"/>
      <c r="C223" s="304"/>
      <c r="D223" s="128"/>
      <c r="E223" s="114"/>
      <c r="F223" s="115"/>
      <c r="G223" s="139"/>
      <c r="H223" s="139"/>
      <c r="I223" s="139"/>
      <c r="J223" s="115"/>
      <c r="K223" s="139"/>
      <c r="L223" s="115"/>
      <c r="M223" s="149"/>
      <c r="N223" s="115"/>
      <c r="O223" s="115"/>
    </row>
    <row r="224" spans="5:15" ht="15" customHeight="1">
      <c r="E224" s="97"/>
      <c r="F224" s="97"/>
      <c r="G224" s="97"/>
      <c r="H224" s="97"/>
      <c r="I224" s="97"/>
      <c r="J224" s="97"/>
      <c r="K224" s="150"/>
      <c r="L224" s="150"/>
      <c r="M224" s="164"/>
      <c r="N224" s="150"/>
      <c r="O224" s="150"/>
    </row>
    <row r="225" spans="3:15" ht="15" customHeight="1">
      <c r="C225" s="301" t="s">
        <v>179</v>
      </c>
      <c r="D225" s="302" t="s">
        <v>265</v>
      </c>
      <c r="E225" s="129"/>
      <c r="F225" s="97"/>
      <c r="G225" s="97"/>
      <c r="H225" s="97"/>
      <c r="I225" s="97"/>
      <c r="J225" s="97"/>
      <c r="K225" s="150"/>
      <c r="L225" s="150"/>
      <c r="M225" s="164"/>
      <c r="N225" s="150"/>
      <c r="O225" s="150"/>
    </row>
    <row r="226" spans="3:15" ht="15" customHeight="1">
      <c r="C226" s="303"/>
      <c r="D226" s="129"/>
      <c r="E226" s="129"/>
      <c r="F226" s="97"/>
      <c r="G226" s="97"/>
      <c r="H226" s="97"/>
      <c r="I226" s="97"/>
      <c r="J226" s="97"/>
      <c r="K226" s="150"/>
      <c r="L226" s="150"/>
      <c r="M226" s="164"/>
      <c r="N226" s="150"/>
      <c r="O226" s="150"/>
    </row>
    <row r="227" spans="3:15" ht="15" customHeight="1">
      <c r="C227" s="268"/>
      <c r="D227" s="129" t="s">
        <v>190</v>
      </c>
      <c r="E227" s="246"/>
      <c r="F227" s="97"/>
      <c r="G227" s="97"/>
      <c r="H227" s="97"/>
      <c r="I227" s="97"/>
      <c r="J227" s="97"/>
      <c r="K227" s="150"/>
      <c r="L227" s="150"/>
      <c r="M227" s="164"/>
      <c r="N227" s="150"/>
      <c r="O227" s="150"/>
    </row>
    <row r="228" spans="3:15" ht="15" customHeight="1">
      <c r="C228" s="268"/>
      <c r="D228" s="269"/>
      <c r="E228" s="246"/>
      <c r="F228" s="97"/>
      <c r="G228" s="97"/>
      <c r="H228" s="97"/>
      <c r="I228" s="97"/>
      <c r="J228" s="97"/>
      <c r="K228" s="150"/>
      <c r="L228" s="150"/>
      <c r="M228" s="164"/>
      <c r="N228" s="150"/>
      <c r="O228" s="150"/>
    </row>
    <row r="229" spans="5:15" ht="15" customHeight="1">
      <c r="E229" s="97"/>
      <c r="F229" s="97"/>
      <c r="G229" s="97"/>
      <c r="H229" s="97"/>
      <c r="I229" s="97"/>
      <c r="J229" s="97"/>
      <c r="K229" s="150"/>
      <c r="L229" s="150"/>
      <c r="M229" s="164"/>
      <c r="N229" s="150"/>
      <c r="O229" s="150"/>
    </row>
    <row r="230" spans="2:13" ht="15" customHeight="1">
      <c r="B230" s="322" t="s">
        <v>46</v>
      </c>
      <c r="C230" s="128" t="s">
        <v>102</v>
      </c>
      <c r="D230" s="114"/>
      <c r="E230" s="114"/>
      <c r="F230" s="114"/>
      <c r="G230" s="114"/>
      <c r="H230" s="114"/>
      <c r="I230" s="114"/>
      <c r="J230" s="97"/>
      <c r="K230" s="97"/>
      <c r="L230" s="97"/>
      <c r="M230" s="97"/>
    </row>
    <row r="231" spans="2:13" ht="15" customHeight="1">
      <c r="B231" s="127"/>
      <c r="C231" s="97"/>
      <c r="D231" s="97"/>
      <c r="E231" s="97"/>
      <c r="F231" s="97"/>
      <c r="G231" s="97"/>
      <c r="H231" s="97"/>
      <c r="I231" s="97"/>
      <c r="J231" s="97"/>
      <c r="K231" s="97"/>
      <c r="L231" s="97"/>
      <c r="M231" s="97"/>
    </row>
    <row r="232" spans="2:13" ht="15" customHeight="1">
      <c r="B232" s="127"/>
      <c r="C232" s="122" t="s">
        <v>128</v>
      </c>
      <c r="D232" s="122"/>
      <c r="E232" s="122"/>
      <c r="F232" s="122"/>
      <c r="G232" s="122"/>
      <c r="H232" s="122"/>
      <c r="I232" s="122"/>
      <c r="J232" s="122"/>
      <c r="K232" s="122"/>
      <c r="L232" s="143"/>
      <c r="M232" s="122"/>
    </row>
    <row r="233" spans="2:13" ht="15" customHeight="1">
      <c r="B233" s="127"/>
      <c r="C233" s="122"/>
      <c r="D233" s="122"/>
      <c r="E233" s="122"/>
      <c r="F233" s="122"/>
      <c r="G233" s="122"/>
      <c r="H233" s="122"/>
      <c r="I233" s="122"/>
      <c r="J233" s="122"/>
      <c r="K233" s="122"/>
      <c r="L233" s="143"/>
      <c r="M233" s="122"/>
    </row>
    <row r="234" spans="2:13" ht="15" customHeight="1">
      <c r="B234" s="127"/>
      <c r="C234" s="122"/>
      <c r="D234" s="122"/>
      <c r="E234" s="122"/>
      <c r="F234" s="122"/>
      <c r="G234" s="122"/>
      <c r="H234" s="122"/>
      <c r="I234" s="317" t="s">
        <v>231</v>
      </c>
      <c r="J234" s="21"/>
      <c r="K234" s="317" t="s">
        <v>232</v>
      </c>
      <c r="L234" s="84"/>
      <c r="M234" s="317" t="s">
        <v>14</v>
      </c>
    </row>
    <row r="235" spans="2:18" ht="15" customHeight="1">
      <c r="B235" s="127"/>
      <c r="C235" s="83"/>
      <c r="D235" s="83"/>
      <c r="E235" s="83"/>
      <c r="F235" s="83"/>
      <c r="G235" s="83"/>
      <c r="H235" s="83"/>
      <c r="I235" s="318" t="s">
        <v>9</v>
      </c>
      <c r="J235" s="141"/>
      <c r="K235" s="318" t="s">
        <v>9</v>
      </c>
      <c r="L235" s="316"/>
      <c r="M235" s="318" t="s">
        <v>9</v>
      </c>
      <c r="N235" s="97"/>
      <c r="O235" s="97"/>
      <c r="R235" s="320"/>
    </row>
    <row r="236" spans="2:18" ht="15" customHeight="1">
      <c r="B236" s="127"/>
      <c r="C236" s="83"/>
      <c r="D236" s="83"/>
      <c r="E236" s="83"/>
      <c r="F236" s="83"/>
      <c r="G236" s="83"/>
      <c r="H236" s="83"/>
      <c r="I236" s="318"/>
      <c r="J236" s="141"/>
      <c r="K236" s="318"/>
      <c r="L236" s="316"/>
      <c r="M236" s="318"/>
      <c r="N236" s="97"/>
      <c r="O236" s="97"/>
      <c r="R236" s="320"/>
    </row>
    <row r="237" spans="2:18" ht="15" customHeight="1">
      <c r="B237" s="127"/>
      <c r="C237" s="83"/>
      <c r="D237" s="83"/>
      <c r="E237" s="83" t="s">
        <v>233</v>
      </c>
      <c r="F237" s="83"/>
      <c r="G237" s="83"/>
      <c r="H237" s="83"/>
      <c r="I237" s="299">
        <v>15703</v>
      </c>
      <c r="J237" s="151"/>
      <c r="K237" s="299">
        <v>1375544</v>
      </c>
      <c r="L237" s="185"/>
      <c r="M237" s="151">
        <f>SUM(I237:L237)</f>
        <v>1391247</v>
      </c>
      <c r="N237" s="97"/>
      <c r="O237" s="97"/>
      <c r="R237" s="321">
        <f>+'BS'!H61-I239</f>
        <v>0</v>
      </c>
    </row>
    <row r="238" spans="2:18" ht="15" customHeight="1">
      <c r="B238" s="127"/>
      <c r="C238" s="83"/>
      <c r="D238" s="83"/>
      <c r="E238" s="83" t="s">
        <v>234</v>
      </c>
      <c r="F238" s="83"/>
      <c r="G238" s="83"/>
      <c r="H238" s="83"/>
      <c r="I238" s="300">
        <v>0</v>
      </c>
      <c r="J238" s="151"/>
      <c r="K238" s="299">
        <v>670499</v>
      </c>
      <c r="L238" s="185"/>
      <c r="M238" s="233">
        <f>SUM(I238:L238)</f>
        <v>670499</v>
      </c>
      <c r="N238" s="97"/>
      <c r="O238" s="97"/>
      <c r="R238" s="321">
        <f>+'BS'!H54-K239</f>
        <v>0</v>
      </c>
    </row>
    <row r="239" spans="2:18" ht="15" customHeight="1" thickBot="1">
      <c r="B239" s="127"/>
      <c r="C239" s="83"/>
      <c r="D239" s="83"/>
      <c r="E239" s="83"/>
      <c r="F239" s="83"/>
      <c r="G239" s="83"/>
      <c r="H239" s="83"/>
      <c r="I239" s="207">
        <f>+I238+I237</f>
        <v>15703</v>
      </c>
      <c r="J239" s="113"/>
      <c r="K239" s="207">
        <f>+K238+K237</f>
        <v>2046043</v>
      </c>
      <c r="L239" s="185"/>
      <c r="M239" s="207">
        <f>+M238+M237</f>
        <v>2061746</v>
      </c>
      <c r="N239" s="97"/>
      <c r="O239" s="97"/>
      <c r="R239" s="320"/>
    </row>
    <row r="240" spans="2:18" ht="15" customHeight="1" thickTop="1">
      <c r="B240" s="127"/>
      <c r="C240" s="83"/>
      <c r="D240" s="83"/>
      <c r="E240" s="83"/>
      <c r="F240" s="83"/>
      <c r="G240" s="83"/>
      <c r="H240" s="83"/>
      <c r="I240" s="97"/>
      <c r="J240" s="97"/>
      <c r="K240" s="147"/>
      <c r="L240" s="97"/>
      <c r="M240" s="97"/>
      <c r="N240" s="97"/>
      <c r="O240" s="97"/>
      <c r="R240" s="320"/>
    </row>
    <row r="241" spans="2:18" ht="15" customHeight="1">
      <c r="B241" s="127"/>
      <c r="C241" s="83" t="s">
        <v>250</v>
      </c>
      <c r="D241" s="83"/>
      <c r="E241" s="83"/>
      <c r="F241" s="83"/>
      <c r="G241" s="83"/>
      <c r="H241" s="83"/>
      <c r="I241" s="97"/>
      <c r="J241" s="97"/>
      <c r="K241" s="147"/>
      <c r="L241" s="97"/>
      <c r="M241" s="97"/>
      <c r="N241" s="97"/>
      <c r="O241" s="97"/>
      <c r="R241" s="320"/>
    </row>
    <row r="242" spans="2:18" ht="15" customHeight="1">
      <c r="B242" s="127"/>
      <c r="C242" s="83"/>
      <c r="D242" s="83"/>
      <c r="E242" s="83"/>
      <c r="F242" s="83"/>
      <c r="G242" s="83"/>
      <c r="H242" s="83"/>
      <c r="I242" s="97"/>
      <c r="J242" s="97"/>
      <c r="K242" s="285" t="s">
        <v>168</v>
      </c>
      <c r="L242" s="97"/>
      <c r="M242" s="125"/>
      <c r="N242" s="97"/>
      <c r="O242" s="97"/>
      <c r="R242" s="320"/>
    </row>
    <row r="243" spans="2:18" ht="15" customHeight="1">
      <c r="B243" s="127"/>
      <c r="C243" s="83"/>
      <c r="D243" s="83"/>
      <c r="E243" s="83"/>
      <c r="F243" s="83"/>
      <c r="G243" s="83"/>
      <c r="H243" s="83"/>
      <c r="I243" s="97"/>
      <c r="J243" s="97"/>
      <c r="K243" s="285" t="s">
        <v>169</v>
      </c>
      <c r="L243" s="97"/>
      <c r="M243" s="125"/>
      <c r="N243" s="97"/>
      <c r="O243" s="97"/>
      <c r="R243" s="320"/>
    </row>
    <row r="244" spans="2:18" ht="15" customHeight="1">
      <c r="B244" s="127"/>
      <c r="C244" s="83"/>
      <c r="D244" s="83"/>
      <c r="E244" s="83"/>
      <c r="F244" s="83"/>
      <c r="G244" s="83"/>
      <c r="H244" s="83"/>
      <c r="I244" s="97"/>
      <c r="J244" s="97"/>
      <c r="K244" s="234" t="s">
        <v>170</v>
      </c>
      <c r="L244" s="97"/>
      <c r="M244" s="235" t="s">
        <v>9</v>
      </c>
      <c r="N244" s="97"/>
      <c r="O244" s="97"/>
      <c r="R244" s="320"/>
    </row>
    <row r="245" spans="2:18" ht="15" customHeight="1">
      <c r="B245" s="127"/>
      <c r="C245" s="89"/>
      <c r="D245" s="89" t="s">
        <v>13</v>
      </c>
      <c r="E245" s="83" t="s">
        <v>171</v>
      </c>
      <c r="F245" s="83"/>
      <c r="G245" s="83"/>
      <c r="H245" s="83"/>
      <c r="I245" s="97"/>
      <c r="J245" s="97"/>
      <c r="K245" s="113">
        <v>0</v>
      </c>
      <c r="L245" s="113"/>
      <c r="M245" s="151">
        <v>217414</v>
      </c>
      <c r="N245" s="97"/>
      <c r="O245" s="97"/>
      <c r="R245" s="320"/>
    </row>
    <row r="246" spans="2:15" ht="15" customHeight="1">
      <c r="B246" s="127"/>
      <c r="C246" s="89"/>
      <c r="D246" s="89" t="s">
        <v>13</v>
      </c>
      <c r="E246" s="83" t="s">
        <v>174</v>
      </c>
      <c r="F246" s="83"/>
      <c r="G246" s="83"/>
      <c r="H246" s="83"/>
      <c r="I246" s="97"/>
      <c r="J246" s="97"/>
      <c r="K246" s="206">
        <f>200000+125000</f>
        <v>325000</v>
      </c>
      <c r="L246" s="206"/>
      <c r="M246" s="233">
        <v>1158506</v>
      </c>
      <c r="N246" s="97"/>
      <c r="O246" s="97"/>
    </row>
    <row r="247" spans="2:15" ht="15" customHeight="1">
      <c r="B247" s="127"/>
      <c r="C247" s="89"/>
      <c r="D247" s="89" t="s">
        <v>13</v>
      </c>
      <c r="E247" s="83" t="s">
        <v>173</v>
      </c>
      <c r="F247" s="83"/>
      <c r="G247" s="83"/>
      <c r="H247" s="83"/>
      <c r="I247" s="97"/>
      <c r="J247" s="97"/>
      <c r="K247" s="206">
        <f>+M247/0.503</f>
        <v>1363000</v>
      </c>
      <c r="L247" s="206"/>
      <c r="M247" s="233">
        <v>685589</v>
      </c>
      <c r="N247" s="97"/>
      <c r="O247" s="97"/>
    </row>
    <row r="248" spans="2:15" ht="15" customHeight="1">
      <c r="B248" s="127"/>
      <c r="C248" s="89"/>
      <c r="D248" s="89" t="s">
        <v>13</v>
      </c>
      <c r="E248" s="236" t="s">
        <v>172</v>
      </c>
      <c r="F248" s="83"/>
      <c r="G248" s="83"/>
      <c r="H248" s="83"/>
      <c r="I248" s="97"/>
      <c r="J248" s="97"/>
      <c r="K248" s="206">
        <v>0</v>
      </c>
      <c r="L248" s="206"/>
      <c r="M248" s="233">
        <v>237</v>
      </c>
      <c r="N248" s="97"/>
      <c r="O248" s="97"/>
    </row>
    <row r="249" spans="2:18" ht="15" customHeight="1" thickBot="1">
      <c r="B249" s="127"/>
      <c r="C249" s="89"/>
      <c r="D249" s="89"/>
      <c r="E249" s="83"/>
      <c r="F249" s="83"/>
      <c r="G249" s="83"/>
      <c r="H249" s="83"/>
      <c r="I249" s="97"/>
      <c r="J249" s="97"/>
      <c r="K249" s="113"/>
      <c r="L249" s="113"/>
      <c r="M249" s="237">
        <f>SUM(M245:M248)</f>
        <v>2061746</v>
      </c>
      <c r="N249" s="97"/>
      <c r="O249" s="97"/>
      <c r="R249" s="311">
        <f>+M249-M239</f>
        <v>0</v>
      </c>
    </row>
    <row r="250" spans="2:15" ht="15" customHeight="1" thickTop="1">
      <c r="B250" s="127"/>
      <c r="C250" s="83"/>
      <c r="D250" s="83"/>
      <c r="E250" s="83"/>
      <c r="F250" s="83"/>
      <c r="G250" s="83"/>
      <c r="H250" s="83"/>
      <c r="I250" s="83"/>
      <c r="J250" s="83"/>
      <c r="K250" s="83"/>
      <c r="L250" s="84"/>
      <c r="M250" s="83"/>
      <c r="N250" s="97"/>
      <c r="O250" s="97"/>
    </row>
    <row r="251" spans="2:15" ht="15" customHeight="1">
      <c r="B251" s="127"/>
      <c r="C251" s="83"/>
      <c r="D251" s="83"/>
      <c r="E251" s="83"/>
      <c r="F251" s="83"/>
      <c r="G251" s="83"/>
      <c r="H251" s="83"/>
      <c r="I251" s="83"/>
      <c r="J251" s="83"/>
      <c r="K251" s="83"/>
      <c r="L251" s="84"/>
      <c r="M251" s="83"/>
      <c r="N251" s="97"/>
      <c r="O251" s="97"/>
    </row>
    <row r="252" spans="2:15" ht="15" customHeight="1">
      <c r="B252" s="322" t="s">
        <v>47</v>
      </c>
      <c r="C252" s="126" t="s">
        <v>103</v>
      </c>
      <c r="D252" s="97"/>
      <c r="E252" s="97"/>
      <c r="F252" s="97"/>
      <c r="G252" s="97"/>
      <c r="H252" s="97"/>
      <c r="I252" s="97"/>
      <c r="J252" s="97"/>
      <c r="K252" s="97"/>
      <c r="L252" s="97"/>
      <c r="N252" s="97"/>
      <c r="O252" s="97"/>
    </row>
    <row r="253" spans="2:15" ht="15" customHeight="1">
      <c r="B253" s="121"/>
      <c r="C253" s="97"/>
      <c r="D253" s="97"/>
      <c r="E253" s="97"/>
      <c r="F253" s="97"/>
      <c r="G253" s="97"/>
      <c r="H253" s="97"/>
      <c r="I253" s="97"/>
      <c r="J253" s="97"/>
      <c r="K253" s="97"/>
      <c r="L253" s="97"/>
      <c r="N253" s="97"/>
      <c r="O253" s="97"/>
    </row>
    <row r="254" spans="2:15" ht="15" customHeight="1">
      <c r="B254" s="121"/>
      <c r="C254" s="97" t="s">
        <v>129</v>
      </c>
      <c r="D254" s="97"/>
      <c r="E254" s="97"/>
      <c r="F254" s="97"/>
      <c r="G254" s="97"/>
      <c r="H254" s="97"/>
      <c r="I254" s="97"/>
      <c r="J254" s="97"/>
      <c r="K254" s="97"/>
      <c r="L254" s="97"/>
      <c r="N254" s="97"/>
      <c r="O254" s="97"/>
    </row>
    <row r="255" spans="14:15" ht="15" customHeight="1">
      <c r="N255" s="97"/>
      <c r="O255" s="97"/>
    </row>
    <row r="256" spans="14:15" ht="15" customHeight="1">
      <c r="N256" s="97"/>
      <c r="O256" s="97"/>
    </row>
    <row r="257" spans="2:15" ht="15" customHeight="1">
      <c r="B257" s="127"/>
      <c r="C257" s="83"/>
      <c r="D257" s="83"/>
      <c r="E257" s="83"/>
      <c r="F257" s="83"/>
      <c r="G257" s="83"/>
      <c r="H257" s="83"/>
      <c r="I257" s="83"/>
      <c r="J257" s="83"/>
      <c r="K257" s="83"/>
      <c r="L257" s="84"/>
      <c r="M257" s="83"/>
      <c r="N257" s="97"/>
      <c r="O257" s="97"/>
    </row>
    <row r="258" spans="2:15" ht="15" customHeight="1">
      <c r="B258" s="127"/>
      <c r="C258" s="83"/>
      <c r="D258" s="83"/>
      <c r="E258" s="83"/>
      <c r="F258" s="83"/>
      <c r="G258" s="83"/>
      <c r="H258" s="83"/>
      <c r="I258" s="83"/>
      <c r="J258" s="83"/>
      <c r="K258" s="83"/>
      <c r="L258" s="84"/>
      <c r="M258" s="83"/>
      <c r="N258" s="97"/>
      <c r="O258" s="376" t="s">
        <v>269</v>
      </c>
    </row>
    <row r="259" spans="14:15" ht="15" customHeight="1">
      <c r="N259" s="97"/>
      <c r="O259" s="123"/>
    </row>
    <row r="260" spans="2:13" ht="15" customHeight="1">
      <c r="B260" s="322" t="s">
        <v>48</v>
      </c>
      <c r="C260" s="126" t="s">
        <v>78</v>
      </c>
      <c r="D260" s="97"/>
      <c r="E260" s="97"/>
      <c r="F260" s="97"/>
      <c r="G260" s="97"/>
      <c r="H260" s="97"/>
      <c r="I260" s="97"/>
      <c r="J260" s="97"/>
      <c r="K260" s="97"/>
      <c r="L260" s="97"/>
      <c r="M260" s="97"/>
    </row>
    <row r="261" spans="2:13" ht="15" customHeight="1">
      <c r="B261" s="127"/>
      <c r="C261" s="97"/>
      <c r="D261" s="97"/>
      <c r="E261" s="97"/>
      <c r="F261" s="97"/>
      <c r="G261" s="97"/>
      <c r="H261" s="97"/>
      <c r="I261" s="97"/>
      <c r="J261" s="97"/>
      <c r="K261" s="97"/>
      <c r="L261" s="97"/>
      <c r="M261" s="97"/>
    </row>
    <row r="262" spans="2:13" ht="15" customHeight="1">
      <c r="B262" s="127"/>
      <c r="C262" s="115" t="s">
        <v>143</v>
      </c>
      <c r="D262" s="139"/>
      <c r="E262" s="139"/>
      <c r="F262" s="139"/>
      <c r="G262" s="139"/>
      <c r="H262" s="139"/>
      <c r="I262" s="139"/>
      <c r="J262" s="132"/>
      <c r="K262" s="132"/>
      <c r="L262" s="137"/>
      <c r="M262" s="138"/>
    </row>
    <row r="263" spans="2:13" ht="15" customHeight="1">
      <c r="B263" s="127"/>
      <c r="C263" s="139"/>
      <c r="D263" s="139"/>
      <c r="E263" s="139"/>
      <c r="F263" s="139"/>
      <c r="G263" s="139"/>
      <c r="H263" s="139"/>
      <c r="I263" s="139"/>
      <c r="J263" s="132"/>
      <c r="K263" s="132"/>
      <c r="L263" s="137"/>
      <c r="M263" s="138"/>
    </row>
    <row r="264" spans="2:13" ht="15" customHeight="1">
      <c r="B264" s="127"/>
      <c r="C264" s="139"/>
      <c r="D264" s="139"/>
      <c r="E264" s="139"/>
      <c r="F264" s="139"/>
      <c r="G264" s="139"/>
      <c r="H264" s="139"/>
      <c r="I264" s="139"/>
      <c r="J264" s="132"/>
      <c r="K264" s="132"/>
      <c r="L264" s="137"/>
      <c r="M264" s="138"/>
    </row>
    <row r="265" spans="2:13" ht="15" customHeight="1">
      <c r="B265" s="322" t="s">
        <v>49</v>
      </c>
      <c r="C265" s="128" t="s">
        <v>235</v>
      </c>
      <c r="D265" s="114"/>
      <c r="E265" s="114"/>
      <c r="F265" s="142"/>
      <c r="G265" s="129"/>
      <c r="H265" s="139"/>
      <c r="I265" s="139"/>
      <c r="J265" s="132"/>
      <c r="K265" s="132"/>
      <c r="L265" s="137"/>
      <c r="M265" s="138"/>
    </row>
    <row r="266" spans="2:13" ht="15" customHeight="1">
      <c r="B266" s="127"/>
      <c r="C266" s="97"/>
      <c r="D266" s="97"/>
      <c r="E266" s="97"/>
      <c r="F266" s="139"/>
      <c r="G266" s="139"/>
      <c r="H266" s="139"/>
      <c r="I266" s="139"/>
      <c r="J266" s="132"/>
      <c r="K266" s="132"/>
      <c r="L266" s="137"/>
      <c r="M266" s="138"/>
    </row>
    <row r="267" spans="2:13" ht="15" customHeight="1">
      <c r="B267" s="127"/>
      <c r="C267" s="97" t="s">
        <v>271</v>
      </c>
      <c r="D267" s="97"/>
      <c r="E267" s="97"/>
      <c r="F267" s="97"/>
      <c r="G267" s="97"/>
      <c r="H267" s="15"/>
      <c r="I267" s="115"/>
      <c r="J267" s="327"/>
      <c r="K267" s="327"/>
      <c r="L267" s="380"/>
      <c r="M267" s="146"/>
    </row>
    <row r="268" spans="2:13" ht="15" customHeight="1">
      <c r="B268" s="127"/>
      <c r="C268" s="97"/>
      <c r="D268" s="97"/>
      <c r="E268" s="97"/>
      <c r="F268" s="139"/>
      <c r="G268" s="139"/>
      <c r="H268" s="139"/>
      <c r="I268" s="139"/>
      <c r="J268" s="132"/>
      <c r="K268" s="132"/>
      <c r="L268" s="137"/>
      <c r="M268" s="138"/>
    </row>
    <row r="269" spans="2:15" ht="15" customHeight="1">
      <c r="B269" s="121"/>
      <c r="C269" s="97"/>
      <c r="D269" s="97"/>
      <c r="E269" s="97"/>
      <c r="F269" s="139"/>
      <c r="G269" s="139"/>
      <c r="H269" s="139"/>
      <c r="I269" s="136"/>
      <c r="J269" s="135"/>
      <c r="K269" s="135"/>
      <c r="L269" s="134"/>
      <c r="M269" s="133"/>
      <c r="N269" s="157"/>
      <c r="O269" s="123"/>
    </row>
    <row r="270" spans="2:13" s="183" customFormat="1" ht="15" customHeight="1">
      <c r="B270" s="322" t="s">
        <v>50</v>
      </c>
      <c r="C270" s="383" t="s">
        <v>221</v>
      </c>
      <c r="D270" s="384"/>
      <c r="E270" s="384"/>
      <c r="F270" s="181"/>
      <c r="G270" s="181"/>
      <c r="H270" s="181"/>
      <c r="I270" s="181"/>
      <c r="J270" s="182"/>
      <c r="K270" s="182"/>
      <c r="L270" s="182"/>
      <c r="M270" s="184"/>
    </row>
    <row r="271" spans="2:13" ht="15" customHeight="1">
      <c r="B271" s="127"/>
      <c r="C271" s="97"/>
      <c r="D271" s="97"/>
      <c r="E271" s="97"/>
      <c r="F271" s="139"/>
      <c r="G271" s="139"/>
      <c r="H271" s="139"/>
      <c r="I271" s="139"/>
      <c r="J271" s="132"/>
      <c r="K271" s="132"/>
      <c r="L271" s="137"/>
      <c r="M271" s="138"/>
    </row>
    <row r="272" spans="2:13" ht="15" customHeight="1">
      <c r="B272" s="127"/>
      <c r="C272" s="152" t="s">
        <v>52</v>
      </c>
      <c r="D272" s="97"/>
      <c r="E272" s="97"/>
      <c r="F272" s="139"/>
      <c r="G272" s="139"/>
      <c r="H272" s="139"/>
      <c r="I272" s="139"/>
      <c r="J272" s="132"/>
      <c r="K272" s="132"/>
      <c r="L272" s="137"/>
      <c r="M272" s="138"/>
    </row>
    <row r="273" spans="2:13" ht="7.5" customHeight="1">
      <c r="B273" s="127"/>
      <c r="C273" s="97"/>
      <c r="D273" s="97"/>
      <c r="E273" s="97"/>
      <c r="F273" s="139"/>
      <c r="G273" s="139"/>
      <c r="H273" s="139"/>
      <c r="I273" s="139"/>
      <c r="J273" s="132"/>
      <c r="K273" s="132"/>
      <c r="L273" s="137"/>
      <c r="M273" s="138"/>
    </row>
    <row r="274" spans="2:13" ht="15" customHeight="1">
      <c r="B274" s="127"/>
      <c r="C274" s="127"/>
      <c r="D274" s="97"/>
      <c r="E274" s="97"/>
      <c r="F274" s="139"/>
      <c r="G274" s="139"/>
      <c r="H274" s="139"/>
      <c r="I274" s="139"/>
      <c r="J274" s="132"/>
      <c r="K274" s="132"/>
      <c r="L274" s="137"/>
      <c r="M274" s="138"/>
    </row>
    <row r="275" spans="2:13" ht="15" customHeight="1">
      <c r="B275" s="121"/>
      <c r="C275" s="121"/>
      <c r="D275" s="97"/>
      <c r="E275" s="97"/>
      <c r="F275" s="115"/>
      <c r="G275" s="115"/>
      <c r="H275" s="115"/>
      <c r="I275" s="115"/>
      <c r="J275" s="115"/>
      <c r="K275" s="115"/>
      <c r="L275" s="115"/>
      <c r="M275" s="115"/>
    </row>
    <row r="276" spans="2:13" ht="15" customHeight="1">
      <c r="B276" s="121"/>
      <c r="C276" s="121"/>
      <c r="D276" s="97"/>
      <c r="E276" s="97"/>
      <c r="F276" s="115"/>
      <c r="G276" s="115"/>
      <c r="H276" s="115"/>
      <c r="I276" s="115"/>
      <c r="J276" s="115"/>
      <c r="K276" s="115"/>
      <c r="L276" s="115"/>
      <c r="M276" s="115"/>
    </row>
    <row r="277" spans="2:15" ht="15" customHeight="1">
      <c r="B277" s="121"/>
      <c r="C277" s="121"/>
      <c r="D277" s="97"/>
      <c r="E277" s="97"/>
      <c r="F277" s="115"/>
      <c r="G277" s="115"/>
      <c r="H277" s="115"/>
      <c r="I277" s="232" t="s">
        <v>55</v>
      </c>
      <c r="J277" s="232"/>
      <c r="K277" s="232"/>
      <c r="L277" s="164"/>
      <c r="M277" s="232" t="s">
        <v>56</v>
      </c>
      <c r="N277" s="232"/>
      <c r="O277" s="232"/>
    </row>
    <row r="278" spans="2:15" ht="15" customHeight="1">
      <c r="B278" s="121"/>
      <c r="C278" s="121"/>
      <c r="D278" s="97"/>
      <c r="E278" s="97"/>
      <c r="F278" s="115"/>
      <c r="G278" s="115"/>
      <c r="H278" s="115"/>
      <c r="I278" s="7" t="s">
        <v>3</v>
      </c>
      <c r="J278" s="10"/>
      <c r="K278" s="7" t="s">
        <v>4</v>
      </c>
      <c r="L278" s="10"/>
      <c r="M278" s="7" t="s">
        <v>3</v>
      </c>
      <c r="N278" s="7"/>
      <c r="O278" s="7" t="s">
        <v>4</v>
      </c>
    </row>
    <row r="279" spans="2:15" ht="15" customHeight="1">
      <c r="B279" s="121"/>
      <c r="C279" s="121"/>
      <c r="D279" s="97"/>
      <c r="E279" s="97"/>
      <c r="F279" s="115"/>
      <c r="G279" s="115"/>
      <c r="H279" s="115"/>
      <c r="I279" s="7" t="s">
        <v>5</v>
      </c>
      <c r="J279" s="10"/>
      <c r="K279" s="7" t="s">
        <v>6</v>
      </c>
      <c r="L279" s="10"/>
      <c r="M279" s="7" t="s">
        <v>5</v>
      </c>
      <c r="N279" s="7"/>
      <c r="O279" s="7" t="s">
        <v>11</v>
      </c>
    </row>
    <row r="280" spans="2:15" ht="15" customHeight="1">
      <c r="B280" s="121"/>
      <c r="C280" s="121"/>
      <c r="D280" s="97"/>
      <c r="E280" s="97"/>
      <c r="F280" s="115"/>
      <c r="G280" s="115"/>
      <c r="H280" s="115"/>
      <c r="I280" s="7" t="s">
        <v>2</v>
      </c>
      <c r="J280" s="10"/>
      <c r="K280" s="7" t="s">
        <v>2</v>
      </c>
      <c r="L280" s="10"/>
      <c r="M280" s="7" t="s">
        <v>7</v>
      </c>
      <c r="N280" s="7"/>
      <c r="O280" s="7" t="s">
        <v>8</v>
      </c>
    </row>
    <row r="281" spans="2:15" ht="15" customHeight="1">
      <c r="B281" s="121"/>
      <c r="C281" s="294"/>
      <c r="D281" s="278"/>
      <c r="E281" s="278"/>
      <c r="F281" s="115"/>
      <c r="G281" s="115"/>
      <c r="H281" s="115"/>
      <c r="I281" s="12" t="s">
        <v>266</v>
      </c>
      <c r="J281" s="10"/>
      <c r="K281" s="12" t="s">
        <v>267</v>
      </c>
      <c r="L281" s="10"/>
      <c r="M281" s="7" t="str">
        <f>I281</f>
        <v>30/9/2008</v>
      </c>
      <c r="N281" s="7"/>
      <c r="O281" s="7" t="str">
        <f>K281</f>
        <v>30/9/2007</v>
      </c>
    </row>
    <row r="282" spans="2:15" ht="15" customHeight="1">
      <c r="B282" s="121"/>
      <c r="C282" s="295"/>
      <c r="D282" s="283" t="s">
        <v>206</v>
      </c>
      <c r="E282" s="283"/>
      <c r="F282" s="115"/>
      <c r="G282" s="115"/>
      <c r="H282" s="115"/>
      <c r="I282" s="231"/>
      <c r="J282" s="231"/>
      <c r="K282" s="231"/>
      <c r="L282" s="230"/>
      <c r="M282" s="231"/>
      <c r="N282" s="230"/>
      <c r="O282" s="231"/>
    </row>
    <row r="283" spans="2:13" ht="15" customHeight="1">
      <c r="B283" s="121"/>
      <c r="C283" s="295"/>
      <c r="D283" s="284"/>
      <c r="E283" s="283" t="s">
        <v>207</v>
      </c>
      <c r="F283" s="115"/>
      <c r="G283" s="115"/>
      <c r="H283" s="115"/>
      <c r="I283" s="115"/>
      <c r="J283" s="115"/>
      <c r="K283" s="115"/>
      <c r="L283" s="115"/>
      <c r="M283" s="115"/>
    </row>
    <row r="284" spans="2:15" ht="15" customHeight="1">
      <c r="B284" s="121"/>
      <c r="C284" s="295"/>
      <c r="E284" s="297" t="s">
        <v>136</v>
      </c>
      <c r="F284" s="115"/>
      <c r="G284" s="115"/>
      <c r="H284" s="115"/>
      <c r="I284" s="185">
        <f>+I287-I285</f>
        <v>60162</v>
      </c>
      <c r="J284" s="185"/>
      <c r="K284" s="185">
        <f>+K287-K285</f>
        <v>41609</v>
      </c>
      <c r="L284" s="185"/>
      <c r="M284" s="185">
        <f>+M287-M285</f>
        <v>60162</v>
      </c>
      <c r="N284" s="113"/>
      <c r="O284" s="185">
        <f>+O287-O285</f>
        <v>41609</v>
      </c>
    </row>
    <row r="285" spans="2:15" ht="15" customHeight="1">
      <c r="B285" s="121"/>
      <c r="C285" s="295"/>
      <c r="E285" s="297" t="s">
        <v>239</v>
      </c>
      <c r="F285" s="115"/>
      <c r="G285" s="115"/>
      <c r="H285" s="115"/>
      <c r="I285" s="185">
        <f>+M285</f>
        <v>0</v>
      </c>
      <c r="J285" s="185"/>
      <c r="K285" s="185">
        <f>+O285</f>
        <v>-1924</v>
      </c>
      <c r="L285" s="185"/>
      <c r="M285" s="185">
        <v>0</v>
      </c>
      <c r="N285" s="113"/>
      <c r="O285" s="185">
        <f>-1707-217</f>
        <v>-1924</v>
      </c>
    </row>
    <row r="286" spans="2:15" ht="7.5" customHeight="1">
      <c r="B286" s="121"/>
      <c r="C286" s="295"/>
      <c r="D286" s="283"/>
      <c r="E286" s="283"/>
      <c r="F286" s="115"/>
      <c r="G286" s="115"/>
      <c r="H286" s="115"/>
      <c r="I286" s="186"/>
      <c r="J286" s="185"/>
      <c r="K286" s="186"/>
      <c r="L286" s="185"/>
      <c r="M286" s="186"/>
      <c r="N286" s="113"/>
      <c r="O286" s="186"/>
    </row>
    <row r="287" spans="2:15" ht="15" customHeight="1" thickBot="1">
      <c r="B287" s="121"/>
      <c r="C287" s="295"/>
      <c r="D287" s="284"/>
      <c r="E287" s="297"/>
      <c r="F287" s="115"/>
      <c r="G287" s="115"/>
      <c r="H287" s="115"/>
      <c r="I287" s="187">
        <f>+PL!G51</f>
        <v>60162</v>
      </c>
      <c r="J287" s="185"/>
      <c r="K287" s="187">
        <f>+PL!I51</f>
        <v>39685</v>
      </c>
      <c r="L287" s="185"/>
      <c r="M287" s="187">
        <f>+PL!K51</f>
        <v>60162</v>
      </c>
      <c r="N287" s="113"/>
      <c r="O287" s="187">
        <f>+PL!M51</f>
        <v>39685</v>
      </c>
    </row>
    <row r="288" spans="2:15" ht="15" customHeight="1" thickTop="1">
      <c r="B288" s="121"/>
      <c r="C288" s="295"/>
      <c r="D288" s="294"/>
      <c r="E288" s="278"/>
      <c r="F288" s="115"/>
      <c r="G288" s="115"/>
      <c r="H288" s="115"/>
      <c r="I288" s="185"/>
      <c r="J288" s="185"/>
      <c r="K288" s="185"/>
      <c r="L288" s="185"/>
      <c r="M288" s="185"/>
      <c r="N288" s="113"/>
      <c r="O288" s="185"/>
    </row>
    <row r="289" spans="2:15" ht="15" customHeight="1">
      <c r="B289" s="121"/>
      <c r="C289" s="295"/>
      <c r="D289" s="278" t="s">
        <v>203</v>
      </c>
      <c r="E289" s="278"/>
      <c r="F289" s="115"/>
      <c r="G289" s="115"/>
      <c r="H289" s="293"/>
      <c r="I289" s="111"/>
      <c r="J289" s="111"/>
      <c r="K289" s="111"/>
      <c r="L289" s="111"/>
      <c r="M289" s="98"/>
      <c r="N289" s="98"/>
      <c r="O289" s="113"/>
    </row>
    <row r="290" spans="2:15" ht="15" customHeight="1" thickBot="1">
      <c r="B290" s="121"/>
      <c r="C290" s="295"/>
      <c r="D290" s="278"/>
      <c r="E290" s="278" t="s">
        <v>204</v>
      </c>
      <c r="F290" s="115"/>
      <c r="G290" s="115"/>
      <c r="I290" s="124">
        <f>+M290</f>
        <v>1026284</v>
      </c>
      <c r="J290" s="111"/>
      <c r="K290" s="124">
        <v>968610</v>
      </c>
      <c r="L290" s="111"/>
      <c r="M290" s="124">
        <f>1023829*0+1026284</f>
        <v>1026284</v>
      </c>
      <c r="N290" s="98"/>
      <c r="O290" s="124">
        <v>968610</v>
      </c>
    </row>
    <row r="291" spans="2:15" ht="15" customHeight="1" thickTop="1">
      <c r="B291" s="121"/>
      <c r="C291" s="295"/>
      <c r="D291" s="294"/>
      <c r="E291" s="278"/>
      <c r="F291" s="115"/>
      <c r="G291" s="115"/>
      <c r="H291" s="115"/>
      <c r="I291" s="185"/>
      <c r="J291" s="185"/>
      <c r="K291" s="185"/>
      <c r="L291" s="185"/>
      <c r="M291" s="185"/>
      <c r="N291" s="113"/>
      <c r="O291" s="113"/>
    </row>
    <row r="292" spans="2:15" ht="15" customHeight="1" thickBot="1">
      <c r="B292" s="121"/>
      <c r="C292" s="295"/>
      <c r="D292" s="294" t="s">
        <v>205</v>
      </c>
      <c r="E292" s="278"/>
      <c r="F292" s="115"/>
      <c r="G292" s="115"/>
      <c r="H292" s="115"/>
      <c r="I292" s="296">
        <f>+I287/I290*100</f>
        <v>5.862120036948837</v>
      </c>
      <c r="J292" s="185"/>
      <c r="K292" s="296">
        <f>+K287/K290*100</f>
        <v>4.097108227253487</v>
      </c>
      <c r="L292" s="185"/>
      <c r="M292" s="296">
        <f>+M287/M290*100</f>
        <v>5.862120036948837</v>
      </c>
      <c r="N292" s="113"/>
      <c r="O292" s="296">
        <f>+O287/O290*100</f>
        <v>4.097108227253487</v>
      </c>
    </row>
    <row r="293" spans="2:15" ht="15" customHeight="1" thickTop="1">
      <c r="B293" s="121"/>
      <c r="C293" s="295"/>
      <c r="D293" s="294"/>
      <c r="E293" s="278"/>
      <c r="F293" s="115"/>
      <c r="G293" s="115"/>
      <c r="H293" s="115"/>
      <c r="I293" s="185"/>
      <c r="J293" s="185"/>
      <c r="K293" s="185"/>
      <c r="L293" s="185"/>
      <c r="M293" s="185"/>
      <c r="N293" s="113"/>
      <c r="O293" s="113"/>
    </row>
    <row r="294" spans="2:15" ht="15" customHeight="1">
      <c r="B294" s="121"/>
      <c r="D294" s="159"/>
      <c r="E294" s="97"/>
      <c r="F294" s="115"/>
      <c r="G294" s="115"/>
      <c r="H294" s="115"/>
      <c r="I294" s="161"/>
      <c r="J294" s="161"/>
      <c r="K294" s="161"/>
      <c r="L294" s="161"/>
      <c r="M294" s="161"/>
      <c r="N294" s="155"/>
      <c r="O294" s="155"/>
    </row>
    <row r="295" spans="2:13" ht="15" customHeight="1">
      <c r="B295" s="121"/>
      <c r="C295" s="152" t="s">
        <v>108</v>
      </c>
      <c r="D295" s="97"/>
      <c r="E295" s="97"/>
      <c r="F295" s="115"/>
      <c r="G295" s="115"/>
      <c r="H295" s="115"/>
      <c r="I295" s="115"/>
      <c r="J295" s="115"/>
      <c r="K295" s="115"/>
      <c r="L295" s="115"/>
      <c r="M295" s="115"/>
    </row>
    <row r="296" spans="2:13" ht="7.5" customHeight="1">
      <c r="B296" s="121"/>
      <c r="C296" s="97"/>
      <c r="D296" s="97"/>
      <c r="E296" s="97"/>
      <c r="F296" s="115"/>
      <c r="G296" s="115"/>
      <c r="H296" s="115"/>
      <c r="I296" s="115"/>
      <c r="J296" s="115"/>
      <c r="K296" s="115"/>
      <c r="L296" s="115"/>
      <c r="M296" s="115"/>
    </row>
    <row r="297" spans="2:16" ht="15" customHeight="1">
      <c r="B297" s="238"/>
      <c r="C297" s="121"/>
      <c r="D297" s="97"/>
      <c r="E297" s="97"/>
      <c r="F297" s="115"/>
      <c r="G297" s="115"/>
      <c r="H297" s="115"/>
      <c r="I297" s="115"/>
      <c r="J297" s="115"/>
      <c r="K297" s="115"/>
      <c r="L297" s="115"/>
      <c r="M297" s="115"/>
      <c r="N297" s="97"/>
      <c r="O297" s="97"/>
      <c r="P297" s="97"/>
    </row>
    <row r="298" spans="2:16" ht="15" customHeight="1">
      <c r="B298" s="238"/>
      <c r="C298" s="121"/>
      <c r="D298" s="97"/>
      <c r="E298" s="97"/>
      <c r="F298" s="115"/>
      <c r="G298" s="115"/>
      <c r="H298" s="115"/>
      <c r="I298" s="115"/>
      <c r="J298" s="115"/>
      <c r="K298" s="115"/>
      <c r="L298" s="115"/>
      <c r="M298" s="115"/>
      <c r="N298" s="97"/>
      <c r="O298" s="97"/>
      <c r="P298" s="97"/>
    </row>
    <row r="299" spans="2:16" ht="15" customHeight="1">
      <c r="B299" s="238"/>
      <c r="C299" s="121"/>
      <c r="D299" s="97"/>
      <c r="E299" s="97"/>
      <c r="F299" s="115"/>
      <c r="G299" s="115"/>
      <c r="H299" s="115"/>
      <c r="I299" s="115"/>
      <c r="J299" s="115"/>
      <c r="K299" s="115"/>
      <c r="L299" s="115"/>
      <c r="M299" s="115"/>
      <c r="N299" s="97"/>
      <c r="O299" s="97"/>
      <c r="P299" s="97"/>
    </row>
    <row r="300" spans="2:16" ht="15" customHeight="1">
      <c r="B300" s="238"/>
      <c r="C300" s="121"/>
      <c r="D300" s="97"/>
      <c r="E300" s="97"/>
      <c r="F300" s="115"/>
      <c r="G300" s="115"/>
      <c r="H300" s="115"/>
      <c r="I300" s="115"/>
      <c r="J300" s="115"/>
      <c r="K300" s="115"/>
      <c r="L300" s="115"/>
      <c r="M300" s="115"/>
      <c r="N300" s="97"/>
      <c r="O300" s="97"/>
      <c r="P300" s="97"/>
    </row>
    <row r="301" spans="2:16" ht="15" customHeight="1">
      <c r="B301" s="238"/>
      <c r="C301" s="121"/>
      <c r="D301" s="97"/>
      <c r="E301" s="97"/>
      <c r="F301" s="115"/>
      <c r="G301" s="115"/>
      <c r="H301" s="115"/>
      <c r="I301" s="408" t="s">
        <v>55</v>
      </c>
      <c r="J301" s="408"/>
      <c r="K301" s="408"/>
      <c r="L301" s="164"/>
      <c r="M301" s="408" t="s">
        <v>56</v>
      </c>
      <c r="N301" s="408"/>
      <c r="O301" s="408"/>
      <c r="P301" s="97"/>
    </row>
    <row r="302" spans="2:16" ht="15" customHeight="1">
      <c r="B302" s="238"/>
      <c r="C302" s="121"/>
      <c r="D302" s="97"/>
      <c r="E302" s="97"/>
      <c r="F302" s="115"/>
      <c r="G302" s="115"/>
      <c r="H302" s="115"/>
      <c r="I302" s="7" t="s">
        <v>3</v>
      </c>
      <c r="J302" s="13"/>
      <c r="K302" s="7" t="s">
        <v>4</v>
      </c>
      <c r="L302" s="14"/>
      <c r="M302" s="35" t="s">
        <v>12</v>
      </c>
      <c r="N302" s="14"/>
      <c r="O302" s="35" t="s">
        <v>4</v>
      </c>
      <c r="P302" s="97"/>
    </row>
    <row r="303" spans="2:16" ht="15" customHeight="1">
      <c r="B303" s="238"/>
      <c r="C303" s="121"/>
      <c r="D303" s="97"/>
      <c r="E303" s="97"/>
      <c r="F303" s="115"/>
      <c r="G303" s="115"/>
      <c r="H303" s="115"/>
      <c r="I303" s="7" t="s">
        <v>5</v>
      </c>
      <c r="J303" s="13"/>
      <c r="K303" s="7" t="s">
        <v>6</v>
      </c>
      <c r="L303" s="14"/>
      <c r="M303" s="35" t="s">
        <v>5</v>
      </c>
      <c r="N303" s="14"/>
      <c r="O303" s="35" t="s">
        <v>6</v>
      </c>
      <c r="P303" s="97"/>
    </row>
    <row r="304" spans="2:16" ht="15" customHeight="1">
      <c r="B304" s="238"/>
      <c r="C304" s="121"/>
      <c r="D304" s="97"/>
      <c r="E304" s="97"/>
      <c r="F304" s="115"/>
      <c r="G304" s="115"/>
      <c r="H304" s="115"/>
      <c r="I304" s="7" t="s">
        <v>2</v>
      </c>
      <c r="J304" s="13"/>
      <c r="K304" s="7" t="s">
        <v>2</v>
      </c>
      <c r="L304" s="14"/>
      <c r="M304" s="35" t="s">
        <v>7</v>
      </c>
      <c r="N304" s="14"/>
      <c r="O304" s="35" t="s">
        <v>8</v>
      </c>
      <c r="P304" s="97"/>
    </row>
    <row r="305" spans="2:16" ht="15" customHeight="1">
      <c r="B305" s="238"/>
      <c r="C305" s="121"/>
      <c r="D305" s="97"/>
      <c r="E305" s="97"/>
      <c r="F305" s="115"/>
      <c r="G305" s="115"/>
      <c r="H305" s="115"/>
      <c r="I305" s="12" t="str">
        <f>+I281</f>
        <v>30/9/2008</v>
      </c>
      <c r="J305" s="13"/>
      <c r="K305" s="12" t="str">
        <f>+K281</f>
        <v>30/9/2007</v>
      </c>
      <c r="L305" s="14"/>
      <c r="M305" s="286" t="str">
        <f>+I305</f>
        <v>30/9/2008</v>
      </c>
      <c r="N305" s="14"/>
      <c r="O305" s="286" t="str">
        <f>+K305</f>
        <v>30/9/2007</v>
      </c>
      <c r="P305" s="97"/>
    </row>
    <row r="306" spans="2:16" ht="15" customHeight="1">
      <c r="B306" s="238"/>
      <c r="C306" s="121"/>
      <c r="D306" s="97" t="s">
        <v>209</v>
      </c>
      <c r="E306" s="97"/>
      <c r="F306" s="115"/>
      <c r="G306" s="115"/>
      <c r="H306" s="115"/>
      <c r="I306" s="111"/>
      <c r="J306" s="111"/>
      <c r="K306" s="111"/>
      <c r="L306" s="111"/>
      <c r="M306" s="111"/>
      <c r="N306" s="98"/>
      <c r="O306" s="98"/>
      <c r="P306" s="97"/>
    </row>
    <row r="307" spans="2:16" ht="15" customHeight="1">
      <c r="B307" s="238"/>
      <c r="C307" s="121"/>
      <c r="D307" s="97"/>
      <c r="E307" s="97" t="s">
        <v>213</v>
      </c>
      <c r="F307" s="115"/>
      <c r="G307" s="115"/>
      <c r="H307" s="115"/>
      <c r="I307" s="111">
        <f>+I287</f>
        <v>60162</v>
      </c>
      <c r="J307" s="111"/>
      <c r="K307" s="111">
        <f>+K287</f>
        <v>39685</v>
      </c>
      <c r="L307" s="111"/>
      <c r="M307" s="111">
        <f>+M287</f>
        <v>60162</v>
      </c>
      <c r="N307" s="98"/>
      <c r="O307" s="111">
        <f>+O287</f>
        <v>39685</v>
      </c>
      <c r="P307" s="97"/>
    </row>
    <row r="308" spans="2:16" ht="15" customHeight="1">
      <c r="B308" s="238"/>
      <c r="C308" s="121"/>
      <c r="D308" s="97" t="s">
        <v>208</v>
      </c>
      <c r="E308" s="97"/>
      <c r="F308" s="115"/>
      <c r="G308" s="115"/>
      <c r="H308" s="115"/>
      <c r="I308" s="111"/>
      <c r="J308" s="111"/>
      <c r="K308" s="111"/>
      <c r="L308" s="111"/>
      <c r="M308" s="111"/>
      <c r="N308" s="98"/>
      <c r="O308" s="98"/>
      <c r="P308" s="97"/>
    </row>
    <row r="309" spans="2:16" ht="15" customHeight="1">
      <c r="B309" s="238"/>
      <c r="C309" s="121"/>
      <c r="D309" s="97"/>
      <c r="E309" s="97" t="s">
        <v>212</v>
      </c>
      <c r="F309" s="115"/>
      <c r="G309" s="115"/>
      <c r="H309" s="115"/>
      <c r="I309" s="112">
        <f>+M309</f>
        <v>2642</v>
      </c>
      <c r="J309" s="111"/>
      <c r="K309" s="111">
        <v>667</v>
      </c>
      <c r="L309" s="111"/>
      <c r="M309" s="112">
        <v>2642</v>
      </c>
      <c r="N309" s="98"/>
      <c r="O309" s="112">
        <v>667</v>
      </c>
      <c r="P309" s="97"/>
    </row>
    <row r="310" spans="2:16" ht="15" customHeight="1" thickBot="1">
      <c r="B310" s="238"/>
      <c r="C310" s="121"/>
      <c r="D310" s="97"/>
      <c r="E310" s="97"/>
      <c r="F310" s="115"/>
      <c r="G310" s="115"/>
      <c r="H310" s="115"/>
      <c r="I310" s="116">
        <f>+I309+I307</f>
        <v>62804</v>
      </c>
      <c r="J310" s="111"/>
      <c r="K310" s="116">
        <f>+K309+K307</f>
        <v>40352</v>
      </c>
      <c r="L310" s="111"/>
      <c r="M310" s="116">
        <f>+M309+M307</f>
        <v>62804</v>
      </c>
      <c r="N310" s="98"/>
      <c r="O310" s="116">
        <f>+O309+O307</f>
        <v>40352</v>
      </c>
      <c r="P310" s="97"/>
    </row>
    <row r="311" spans="2:16" ht="15" customHeight="1" thickTop="1">
      <c r="B311" s="238"/>
      <c r="C311" s="121"/>
      <c r="D311" s="97"/>
      <c r="E311" s="97"/>
      <c r="F311" s="115"/>
      <c r="G311" s="115"/>
      <c r="H311" s="115"/>
      <c r="I311" s="111"/>
      <c r="J311" s="111"/>
      <c r="K311" s="111"/>
      <c r="L311" s="111"/>
      <c r="M311" s="111"/>
      <c r="N311" s="98"/>
      <c r="O311" s="98"/>
      <c r="P311" s="97"/>
    </row>
    <row r="312" spans="2:16" ht="15" customHeight="1">
      <c r="B312" s="238"/>
      <c r="C312" s="121"/>
      <c r="D312" s="278" t="s">
        <v>203</v>
      </c>
      <c r="E312" s="278"/>
      <c r="F312" s="115"/>
      <c r="G312" s="115"/>
      <c r="H312" s="115"/>
      <c r="I312" s="111"/>
      <c r="J312" s="111"/>
      <c r="K312" s="111"/>
      <c r="L312" s="111"/>
      <c r="M312" s="111"/>
      <c r="N312" s="98"/>
      <c r="O312" s="98"/>
      <c r="P312" s="97"/>
    </row>
    <row r="313" spans="2:16" ht="15" customHeight="1">
      <c r="B313" s="238"/>
      <c r="C313" s="121"/>
      <c r="D313" s="278"/>
      <c r="E313" s="278" t="s">
        <v>211</v>
      </c>
      <c r="F313" s="115"/>
      <c r="G313" s="115"/>
      <c r="H313" s="115"/>
      <c r="I313" s="111">
        <f>+I290</f>
        <v>1026284</v>
      </c>
      <c r="J313" s="111"/>
      <c r="K313" s="111">
        <f>+K290</f>
        <v>968610</v>
      </c>
      <c r="L313" s="111"/>
      <c r="M313" s="111">
        <f>+M290</f>
        <v>1026284</v>
      </c>
      <c r="N313" s="98"/>
      <c r="O313" s="111">
        <f>+O290</f>
        <v>968610</v>
      </c>
      <c r="P313" s="97"/>
    </row>
    <row r="314" spans="2:16" ht="15" customHeight="1">
      <c r="B314" s="238"/>
      <c r="C314" s="121"/>
      <c r="D314" s="97" t="s">
        <v>177</v>
      </c>
      <c r="E314" s="97"/>
      <c r="F314" s="115"/>
      <c r="G314" s="115"/>
      <c r="H314" s="115"/>
      <c r="I314" s="111">
        <f>228800/4</f>
        <v>57200</v>
      </c>
      <c r="J314" s="111"/>
      <c r="K314" s="111">
        <f>125000/92*12</f>
        <v>16304.347826086956</v>
      </c>
      <c r="L314" s="111"/>
      <c r="M314" s="328">
        <f>228800/4</f>
        <v>57200</v>
      </c>
      <c r="N314" s="98"/>
      <c r="O314" s="111">
        <f>125000/92*12</f>
        <v>16304.347826086956</v>
      </c>
      <c r="P314" s="97"/>
    </row>
    <row r="315" spans="2:16" ht="15" customHeight="1" thickBot="1">
      <c r="B315" s="238"/>
      <c r="C315" s="121"/>
      <c r="D315" s="97"/>
      <c r="E315" s="97"/>
      <c r="F315" s="115"/>
      <c r="G315" s="115"/>
      <c r="H315" s="115"/>
      <c r="I315" s="116">
        <f>+I314+I313</f>
        <v>1083484</v>
      </c>
      <c r="J315" s="111"/>
      <c r="K315" s="116">
        <f>+K314+K313</f>
        <v>984914.3478260869</v>
      </c>
      <c r="L315" s="111"/>
      <c r="M315" s="116">
        <f>+M314+M313</f>
        <v>1083484</v>
      </c>
      <c r="N315" s="98"/>
      <c r="O315" s="116">
        <f>+O314+O313</f>
        <v>984914.3478260869</v>
      </c>
      <c r="P315" s="97"/>
    </row>
    <row r="316" spans="2:16" ht="15" customHeight="1" thickTop="1">
      <c r="B316" s="238"/>
      <c r="C316" s="121"/>
      <c r="D316" s="97"/>
      <c r="E316" s="97"/>
      <c r="F316" s="115"/>
      <c r="G316" s="115"/>
      <c r="H316" s="115"/>
      <c r="I316" s="111"/>
      <c r="J316" s="111"/>
      <c r="K316" s="111"/>
      <c r="L316" s="111"/>
      <c r="M316" s="111"/>
      <c r="N316" s="98"/>
      <c r="O316" s="98"/>
      <c r="P316" s="97"/>
    </row>
    <row r="317" spans="2:16" ht="15" customHeight="1" thickBot="1">
      <c r="B317" s="238"/>
      <c r="C317" s="121"/>
      <c r="D317" s="97" t="s">
        <v>210</v>
      </c>
      <c r="E317" s="97"/>
      <c r="F317" s="115"/>
      <c r="G317" s="115"/>
      <c r="H317" s="115"/>
      <c r="I317" s="239">
        <f>+I310/I315*100</f>
        <v>5.796486150233875</v>
      </c>
      <c r="J317" s="115"/>
      <c r="K317" s="239">
        <f>+K310/K315*100</f>
        <v>4.097006007584858</v>
      </c>
      <c r="L317" s="115"/>
      <c r="M317" s="239">
        <f>+M310/M315*100</f>
        <v>5.796486150233875</v>
      </c>
      <c r="N317" s="97"/>
      <c r="O317" s="239">
        <f>+O310/O315*100</f>
        <v>4.097006007584858</v>
      </c>
      <c r="P317" s="97"/>
    </row>
    <row r="318" spans="2:16" ht="15" customHeight="1" thickTop="1">
      <c r="B318" s="238"/>
      <c r="C318" s="121"/>
      <c r="D318" s="97"/>
      <c r="E318" s="97"/>
      <c r="F318" s="115"/>
      <c r="G318" s="115"/>
      <c r="H318" s="115"/>
      <c r="I318" s="115"/>
      <c r="J318" s="115"/>
      <c r="K318" s="115"/>
      <c r="L318" s="115"/>
      <c r="M318" s="115"/>
      <c r="N318" s="97"/>
      <c r="O318" s="97"/>
      <c r="P318" s="97"/>
    </row>
    <row r="319" spans="2:16" ht="15" customHeight="1">
      <c r="B319" s="238"/>
      <c r="C319" s="121"/>
      <c r="D319" s="97"/>
      <c r="E319" s="97"/>
      <c r="F319" s="115"/>
      <c r="G319" s="115"/>
      <c r="H319" s="115"/>
      <c r="I319" s="115"/>
      <c r="J319" s="115"/>
      <c r="K319" s="115"/>
      <c r="L319" s="115"/>
      <c r="M319" s="115"/>
      <c r="N319" s="97"/>
      <c r="O319" s="97"/>
      <c r="P319" s="97"/>
    </row>
    <row r="320" spans="2:16" ht="15" customHeight="1">
      <c r="B320" s="322" t="s">
        <v>51</v>
      </c>
      <c r="C320" s="128" t="s">
        <v>106</v>
      </c>
      <c r="D320" s="114"/>
      <c r="E320" s="114"/>
      <c r="F320" s="97"/>
      <c r="G320" s="97"/>
      <c r="H320" s="97"/>
      <c r="I320" s="97"/>
      <c r="J320" s="97"/>
      <c r="K320" s="97"/>
      <c r="L320" s="97"/>
      <c r="M320" s="97"/>
      <c r="N320" s="97"/>
      <c r="O320" s="97"/>
      <c r="P320" s="97"/>
    </row>
    <row r="321" spans="2:16" ht="15" customHeight="1">
      <c r="B321" s="121"/>
      <c r="C321" s="97"/>
      <c r="D321" s="97"/>
      <c r="E321" s="97"/>
      <c r="F321" s="97"/>
      <c r="G321" s="97"/>
      <c r="H321" s="97"/>
      <c r="I321" s="97"/>
      <c r="J321" s="97"/>
      <c r="K321" s="97"/>
      <c r="L321" s="97"/>
      <c r="M321" s="97"/>
      <c r="N321" s="97"/>
      <c r="O321" s="97"/>
      <c r="P321" s="97"/>
    </row>
    <row r="322" spans="2:16" ht="15" customHeight="1">
      <c r="B322" s="121"/>
      <c r="C322" s="114" t="s">
        <v>270</v>
      </c>
      <c r="D322" s="114"/>
      <c r="E322" s="114"/>
      <c r="F322" s="97"/>
      <c r="G322" s="97"/>
      <c r="H322" s="97"/>
      <c r="I322" s="97"/>
      <c r="J322" s="97"/>
      <c r="K322" s="97"/>
      <c r="L322" s="97"/>
      <c r="M322" s="97"/>
      <c r="N322" s="97"/>
      <c r="O322" s="97"/>
      <c r="P322" s="97"/>
    </row>
    <row r="323" spans="2:16" ht="15" customHeight="1">
      <c r="B323" s="121"/>
      <c r="C323" s="97"/>
      <c r="D323" s="97"/>
      <c r="E323" s="97"/>
      <c r="F323" s="97"/>
      <c r="G323" s="97"/>
      <c r="H323" s="97"/>
      <c r="I323" s="97"/>
      <c r="J323" s="97"/>
      <c r="K323" s="97"/>
      <c r="L323" s="97"/>
      <c r="M323" s="97"/>
      <c r="N323" s="97"/>
      <c r="O323" s="97"/>
      <c r="P323" s="97"/>
    </row>
    <row r="324" spans="2:16" ht="15" customHeight="1">
      <c r="B324" s="238"/>
      <c r="C324" s="121"/>
      <c r="D324" s="97"/>
      <c r="E324" s="97"/>
      <c r="F324" s="115"/>
      <c r="G324" s="115"/>
      <c r="H324" s="115"/>
      <c r="I324" s="115"/>
      <c r="J324" s="115"/>
      <c r="K324" s="115"/>
      <c r="L324" s="115"/>
      <c r="M324" s="115"/>
      <c r="N324" s="97"/>
      <c r="O324" s="97"/>
      <c r="P324" s="97"/>
    </row>
    <row r="325" spans="2:13" ht="14.25" customHeight="1">
      <c r="B325" s="121"/>
      <c r="C325" s="121"/>
      <c r="D325" s="97"/>
      <c r="E325" s="97"/>
      <c r="F325" s="115"/>
      <c r="G325" s="115"/>
      <c r="H325" s="115"/>
      <c r="I325" s="115"/>
      <c r="J325" s="115"/>
      <c r="K325" s="115"/>
      <c r="L325" s="115"/>
      <c r="M325" s="115"/>
    </row>
    <row r="326" spans="6:15" ht="12.75" customHeight="1">
      <c r="F326" s="97"/>
      <c r="G326" s="97"/>
      <c r="H326" s="97"/>
      <c r="I326" s="97"/>
      <c r="J326" s="97"/>
      <c r="K326" s="97"/>
      <c r="L326" s="97"/>
      <c r="M326" s="97"/>
      <c r="N326" s="97"/>
      <c r="O326" s="97"/>
    </row>
    <row r="327" spans="6:15" ht="12.75" customHeight="1">
      <c r="F327" s="97"/>
      <c r="G327" s="97"/>
      <c r="H327" s="97"/>
      <c r="I327" s="97"/>
      <c r="J327" s="97"/>
      <c r="K327" s="97"/>
      <c r="L327" s="97"/>
      <c r="M327" s="97"/>
      <c r="N327" s="97"/>
      <c r="O327" s="97"/>
    </row>
    <row r="330" spans="2:15" ht="12.75" customHeight="1">
      <c r="B330" s="97"/>
      <c r="C330" s="97"/>
      <c r="D330" s="97"/>
      <c r="E330" s="97"/>
      <c r="F330" s="97"/>
      <c r="G330" s="97"/>
      <c r="H330" s="97"/>
      <c r="I330" s="97"/>
      <c r="J330" s="97"/>
      <c r="K330" s="97"/>
      <c r="L330" s="97"/>
      <c r="M330" s="97"/>
      <c r="N330" s="97"/>
      <c r="O330" s="97"/>
    </row>
    <row r="331" spans="2:15" ht="12.75" customHeight="1">
      <c r="B331" s="97"/>
      <c r="C331" s="97"/>
      <c r="D331" s="97"/>
      <c r="E331" s="97"/>
      <c r="F331" s="97"/>
      <c r="G331" s="97"/>
      <c r="H331" s="97"/>
      <c r="I331" s="97"/>
      <c r="J331" s="97"/>
      <c r="K331" s="97"/>
      <c r="L331" s="97"/>
      <c r="M331" s="97"/>
      <c r="N331" s="97"/>
      <c r="O331" s="97"/>
    </row>
    <row r="332" spans="2:15" ht="12.75" customHeight="1">
      <c r="B332" s="97"/>
      <c r="C332" s="97"/>
      <c r="D332" s="97"/>
      <c r="E332" s="97"/>
      <c r="F332" s="97"/>
      <c r="G332" s="97"/>
      <c r="H332" s="97"/>
      <c r="I332" s="97"/>
      <c r="J332" s="97"/>
      <c r="K332" s="97"/>
      <c r="L332" s="97"/>
      <c r="M332" s="97"/>
      <c r="N332" s="97"/>
      <c r="O332" s="97"/>
    </row>
    <row r="333" spans="2:15" ht="12.75" customHeight="1">
      <c r="B333" s="97"/>
      <c r="C333" s="97"/>
      <c r="D333" s="97"/>
      <c r="E333" s="97"/>
      <c r="F333" s="97"/>
      <c r="G333" s="97"/>
      <c r="H333" s="97"/>
      <c r="I333" s="97"/>
      <c r="J333" s="97"/>
      <c r="K333" s="97"/>
      <c r="L333" s="97"/>
      <c r="M333" s="97"/>
      <c r="N333" s="97"/>
      <c r="O333" s="97"/>
    </row>
    <row r="334" spans="2:15" ht="12.75" customHeight="1">
      <c r="B334" s="97"/>
      <c r="C334" s="97"/>
      <c r="D334" s="97"/>
      <c r="E334" s="97"/>
      <c r="F334" s="97"/>
      <c r="G334" s="97"/>
      <c r="H334" s="97"/>
      <c r="I334" s="97"/>
      <c r="J334" s="97"/>
      <c r="K334" s="97"/>
      <c r="L334" s="97"/>
      <c r="M334" s="97"/>
      <c r="N334" s="97"/>
      <c r="O334" s="97"/>
    </row>
    <row r="335" spans="2:15" ht="12.75" customHeight="1">
      <c r="B335" s="97"/>
      <c r="C335" s="97"/>
      <c r="D335" s="97"/>
      <c r="E335" s="97"/>
      <c r="F335" s="97"/>
      <c r="G335" s="97"/>
      <c r="H335" s="97"/>
      <c r="I335" s="97"/>
      <c r="J335" s="97"/>
      <c r="K335" s="97"/>
      <c r="L335" s="97"/>
      <c r="M335" s="97"/>
      <c r="N335" s="97"/>
      <c r="O335" s="97"/>
    </row>
    <row r="336" spans="2:15" ht="12.75" customHeight="1">
      <c r="B336" s="97"/>
      <c r="C336" s="97"/>
      <c r="D336" s="97"/>
      <c r="E336" s="97"/>
      <c r="F336" s="97"/>
      <c r="G336" s="97"/>
      <c r="H336" s="97"/>
      <c r="I336" s="97"/>
      <c r="J336" s="97"/>
      <c r="K336" s="97"/>
      <c r="L336" s="97"/>
      <c r="M336" s="97"/>
      <c r="N336" s="97"/>
      <c r="O336" s="97"/>
    </row>
    <row r="337" spans="2:15" ht="12.75" customHeight="1">
      <c r="B337" s="97"/>
      <c r="C337" s="97"/>
      <c r="D337" s="97"/>
      <c r="E337" s="97"/>
      <c r="F337" s="97"/>
      <c r="G337" s="97"/>
      <c r="H337" s="97"/>
      <c r="I337" s="97"/>
      <c r="J337" s="97"/>
      <c r="K337" s="97"/>
      <c r="L337" s="97"/>
      <c r="M337" s="97"/>
      <c r="N337" s="97"/>
      <c r="O337" s="97"/>
    </row>
    <row r="338" spans="2:15" ht="12.75" customHeight="1">
      <c r="B338" s="97"/>
      <c r="C338" s="97"/>
      <c r="D338" s="97"/>
      <c r="E338" s="97"/>
      <c r="F338" s="97"/>
      <c r="G338" s="97"/>
      <c r="H338" s="97"/>
      <c r="I338" s="97"/>
      <c r="J338" s="97"/>
      <c r="K338" s="97"/>
      <c r="L338" s="97"/>
      <c r="M338" s="97"/>
      <c r="N338" s="97"/>
      <c r="O338" s="97"/>
    </row>
    <row r="339" spans="2:15" ht="12.75" customHeight="1">
      <c r="B339" s="97"/>
      <c r="C339" s="97"/>
      <c r="D339" s="97"/>
      <c r="E339" s="97"/>
      <c r="F339" s="97"/>
      <c r="G339" s="97"/>
      <c r="H339" s="97"/>
      <c r="I339" s="97"/>
      <c r="J339" s="97"/>
      <c r="K339" s="97"/>
      <c r="L339" s="97"/>
      <c r="M339" s="97"/>
      <c r="N339" s="97"/>
      <c r="O339" s="97"/>
    </row>
    <row r="340" spans="2:15" ht="12.75" customHeight="1">
      <c r="B340" s="97"/>
      <c r="C340" s="97"/>
      <c r="D340" s="97"/>
      <c r="E340" s="97"/>
      <c r="F340" s="97"/>
      <c r="G340" s="97"/>
      <c r="H340" s="97"/>
      <c r="I340" s="97"/>
      <c r="J340" s="97"/>
      <c r="K340" s="97"/>
      <c r="L340" s="97"/>
      <c r="M340" s="97"/>
      <c r="N340" s="97"/>
      <c r="O340" s="97"/>
    </row>
    <row r="341" spans="2:15" ht="12.75" customHeight="1">
      <c r="B341" s="97"/>
      <c r="C341" s="97"/>
      <c r="D341" s="97"/>
      <c r="E341" s="97"/>
      <c r="F341" s="97"/>
      <c r="G341" s="97"/>
      <c r="H341" s="97"/>
      <c r="I341" s="97"/>
      <c r="J341" s="97"/>
      <c r="K341" s="97"/>
      <c r="L341" s="97"/>
      <c r="M341" s="97"/>
      <c r="N341" s="97"/>
      <c r="O341" s="97"/>
    </row>
    <row r="342" spans="2:15" ht="12.75" customHeight="1">
      <c r="B342" s="97"/>
      <c r="C342" s="97"/>
      <c r="D342" s="97"/>
      <c r="E342" s="97"/>
      <c r="F342" s="97"/>
      <c r="G342" s="97"/>
      <c r="H342" s="97"/>
      <c r="I342" s="97"/>
      <c r="J342" s="97"/>
      <c r="K342" s="97"/>
      <c r="L342" s="97"/>
      <c r="M342" s="97"/>
      <c r="N342" s="97"/>
      <c r="O342" s="97"/>
    </row>
    <row r="343" spans="2:15" ht="12.75" customHeight="1">
      <c r="B343" s="97"/>
      <c r="C343" s="97"/>
      <c r="D343" s="97"/>
      <c r="E343" s="97"/>
      <c r="F343" s="97"/>
      <c r="G343" s="97"/>
      <c r="H343" s="97"/>
      <c r="I343" s="97"/>
      <c r="J343" s="97"/>
      <c r="K343" s="97"/>
      <c r="L343" s="97"/>
      <c r="M343" s="97"/>
      <c r="N343" s="97"/>
      <c r="O343" s="97"/>
    </row>
    <row r="344" spans="2:15" ht="12.75" customHeight="1">
      <c r="B344" s="97"/>
      <c r="C344" s="97"/>
      <c r="D344" s="97"/>
      <c r="E344" s="97"/>
      <c r="F344" s="97"/>
      <c r="G344" s="97"/>
      <c r="H344" s="97"/>
      <c r="I344" s="97"/>
      <c r="J344" s="97"/>
      <c r="K344" s="97"/>
      <c r="L344" s="97"/>
      <c r="M344" s="97"/>
      <c r="N344" s="97"/>
      <c r="O344" s="97"/>
    </row>
    <row r="345" spans="2:15" ht="12.75" customHeight="1">
      <c r="B345" s="97"/>
      <c r="C345" s="97"/>
      <c r="D345" s="97"/>
      <c r="E345" s="97"/>
      <c r="F345" s="97"/>
      <c r="G345" s="97"/>
      <c r="H345" s="97"/>
      <c r="I345" s="97"/>
      <c r="J345" s="97"/>
      <c r="K345" s="97"/>
      <c r="L345" s="97"/>
      <c r="M345" s="97"/>
      <c r="N345" s="97"/>
      <c r="O345" s="97"/>
    </row>
    <row r="346" spans="2:15" ht="12.75" customHeight="1">
      <c r="B346" s="97"/>
      <c r="C346" s="97"/>
      <c r="D346" s="97"/>
      <c r="E346" s="97"/>
      <c r="F346" s="97"/>
      <c r="G346" s="97"/>
      <c r="H346" s="97"/>
      <c r="I346" s="97"/>
      <c r="J346" s="97"/>
      <c r="K346" s="97"/>
      <c r="L346" s="97"/>
      <c r="M346" s="97"/>
      <c r="N346" s="97"/>
      <c r="O346" s="97"/>
    </row>
    <row r="347" spans="2:15" ht="12.75" customHeight="1">
      <c r="B347" s="97"/>
      <c r="C347" s="97"/>
      <c r="D347" s="97"/>
      <c r="E347" s="97"/>
      <c r="F347" s="97"/>
      <c r="G347" s="97"/>
      <c r="H347" s="97"/>
      <c r="I347" s="97"/>
      <c r="J347" s="97"/>
      <c r="K347" s="97"/>
      <c r="L347" s="97"/>
      <c r="M347" s="97"/>
      <c r="N347" s="97"/>
      <c r="O347" s="97"/>
    </row>
    <row r="348" spans="2:15" ht="12.75" customHeight="1">
      <c r="B348" s="97"/>
      <c r="C348" s="97"/>
      <c r="D348" s="97"/>
      <c r="E348" s="97"/>
      <c r="F348" s="97"/>
      <c r="G348" s="97"/>
      <c r="H348" s="97"/>
      <c r="I348" s="97"/>
      <c r="J348" s="97"/>
      <c r="K348" s="97"/>
      <c r="L348" s="97"/>
      <c r="M348" s="97"/>
      <c r="N348" s="97"/>
      <c r="O348" s="97"/>
    </row>
    <row r="349" spans="2:15" ht="12.75" customHeight="1">
      <c r="B349" s="97"/>
      <c r="C349" s="97"/>
      <c r="D349" s="97"/>
      <c r="E349" s="97"/>
      <c r="F349" s="97"/>
      <c r="G349" s="97"/>
      <c r="H349" s="97"/>
      <c r="I349" s="97"/>
      <c r="J349" s="97"/>
      <c r="K349" s="97"/>
      <c r="L349" s="97"/>
      <c r="M349" s="97"/>
      <c r="N349" s="97"/>
      <c r="O349" s="97"/>
    </row>
    <row r="350" spans="2:15" ht="12.75" customHeight="1">
      <c r="B350" s="97"/>
      <c r="C350" s="97"/>
      <c r="D350" s="97"/>
      <c r="E350" s="97"/>
      <c r="F350" s="97"/>
      <c r="G350" s="97"/>
      <c r="H350" s="97"/>
      <c r="I350" s="97"/>
      <c r="J350" s="97"/>
      <c r="K350" s="97"/>
      <c r="L350" s="97"/>
      <c r="M350" s="97"/>
      <c r="N350" s="97"/>
      <c r="O350" s="97"/>
    </row>
    <row r="351" spans="2:15" ht="12.75" customHeight="1">
      <c r="B351" s="97"/>
      <c r="C351" s="97"/>
      <c r="D351" s="97"/>
      <c r="E351" s="97"/>
      <c r="F351" s="97"/>
      <c r="G351" s="97"/>
      <c r="H351" s="97"/>
      <c r="I351" s="97"/>
      <c r="J351" s="97"/>
      <c r="K351" s="97"/>
      <c r="L351" s="97"/>
      <c r="M351" s="97"/>
      <c r="N351" s="97"/>
      <c r="O351" s="97"/>
    </row>
    <row r="352" spans="2:15" ht="12.75" customHeight="1">
      <c r="B352" s="97"/>
      <c r="C352" s="97"/>
      <c r="D352" s="97"/>
      <c r="E352" s="97"/>
      <c r="F352" s="97"/>
      <c r="G352" s="97"/>
      <c r="H352" s="97"/>
      <c r="I352" s="97"/>
      <c r="J352" s="97"/>
      <c r="K352" s="97"/>
      <c r="L352" s="97"/>
      <c r="M352" s="97"/>
      <c r="N352" s="97"/>
      <c r="O352" s="97"/>
    </row>
    <row r="353" spans="2:15" ht="12.75" customHeight="1">
      <c r="B353" s="97"/>
      <c r="C353" s="97"/>
      <c r="D353" s="97"/>
      <c r="E353" s="97"/>
      <c r="F353" s="97"/>
      <c r="G353" s="97"/>
      <c r="H353" s="97"/>
      <c r="I353" s="97"/>
      <c r="J353" s="97"/>
      <c r="K353" s="97"/>
      <c r="L353" s="97"/>
      <c r="M353" s="97"/>
      <c r="N353" s="97"/>
      <c r="O353" s="97"/>
    </row>
    <row r="354" spans="2:15" ht="12.75" customHeight="1">
      <c r="B354" s="97"/>
      <c r="C354" s="97"/>
      <c r="D354" s="97"/>
      <c r="E354" s="97"/>
      <c r="F354" s="97"/>
      <c r="G354" s="97"/>
      <c r="H354" s="97"/>
      <c r="I354" s="97"/>
      <c r="J354" s="97"/>
      <c r="K354" s="97"/>
      <c r="L354" s="97"/>
      <c r="M354" s="97"/>
      <c r="N354" s="97"/>
      <c r="O354" s="97"/>
    </row>
    <row r="355" spans="2:15" ht="12.75" customHeight="1">
      <c r="B355" s="97"/>
      <c r="C355" s="97"/>
      <c r="D355" s="97"/>
      <c r="E355" s="97"/>
      <c r="F355" s="97"/>
      <c r="G355" s="97"/>
      <c r="H355" s="97"/>
      <c r="I355" s="97"/>
      <c r="J355" s="97"/>
      <c r="K355" s="97"/>
      <c r="L355" s="97"/>
      <c r="M355" s="97"/>
      <c r="N355" s="97"/>
      <c r="O355" s="97"/>
    </row>
    <row r="356" spans="2:15" ht="12.75" customHeight="1">
      <c r="B356" s="97"/>
      <c r="C356" s="97"/>
      <c r="D356" s="97"/>
      <c r="E356" s="97"/>
      <c r="F356" s="97"/>
      <c r="G356" s="97"/>
      <c r="H356" s="97"/>
      <c r="I356" s="97"/>
      <c r="J356" s="97"/>
      <c r="K356" s="97"/>
      <c r="L356" s="97"/>
      <c r="M356" s="97"/>
      <c r="N356" s="97"/>
      <c r="O356" s="97"/>
    </row>
    <row r="357" spans="2:15" ht="12.75" customHeight="1">
      <c r="B357" s="97"/>
      <c r="C357" s="97"/>
      <c r="D357" s="97"/>
      <c r="E357" s="97"/>
      <c r="F357" s="97"/>
      <c r="G357" s="97"/>
      <c r="H357" s="97"/>
      <c r="I357" s="97"/>
      <c r="J357" s="97"/>
      <c r="K357" s="97"/>
      <c r="L357" s="97"/>
      <c r="M357" s="97"/>
      <c r="N357" s="97"/>
      <c r="O357" s="97"/>
    </row>
    <row r="358" spans="2:15" ht="12.75" customHeight="1">
      <c r="B358" s="97"/>
      <c r="C358" s="97"/>
      <c r="D358" s="97"/>
      <c r="E358" s="97"/>
      <c r="F358" s="97"/>
      <c r="G358" s="97"/>
      <c r="H358" s="97"/>
      <c r="I358" s="97"/>
      <c r="J358" s="97"/>
      <c r="K358" s="97"/>
      <c r="L358" s="97"/>
      <c r="M358" s="97"/>
      <c r="N358" s="97"/>
      <c r="O358" s="97"/>
    </row>
    <row r="359" spans="2:15" ht="12.75" customHeight="1">
      <c r="B359" s="97"/>
      <c r="C359" s="97"/>
      <c r="D359" s="97"/>
      <c r="E359" s="97"/>
      <c r="F359" s="97"/>
      <c r="G359" s="97"/>
      <c r="H359" s="97"/>
      <c r="I359" s="97"/>
      <c r="J359" s="97"/>
      <c r="K359" s="97"/>
      <c r="L359" s="97"/>
      <c r="M359" s="97"/>
      <c r="N359" s="97"/>
      <c r="O359" s="97"/>
    </row>
    <row r="360" spans="2:15" ht="12.75" customHeight="1">
      <c r="B360" s="97"/>
      <c r="C360" s="97"/>
      <c r="D360" s="97"/>
      <c r="E360" s="97"/>
      <c r="F360" s="97"/>
      <c r="G360" s="97"/>
      <c r="H360" s="97"/>
      <c r="I360" s="97"/>
      <c r="J360" s="97"/>
      <c r="K360" s="97"/>
      <c r="L360" s="97"/>
      <c r="M360" s="97"/>
      <c r="N360" s="97"/>
      <c r="O360" s="97"/>
    </row>
    <row r="361" spans="2:15" ht="12.75" customHeight="1">
      <c r="B361" s="97"/>
      <c r="C361" s="97"/>
      <c r="D361" s="97"/>
      <c r="E361" s="97"/>
      <c r="F361" s="97"/>
      <c r="G361" s="97"/>
      <c r="H361" s="97"/>
      <c r="I361" s="97"/>
      <c r="J361" s="97"/>
      <c r="K361" s="97"/>
      <c r="L361" s="97"/>
      <c r="M361" s="97"/>
      <c r="N361" s="97"/>
      <c r="O361" s="97"/>
    </row>
    <row r="362" spans="2:15" ht="12.75" customHeight="1">
      <c r="B362" s="97"/>
      <c r="C362" s="97"/>
      <c r="D362" s="97"/>
      <c r="E362" s="97"/>
      <c r="F362" s="97"/>
      <c r="G362" s="97"/>
      <c r="H362" s="97"/>
      <c r="I362" s="97"/>
      <c r="J362" s="97"/>
      <c r="K362" s="97"/>
      <c r="L362" s="97"/>
      <c r="M362" s="97"/>
      <c r="N362" s="97"/>
      <c r="O362" s="97"/>
    </row>
    <row r="363" spans="2:15" ht="12.75" customHeight="1">
      <c r="B363" s="97"/>
      <c r="C363" s="97"/>
      <c r="D363" s="97"/>
      <c r="E363" s="97"/>
      <c r="F363" s="97"/>
      <c r="G363" s="97"/>
      <c r="H363" s="97"/>
      <c r="I363" s="97"/>
      <c r="J363" s="97"/>
      <c r="K363" s="97"/>
      <c r="L363" s="97"/>
      <c r="M363" s="97"/>
      <c r="N363" s="97"/>
      <c r="O363" s="97"/>
    </row>
    <row r="364" spans="2:15" ht="12.75" customHeight="1">
      <c r="B364" s="97"/>
      <c r="C364" s="97"/>
      <c r="D364" s="97"/>
      <c r="E364" s="97"/>
      <c r="F364" s="97"/>
      <c r="G364" s="97"/>
      <c r="H364" s="97"/>
      <c r="I364" s="97"/>
      <c r="J364" s="97"/>
      <c r="K364" s="97"/>
      <c r="L364" s="97"/>
      <c r="M364" s="97"/>
      <c r="N364" s="97"/>
      <c r="O364" s="97"/>
    </row>
    <row r="365" spans="2:15" ht="12.75" customHeight="1">
      <c r="B365" s="97"/>
      <c r="C365" s="97"/>
      <c r="D365" s="97"/>
      <c r="E365" s="97"/>
      <c r="F365" s="97"/>
      <c r="G365" s="97"/>
      <c r="H365" s="97"/>
      <c r="I365" s="97"/>
      <c r="J365" s="97"/>
      <c r="K365" s="97"/>
      <c r="L365" s="97"/>
      <c r="M365" s="97"/>
      <c r="N365" s="97"/>
      <c r="O365" s="97"/>
    </row>
    <row r="366" spans="2:15" ht="12.75" customHeight="1">
      <c r="B366" s="97"/>
      <c r="C366" s="97"/>
      <c r="D366" s="97"/>
      <c r="E366" s="97"/>
      <c r="F366" s="97"/>
      <c r="G366" s="97"/>
      <c r="H366" s="97"/>
      <c r="I366" s="97"/>
      <c r="J366" s="97"/>
      <c r="K366" s="97"/>
      <c r="L366" s="97"/>
      <c r="M366" s="97"/>
      <c r="N366" s="97"/>
      <c r="O366" s="97"/>
    </row>
    <row r="367" spans="2:15" ht="12.75" customHeight="1">
      <c r="B367" s="97"/>
      <c r="C367" s="97"/>
      <c r="D367" s="97"/>
      <c r="E367" s="97"/>
      <c r="F367" s="97"/>
      <c r="G367" s="97"/>
      <c r="H367" s="97"/>
      <c r="I367" s="97"/>
      <c r="J367" s="97"/>
      <c r="K367" s="97"/>
      <c r="L367" s="97"/>
      <c r="M367" s="97"/>
      <c r="N367" s="97"/>
      <c r="O367" s="97"/>
    </row>
    <row r="368" spans="2:15" ht="12.75" customHeight="1">
      <c r="B368" s="97"/>
      <c r="C368" s="97"/>
      <c r="D368" s="97"/>
      <c r="E368" s="97"/>
      <c r="F368" s="97"/>
      <c r="G368" s="97"/>
      <c r="H368" s="97"/>
      <c r="I368" s="97"/>
      <c r="J368" s="97"/>
      <c r="K368" s="97"/>
      <c r="L368" s="97"/>
      <c r="M368" s="97"/>
      <c r="N368" s="97"/>
      <c r="O368" s="97"/>
    </row>
    <row r="369" spans="2:15" ht="12.75" customHeight="1">
      <c r="B369" s="97"/>
      <c r="C369" s="97"/>
      <c r="D369" s="97"/>
      <c r="E369" s="97"/>
      <c r="F369" s="97"/>
      <c r="G369" s="97"/>
      <c r="H369" s="97"/>
      <c r="I369" s="97"/>
      <c r="J369" s="97"/>
      <c r="K369" s="97"/>
      <c r="L369" s="97"/>
      <c r="M369" s="97"/>
      <c r="N369" s="97"/>
      <c r="O369" s="97"/>
    </row>
    <row r="370" spans="2:15" ht="12.75" customHeight="1">
      <c r="B370" s="97"/>
      <c r="C370" s="97"/>
      <c r="D370" s="97"/>
      <c r="E370" s="97"/>
      <c r="F370" s="97"/>
      <c r="G370" s="97"/>
      <c r="H370" s="97"/>
      <c r="I370" s="97"/>
      <c r="J370" s="97"/>
      <c r="K370" s="97"/>
      <c r="L370" s="97"/>
      <c r="M370" s="97"/>
      <c r="N370" s="97"/>
      <c r="O370" s="97"/>
    </row>
    <row r="371" spans="2:15" ht="12.75" customHeight="1">
      <c r="B371" s="97"/>
      <c r="C371" s="97"/>
      <c r="D371" s="97"/>
      <c r="E371" s="97"/>
      <c r="F371" s="97"/>
      <c r="G371" s="97"/>
      <c r="H371" s="97"/>
      <c r="I371" s="97"/>
      <c r="J371" s="97"/>
      <c r="K371" s="97"/>
      <c r="L371" s="97"/>
      <c r="M371" s="97"/>
      <c r="N371" s="97"/>
      <c r="O371" s="97"/>
    </row>
    <row r="372" spans="2:15" ht="12.75" customHeight="1">
      <c r="B372" s="97"/>
      <c r="C372" s="97"/>
      <c r="D372" s="97"/>
      <c r="E372" s="97"/>
      <c r="F372" s="97"/>
      <c r="G372" s="97"/>
      <c r="H372" s="97"/>
      <c r="I372" s="97"/>
      <c r="J372" s="97"/>
      <c r="K372" s="97"/>
      <c r="L372" s="97"/>
      <c r="M372" s="97"/>
      <c r="N372" s="97"/>
      <c r="O372" s="97"/>
    </row>
    <row r="373" spans="2:15" ht="12.75" customHeight="1">
      <c r="B373" s="97"/>
      <c r="C373" s="97"/>
      <c r="D373" s="97"/>
      <c r="E373" s="97"/>
      <c r="F373" s="97"/>
      <c r="G373" s="97"/>
      <c r="H373" s="97"/>
      <c r="I373" s="97"/>
      <c r="J373" s="97"/>
      <c r="K373" s="97"/>
      <c r="L373" s="97"/>
      <c r="M373" s="97"/>
      <c r="N373" s="97"/>
      <c r="O373" s="97"/>
    </row>
    <row r="374" spans="2:15" ht="12.75" customHeight="1">
      <c r="B374" s="97"/>
      <c r="C374" s="97"/>
      <c r="D374" s="97"/>
      <c r="E374" s="97"/>
      <c r="F374" s="97"/>
      <c r="G374" s="97"/>
      <c r="H374" s="97"/>
      <c r="I374" s="97"/>
      <c r="J374" s="97"/>
      <c r="K374" s="97"/>
      <c r="L374" s="97"/>
      <c r="M374" s="97"/>
      <c r="N374" s="97"/>
      <c r="O374" s="97"/>
    </row>
    <row r="375" spans="2:15" ht="12.75" customHeight="1">
      <c r="B375" s="97"/>
      <c r="C375" s="97"/>
      <c r="D375" s="97"/>
      <c r="E375" s="97"/>
      <c r="F375" s="97"/>
      <c r="G375" s="97"/>
      <c r="H375" s="97"/>
      <c r="I375" s="97"/>
      <c r="J375" s="97"/>
      <c r="K375" s="97"/>
      <c r="L375" s="97"/>
      <c r="M375" s="97"/>
      <c r="N375" s="97"/>
      <c r="O375" s="97"/>
    </row>
    <row r="376" spans="2:15" ht="12.75" customHeight="1">
      <c r="B376" s="97"/>
      <c r="C376" s="97"/>
      <c r="D376" s="97"/>
      <c r="E376" s="97"/>
      <c r="F376" s="97"/>
      <c r="G376" s="97"/>
      <c r="H376" s="97"/>
      <c r="I376" s="97"/>
      <c r="J376" s="97"/>
      <c r="K376" s="97"/>
      <c r="L376" s="97"/>
      <c r="M376" s="97"/>
      <c r="N376" s="97"/>
      <c r="O376" s="97"/>
    </row>
    <row r="377" spans="2:15" ht="12.75" customHeight="1">
      <c r="B377" s="97"/>
      <c r="C377" s="97"/>
      <c r="D377" s="97"/>
      <c r="E377" s="97"/>
      <c r="F377" s="97"/>
      <c r="G377" s="97"/>
      <c r="H377" s="97"/>
      <c r="I377" s="97"/>
      <c r="J377" s="97"/>
      <c r="K377" s="97"/>
      <c r="L377" s="97"/>
      <c r="M377" s="97"/>
      <c r="N377" s="97"/>
      <c r="O377" s="97"/>
    </row>
    <row r="378" spans="2:15" ht="12.75" customHeight="1">
      <c r="B378" s="97"/>
      <c r="C378" s="97"/>
      <c r="D378" s="97"/>
      <c r="E378" s="97"/>
      <c r="F378" s="97"/>
      <c r="G378" s="97"/>
      <c r="H378" s="97"/>
      <c r="I378" s="97"/>
      <c r="J378" s="97"/>
      <c r="K378" s="97"/>
      <c r="L378" s="97"/>
      <c r="M378" s="97"/>
      <c r="N378" s="97"/>
      <c r="O378" s="97"/>
    </row>
    <row r="379" spans="2:15" ht="12.75" customHeight="1">
      <c r="B379" s="97"/>
      <c r="C379" s="97"/>
      <c r="D379" s="97"/>
      <c r="E379" s="97"/>
      <c r="F379" s="97"/>
      <c r="G379" s="97"/>
      <c r="H379" s="97"/>
      <c r="I379" s="97"/>
      <c r="J379" s="97"/>
      <c r="K379" s="97"/>
      <c r="L379" s="97"/>
      <c r="M379" s="97"/>
      <c r="N379" s="97"/>
      <c r="O379" s="97"/>
    </row>
    <row r="380" spans="2:15" ht="12.75" customHeight="1">
      <c r="B380" s="97"/>
      <c r="C380" s="97"/>
      <c r="D380" s="97"/>
      <c r="E380" s="97"/>
      <c r="F380" s="97"/>
      <c r="G380" s="97"/>
      <c r="H380" s="97"/>
      <c r="I380" s="97"/>
      <c r="J380" s="97"/>
      <c r="K380" s="97"/>
      <c r="L380" s="97"/>
      <c r="M380" s="97"/>
      <c r="N380" s="97"/>
      <c r="O380" s="97"/>
    </row>
    <row r="381" spans="2:15" ht="12.75" customHeight="1">
      <c r="B381" s="97"/>
      <c r="C381" s="97"/>
      <c r="D381" s="97"/>
      <c r="E381" s="97"/>
      <c r="F381" s="97"/>
      <c r="G381" s="97"/>
      <c r="H381" s="97"/>
      <c r="I381" s="97"/>
      <c r="J381" s="97"/>
      <c r="K381" s="97"/>
      <c r="L381" s="97"/>
      <c r="M381" s="97"/>
      <c r="N381" s="97"/>
      <c r="O381" s="97"/>
    </row>
    <row r="382" spans="2:15" ht="12.75" customHeight="1">
      <c r="B382" s="97"/>
      <c r="C382" s="97"/>
      <c r="D382" s="97"/>
      <c r="E382" s="97"/>
      <c r="F382" s="97"/>
      <c r="G382" s="97"/>
      <c r="H382" s="97"/>
      <c r="I382" s="97"/>
      <c r="J382" s="97"/>
      <c r="K382" s="97"/>
      <c r="L382" s="97"/>
      <c r="M382" s="97"/>
      <c r="N382" s="97"/>
      <c r="O382" s="97"/>
    </row>
    <row r="383" spans="2:15" ht="12.75" customHeight="1">
      <c r="B383" s="97"/>
      <c r="C383" s="97"/>
      <c r="D383" s="97"/>
      <c r="E383" s="97"/>
      <c r="F383" s="97"/>
      <c r="G383" s="97"/>
      <c r="H383" s="97"/>
      <c r="I383" s="97"/>
      <c r="J383" s="97"/>
      <c r="K383" s="97"/>
      <c r="L383" s="97"/>
      <c r="M383" s="97"/>
      <c r="N383" s="97"/>
      <c r="O383" s="97"/>
    </row>
    <row r="384" spans="2:15" ht="12.75" customHeight="1">
      <c r="B384" s="97"/>
      <c r="C384" s="97"/>
      <c r="D384" s="97"/>
      <c r="E384" s="97"/>
      <c r="F384" s="97"/>
      <c r="G384" s="97"/>
      <c r="H384" s="97"/>
      <c r="I384" s="97"/>
      <c r="J384" s="97"/>
      <c r="K384" s="97"/>
      <c r="L384" s="97"/>
      <c r="M384" s="97"/>
      <c r="N384" s="97"/>
      <c r="O384" s="97"/>
    </row>
    <row r="385" spans="2:15" ht="12.75" customHeight="1">
      <c r="B385" s="97"/>
      <c r="C385" s="97"/>
      <c r="D385" s="97"/>
      <c r="E385" s="97"/>
      <c r="F385" s="97"/>
      <c r="G385" s="97"/>
      <c r="H385" s="97"/>
      <c r="I385" s="97"/>
      <c r="J385" s="97"/>
      <c r="K385" s="97"/>
      <c r="L385" s="97"/>
      <c r="M385" s="97"/>
      <c r="N385" s="97"/>
      <c r="O385" s="97"/>
    </row>
    <row r="386" spans="2:15" ht="12.75" customHeight="1">
      <c r="B386" s="97"/>
      <c r="C386" s="97"/>
      <c r="D386" s="97"/>
      <c r="E386" s="97"/>
      <c r="F386" s="97"/>
      <c r="G386" s="97"/>
      <c r="H386" s="97"/>
      <c r="I386" s="97"/>
      <c r="J386" s="97"/>
      <c r="K386" s="97"/>
      <c r="L386" s="97"/>
      <c r="M386" s="97"/>
      <c r="N386" s="97"/>
      <c r="O386" s="97"/>
    </row>
    <row r="387" spans="2:15" ht="12.75" customHeight="1">
      <c r="B387" s="97"/>
      <c r="C387" s="97"/>
      <c r="D387" s="97"/>
      <c r="E387" s="97"/>
      <c r="F387" s="97"/>
      <c r="G387" s="97"/>
      <c r="H387" s="97"/>
      <c r="I387" s="97"/>
      <c r="J387" s="97"/>
      <c r="K387" s="97"/>
      <c r="L387" s="97"/>
      <c r="M387" s="97"/>
      <c r="N387" s="97"/>
      <c r="O387" s="97"/>
    </row>
    <row r="388" spans="2:15" ht="12.75" customHeight="1">
      <c r="B388" s="97"/>
      <c r="C388" s="97"/>
      <c r="D388" s="97"/>
      <c r="E388" s="97"/>
      <c r="F388" s="97"/>
      <c r="G388" s="97"/>
      <c r="H388" s="97"/>
      <c r="I388" s="97"/>
      <c r="J388" s="97"/>
      <c r="K388" s="97"/>
      <c r="L388" s="97"/>
      <c r="M388" s="97"/>
      <c r="N388" s="97"/>
      <c r="O388" s="97"/>
    </row>
    <row r="389" spans="2:15" ht="12.75" customHeight="1">
      <c r="B389" s="97"/>
      <c r="C389" s="97"/>
      <c r="D389" s="97"/>
      <c r="E389" s="97"/>
      <c r="F389" s="97"/>
      <c r="G389" s="97"/>
      <c r="H389" s="97"/>
      <c r="I389" s="97"/>
      <c r="J389" s="97"/>
      <c r="K389" s="97"/>
      <c r="L389" s="97"/>
      <c r="M389" s="97"/>
      <c r="N389" s="97"/>
      <c r="O389" s="97"/>
    </row>
    <row r="390" spans="2:15" ht="12.75" customHeight="1">
      <c r="B390" s="97"/>
      <c r="C390" s="97"/>
      <c r="D390" s="97"/>
      <c r="E390" s="97"/>
      <c r="F390" s="97"/>
      <c r="G390" s="97"/>
      <c r="H390" s="97"/>
      <c r="I390" s="97"/>
      <c r="J390" s="97"/>
      <c r="K390" s="97"/>
      <c r="L390" s="97"/>
      <c r="M390" s="97"/>
      <c r="N390" s="97"/>
      <c r="O390" s="97"/>
    </row>
    <row r="391" spans="2:15" ht="12.75" customHeight="1">
      <c r="B391" s="97"/>
      <c r="C391" s="97"/>
      <c r="D391" s="97"/>
      <c r="E391" s="97"/>
      <c r="F391" s="97"/>
      <c r="G391" s="97"/>
      <c r="H391" s="97"/>
      <c r="I391" s="97"/>
      <c r="J391" s="97"/>
      <c r="K391" s="97"/>
      <c r="L391" s="97"/>
      <c r="M391" s="97"/>
      <c r="N391" s="97"/>
      <c r="O391" s="97"/>
    </row>
    <row r="392" spans="2:15" ht="12.75" customHeight="1">
      <c r="B392" s="97"/>
      <c r="C392" s="97"/>
      <c r="D392" s="97"/>
      <c r="E392" s="97"/>
      <c r="F392" s="97"/>
      <c r="G392" s="97"/>
      <c r="H392" s="97"/>
      <c r="I392" s="97"/>
      <c r="J392" s="97"/>
      <c r="K392" s="97"/>
      <c r="L392" s="97"/>
      <c r="M392" s="97"/>
      <c r="N392" s="97"/>
      <c r="O392" s="97"/>
    </row>
    <row r="393" spans="2:15" ht="12.75" customHeight="1">
      <c r="B393" s="97"/>
      <c r="C393" s="97"/>
      <c r="D393" s="97"/>
      <c r="E393" s="97"/>
      <c r="F393" s="97"/>
      <c r="G393" s="97"/>
      <c r="H393" s="97"/>
      <c r="I393" s="97"/>
      <c r="J393" s="97"/>
      <c r="K393" s="97"/>
      <c r="L393" s="97"/>
      <c r="M393" s="97"/>
      <c r="N393" s="97"/>
      <c r="O393" s="97"/>
    </row>
    <row r="394" spans="2:15" ht="12.75" customHeight="1">
      <c r="B394" s="97"/>
      <c r="C394" s="97"/>
      <c r="D394" s="97"/>
      <c r="E394" s="97"/>
      <c r="F394" s="97"/>
      <c r="G394" s="97"/>
      <c r="H394" s="97"/>
      <c r="I394" s="97"/>
      <c r="J394" s="97"/>
      <c r="K394" s="97"/>
      <c r="L394" s="97"/>
      <c r="M394" s="97"/>
      <c r="N394" s="97"/>
      <c r="O394" s="97"/>
    </row>
    <row r="395" spans="2:15" ht="12.75" customHeight="1">
      <c r="B395" s="97"/>
      <c r="C395" s="97"/>
      <c r="D395" s="97"/>
      <c r="E395" s="97"/>
      <c r="F395" s="97"/>
      <c r="G395" s="97"/>
      <c r="H395" s="97"/>
      <c r="I395" s="97"/>
      <c r="J395" s="97"/>
      <c r="K395" s="97"/>
      <c r="L395" s="97"/>
      <c r="M395" s="97"/>
      <c r="N395" s="97"/>
      <c r="O395" s="97"/>
    </row>
    <row r="396" spans="2:15" ht="12.75" customHeight="1">
      <c r="B396" s="97"/>
      <c r="C396" s="97"/>
      <c r="D396" s="97"/>
      <c r="E396" s="97"/>
      <c r="F396" s="97"/>
      <c r="G396" s="97"/>
      <c r="H396" s="97"/>
      <c r="I396" s="97"/>
      <c r="J396" s="97"/>
      <c r="K396" s="97"/>
      <c r="L396" s="97"/>
      <c r="M396" s="97"/>
      <c r="N396" s="97"/>
      <c r="O396" s="97"/>
    </row>
    <row r="397" spans="2:15" ht="12.75" customHeight="1">
      <c r="B397" s="97"/>
      <c r="C397" s="97"/>
      <c r="D397" s="97"/>
      <c r="E397" s="97"/>
      <c r="F397" s="97"/>
      <c r="G397" s="97"/>
      <c r="H397" s="97"/>
      <c r="I397" s="97"/>
      <c r="J397" s="97"/>
      <c r="K397" s="97"/>
      <c r="L397" s="97"/>
      <c r="M397" s="97"/>
      <c r="N397" s="97"/>
      <c r="O397" s="97"/>
    </row>
    <row r="398" spans="2:15" ht="12.75" customHeight="1">
      <c r="B398" s="97"/>
      <c r="C398" s="97"/>
      <c r="D398" s="97"/>
      <c r="E398" s="97"/>
      <c r="F398" s="97"/>
      <c r="G398" s="97"/>
      <c r="H398" s="97"/>
      <c r="I398" s="97"/>
      <c r="J398" s="97"/>
      <c r="K398" s="97"/>
      <c r="L398" s="97"/>
      <c r="M398" s="97"/>
      <c r="N398" s="97"/>
      <c r="O398" s="97"/>
    </row>
    <row r="399" spans="2:15" ht="12.75" customHeight="1">
      <c r="B399" s="97"/>
      <c r="C399" s="97"/>
      <c r="D399" s="97"/>
      <c r="E399" s="97"/>
      <c r="F399" s="97"/>
      <c r="G399" s="97"/>
      <c r="H399" s="97"/>
      <c r="I399" s="97"/>
      <c r="J399" s="97"/>
      <c r="K399" s="97"/>
      <c r="L399" s="97"/>
      <c r="M399" s="97"/>
      <c r="N399" s="97"/>
      <c r="O399" s="97"/>
    </row>
    <row r="400" spans="2:15" ht="12.75" customHeight="1">
      <c r="B400" s="97"/>
      <c r="C400" s="97"/>
      <c r="D400" s="97"/>
      <c r="E400" s="97"/>
      <c r="F400" s="97"/>
      <c r="G400" s="97"/>
      <c r="H400" s="97"/>
      <c r="I400" s="97"/>
      <c r="J400" s="97"/>
      <c r="K400" s="97"/>
      <c r="L400" s="97"/>
      <c r="M400" s="97"/>
      <c r="N400" s="97"/>
      <c r="O400" s="97"/>
    </row>
    <row r="401" spans="2:15" ht="12.75" customHeight="1">
      <c r="B401" s="97"/>
      <c r="C401" s="97"/>
      <c r="D401" s="97"/>
      <c r="E401" s="97"/>
      <c r="F401" s="97"/>
      <c r="G401" s="97"/>
      <c r="H401" s="97"/>
      <c r="I401" s="97"/>
      <c r="J401" s="97"/>
      <c r="K401" s="97"/>
      <c r="L401" s="97"/>
      <c r="M401" s="97"/>
      <c r="N401" s="97"/>
      <c r="O401" s="97"/>
    </row>
    <row r="402" spans="2:15" ht="12.75" customHeight="1">
      <c r="B402" s="97"/>
      <c r="C402" s="97"/>
      <c r="D402" s="97"/>
      <c r="E402" s="97"/>
      <c r="F402" s="97"/>
      <c r="G402" s="97"/>
      <c r="H402" s="97"/>
      <c r="I402" s="97"/>
      <c r="J402" s="97"/>
      <c r="K402" s="97"/>
      <c r="L402" s="97"/>
      <c r="M402" s="97"/>
      <c r="N402" s="97"/>
      <c r="O402" s="97"/>
    </row>
    <row r="403" spans="2:15" ht="12.75" customHeight="1">
      <c r="B403" s="97"/>
      <c r="C403" s="97"/>
      <c r="D403" s="97"/>
      <c r="E403" s="97"/>
      <c r="F403" s="97"/>
      <c r="G403" s="97"/>
      <c r="H403" s="97"/>
      <c r="I403" s="97"/>
      <c r="J403" s="97"/>
      <c r="K403" s="97"/>
      <c r="L403" s="97"/>
      <c r="M403" s="97"/>
      <c r="N403" s="97"/>
      <c r="O403" s="97"/>
    </row>
    <row r="404" spans="2:15" ht="12.75" customHeight="1">
      <c r="B404" s="97"/>
      <c r="C404" s="97"/>
      <c r="D404" s="97"/>
      <c r="E404" s="97"/>
      <c r="F404" s="97"/>
      <c r="G404" s="97"/>
      <c r="H404" s="97"/>
      <c r="I404" s="97"/>
      <c r="J404" s="97"/>
      <c r="K404" s="97"/>
      <c r="L404" s="97"/>
      <c r="M404" s="97"/>
      <c r="N404" s="97"/>
      <c r="O404" s="97"/>
    </row>
    <row r="405" spans="2:15" ht="12.75" customHeight="1">
      <c r="B405" s="97"/>
      <c r="C405" s="97"/>
      <c r="D405" s="97"/>
      <c r="E405" s="97"/>
      <c r="F405" s="97"/>
      <c r="G405" s="97"/>
      <c r="H405" s="97"/>
      <c r="I405" s="97"/>
      <c r="J405" s="97"/>
      <c r="K405" s="97"/>
      <c r="L405" s="97"/>
      <c r="M405" s="97"/>
      <c r="N405" s="97"/>
      <c r="O405" s="97"/>
    </row>
    <row r="406" spans="2:15" ht="12.75" customHeight="1">
      <c r="B406" s="97"/>
      <c r="C406" s="97"/>
      <c r="D406" s="97"/>
      <c r="E406" s="97"/>
      <c r="F406" s="97"/>
      <c r="G406" s="97"/>
      <c r="H406" s="97"/>
      <c r="I406" s="97"/>
      <c r="J406" s="97"/>
      <c r="K406" s="97"/>
      <c r="L406" s="97"/>
      <c r="M406" s="97"/>
      <c r="N406" s="97"/>
      <c r="O406" s="97"/>
    </row>
    <row r="407" spans="2:15" ht="12.75" customHeight="1">
      <c r="B407" s="97"/>
      <c r="C407" s="97"/>
      <c r="D407" s="97"/>
      <c r="E407" s="97"/>
      <c r="F407" s="97"/>
      <c r="G407" s="97"/>
      <c r="H407" s="97"/>
      <c r="I407" s="97"/>
      <c r="J407" s="97"/>
      <c r="K407" s="97"/>
      <c r="L407" s="97"/>
      <c r="M407" s="97"/>
      <c r="N407" s="97"/>
      <c r="O407" s="97"/>
    </row>
    <row r="408" spans="2:15" ht="12.75" customHeight="1">
      <c r="B408" s="97"/>
      <c r="C408" s="97"/>
      <c r="D408" s="97"/>
      <c r="E408" s="97"/>
      <c r="F408" s="97"/>
      <c r="G408" s="97"/>
      <c r="H408" s="97"/>
      <c r="I408" s="97"/>
      <c r="J408" s="97"/>
      <c r="K408" s="97"/>
      <c r="L408" s="97"/>
      <c r="M408" s="97"/>
      <c r="N408" s="97"/>
      <c r="O408" s="97"/>
    </row>
    <row r="409" spans="2:15" ht="12.75" customHeight="1">
      <c r="B409" s="97"/>
      <c r="C409" s="97"/>
      <c r="D409" s="97"/>
      <c r="E409" s="97"/>
      <c r="F409" s="97"/>
      <c r="G409" s="97"/>
      <c r="H409" s="97"/>
      <c r="I409" s="97"/>
      <c r="J409" s="97"/>
      <c r="K409" s="97"/>
      <c r="L409" s="97"/>
      <c r="M409" s="97"/>
      <c r="N409" s="97"/>
      <c r="O409" s="97"/>
    </row>
    <row r="410" spans="2:15" ht="12.75" customHeight="1">
      <c r="B410" s="97"/>
      <c r="C410" s="97"/>
      <c r="D410" s="97"/>
      <c r="E410" s="97"/>
      <c r="F410" s="97"/>
      <c r="G410" s="97"/>
      <c r="H410" s="97"/>
      <c r="I410" s="97"/>
      <c r="J410" s="97"/>
      <c r="K410" s="97"/>
      <c r="L410" s="97"/>
      <c r="M410" s="97"/>
      <c r="N410" s="97"/>
      <c r="O410" s="97"/>
    </row>
    <row r="411" spans="2:15" ht="12.75" customHeight="1">
      <c r="B411" s="97"/>
      <c r="C411" s="97"/>
      <c r="D411" s="97"/>
      <c r="E411" s="97"/>
      <c r="F411" s="97"/>
      <c r="G411" s="97"/>
      <c r="H411" s="97"/>
      <c r="I411" s="97"/>
      <c r="J411" s="97"/>
      <c r="K411" s="97"/>
      <c r="L411" s="97"/>
      <c r="M411" s="97"/>
      <c r="N411" s="97"/>
      <c r="O411" s="97"/>
    </row>
    <row r="412" spans="2:15" ht="12.75" customHeight="1">
      <c r="B412" s="97"/>
      <c r="C412" s="97"/>
      <c r="D412" s="97"/>
      <c r="E412" s="97"/>
      <c r="F412" s="97"/>
      <c r="G412" s="97"/>
      <c r="H412" s="97"/>
      <c r="I412" s="97"/>
      <c r="J412" s="97"/>
      <c r="K412" s="97"/>
      <c r="L412" s="97"/>
      <c r="M412" s="97"/>
      <c r="N412" s="97"/>
      <c r="O412" s="97"/>
    </row>
    <row r="413" spans="2:15" ht="12.75" customHeight="1">
      <c r="B413" s="97"/>
      <c r="C413" s="97"/>
      <c r="D413" s="97"/>
      <c r="E413" s="97"/>
      <c r="F413" s="97"/>
      <c r="G413" s="97"/>
      <c r="H413" s="97"/>
      <c r="I413" s="97"/>
      <c r="J413" s="97"/>
      <c r="K413" s="97"/>
      <c r="L413" s="97"/>
      <c r="M413" s="97"/>
      <c r="N413" s="97"/>
      <c r="O413" s="97"/>
    </row>
    <row r="414" spans="2:15" ht="12.75" customHeight="1">
      <c r="B414" s="97"/>
      <c r="C414" s="97"/>
      <c r="D414" s="97"/>
      <c r="E414" s="97"/>
      <c r="F414" s="97"/>
      <c r="G414" s="97"/>
      <c r="H414" s="97"/>
      <c r="I414" s="97"/>
      <c r="J414" s="97"/>
      <c r="K414" s="97"/>
      <c r="L414" s="97"/>
      <c r="M414" s="97"/>
      <c r="N414" s="97"/>
      <c r="O414" s="97"/>
    </row>
    <row r="415" spans="2:15" ht="12.75" customHeight="1">
      <c r="B415" s="97"/>
      <c r="C415" s="97"/>
      <c r="D415" s="97"/>
      <c r="E415" s="97"/>
      <c r="F415" s="97"/>
      <c r="G415" s="97"/>
      <c r="H415" s="97"/>
      <c r="I415" s="97"/>
      <c r="J415" s="97"/>
      <c r="K415" s="97"/>
      <c r="L415" s="97"/>
      <c r="M415" s="97"/>
      <c r="N415" s="97"/>
      <c r="O415" s="97"/>
    </row>
    <row r="416" spans="2:15" ht="12.75" customHeight="1">
      <c r="B416" s="97"/>
      <c r="C416" s="97"/>
      <c r="D416" s="97"/>
      <c r="E416" s="97"/>
      <c r="F416" s="97"/>
      <c r="G416" s="97"/>
      <c r="H416" s="97"/>
      <c r="I416" s="97"/>
      <c r="J416" s="97"/>
      <c r="K416" s="97"/>
      <c r="L416" s="97"/>
      <c r="M416" s="97"/>
      <c r="N416" s="97"/>
      <c r="O416" s="97"/>
    </row>
    <row r="417" spans="2:15" ht="12.75" customHeight="1">
      <c r="B417" s="97"/>
      <c r="C417" s="97"/>
      <c r="D417" s="97"/>
      <c r="E417" s="97"/>
      <c r="F417" s="97"/>
      <c r="G417" s="97"/>
      <c r="H417" s="97"/>
      <c r="I417" s="97"/>
      <c r="J417" s="97"/>
      <c r="K417" s="97"/>
      <c r="L417" s="97"/>
      <c r="M417" s="97"/>
      <c r="N417" s="97"/>
      <c r="O417" s="97"/>
    </row>
    <row r="418" spans="2:15" ht="12.75" customHeight="1">
      <c r="B418" s="97"/>
      <c r="C418" s="97"/>
      <c r="D418" s="97"/>
      <c r="E418" s="97"/>
      <c r="F418" s="97"/>
      <c r="G418" s="97"/>
      <c r="H418" s="97"/>
      <c r="I418" s="97"/>
      <c r="J418" s="97"/>
      <c r="K418" s="97"/>
      <c r="L418" s="97"/>
      <c r="M418" s="97"/>
      <c r="N418" s="97"/>
      <c r="O418" s="97"/>
    </row>
    <row r="419" spans="2:15" ht="12.75" customHeight="1">
      <c r="B419" s="97"/>
      <c r="C419" s="97"/>
      <c r="D419" s="97"/>
      <c r="E419" s="97"/>
      <c r="F419" s="97"/>
      <c r="G419" s="97"/>
      <c r="H419" s="97"/>
      <c r="I419" s="97"/>
      <c r="J419" s="97"/>
      <c r="K419" s="97"/>
      <c r="L419" s="97"/>
      <c r="M419" s="97"/>
      <c r="N419" s="97"/>
      <c r="O419" s="97"/>
    </row>
    <row r="420" spans="2:15" ht="12.75" customHeight="1">
      <c r="B420" s="97"/>
      <c r="C420" s="97"/>
      <c r="D420" s="97"/>
      <c r="E420" s="97"/>
      <c r="F420" s="97"/>
      <c r="G420" s="97"/>
      <c r="H420" s="97"/>
      <c r="I420" s="97"/>
      <c r="J420" s="97"/>
      <c r="K420" s="97"/>
      <c r="L420" s="97"/>
      <c r="M420" s="97"/>
      <c r="N420" s="97"/>
      <c r="O420" s="97"/>
    </row>
    <row r="421" spans="2:15" ht="12.75" customHeight="1">
      <c r="B421" s="97"/>
      <c r="C421" s="97"/>
      <c r="D421" s="97"/>
      <c r="E421" s="97"/>
      <c r="F421" s="97"/>
      <c r="G421" s="97"/>
      <c r="H421" s="97"/>
      <c r="I421" s="97"/>
      <c r="J421" s="97"/>
      <c r="K421" s="97"/>
      <c r="L421" s="97"/>
      <c r="M421" s="97"/>
      <c r="N421" s="97"/>
      <c r="O421" s="97"/>
    </row>
    <row r="422" spans="2:15" ht="12.75" customHeight="1">
      <c r="B422" s="97"/>
      <c r="C422" s="97"/>
      <c r="D422" s="97"/>
      <c r="E422" s="97"/>
      <c r="F422" s="97"/>
      <c r="G422" s="97"/>
      <c r="H422" s="97"/>
      <c r="I422" s="97"/>
      <c r="J422" s="97"/>
      <c r="K422" s="97"/>
      <c r="L422" s="97"/>
      <c r="M422" s="97"/>
      <c r="N422" s="97"/>
      <c r="O422" s="97"/>
    </row>
    <row r="423" spans="2:15" ht="12.75" customHeight="1">
      <c r="B423" s="97"/>
      <c r="C423" s="97"/>
      <c r="D423" s="97"/>
      <c r="E423" s="97"/>
      <c r="F423" s="97"/>
      <c r="G423" s="97"/>
      <c r="H423" s="97"/>
      <c r="I423" s="97"/>
      <c r="J423" s="97"/>
      <c r="K423" s="97"/>
      <c r="L423" s="97"/>
      <c r="M423" s="97"/>
      <c r="N423" s="97"/>
      <c r="O423" s="97"/>
    </row>
    <row r="424" spans="2:15" ht="12.75" customHeight="1">
      <c r="B424" s="97"/>
      <c r="C424" s="97"/>
      <c r="D424" s="97"/>
      <c r="E424" s="97"/>
      <c r="F424" s="97"/>
      <c r="G424" s="97"/>
      <c r="H424" s="97"/>
      <c r="I424" s="97"/>
      <c r="J424" s="97"/>
      <c r="K424" s="97"/>
      <c r="L424" s="97"/>
      <c r="M424" s="97"/>
      <c r="N424" s="97"/>
      <c r="O424" s="97"/>
    </row>
    <row r="425" spans="2:15" ht="12.75" customHeight="1">
      <c r="B425" s="97"/>
      <c r="C425" s="97"/>
      <c r="D425" s="97"/>
      <c r="E425" s="97"/>
      <c r="F425" s="97"/>
      <c r="G425" s="97"/>
      <c r="H425" s="97"/>
      <c r="I425" s="97"/>
      <c r="J425" s="97"/>
      <c r="K425" s="97"/>
      <c r="L425" s="97"/>
      <c r="M425" s="97"/>
      <c r="N425" s="97"/>
      <c r="O425" s="97"/>
    </row>
    <row r="426" spans="2:15" ht="12.75" customHeight="1">
      <c r="B426" s="97"/>
      <c r="C426" s="97"/>
      <c r="D426" s="97"/>
      <c r="E426" s="97"/>
      <c r="F426" s="97"/>
      <c r="G426" s="97"/>
      <c r="H426" s="97"/>
      <c r="I426" s="97"/>
      <c r="J426" s="97"/>
      <c r="K426" s="97"/>
      <c r="L426" s="97"/>
      <c r="M426" s="97"/>
      <c r="N426" s="97"/>
      <c r="O426" s="97"/>
    </row>
    <row r="427" spans="2:15" ht="12.75" customHeight="1">
      <c r="B427" s="97"/>
      <c r="C427" s="97"/>
      <c r="D427" s="97"/>
      <c r="E427" s="97"/>
      <c r="F427" s="97"/>
      <c r="G427" s="97"/>
      <c r="H427" s="97"/>
      <c r="I427" s="97"/>
      <c r="J427" s="97"/>
      <c r="K427" s="97"/>
      <c r="L427" s="97"/>
      <c r="M427" s="97"/>
      <c r="N427" s="97"/>
      <c r="O427" s="97"/>
    </row>
  </sheetData>
  <mergeCells count="6">
    <mergeCell ref="B6:O6"/>
    <mergeCell ref="I301:K301"/>
    <mergeCell ref="M301:O301"/>
    <mergeCell ref="C208:D208"/>
    <mergeCell ref="M208:O208"/>
    <mergeCell ref="G208:K208"/>
  </mergeCells>
  <printOptions/>
  <pageMargins left="0.85" right="0.65" top="0.75" bottom="0.1" header="0.5" footer="0.5"/>
  <pageSetup firstPageNumber="5" useFirstPageNumber="1" horizontalDpi="300" verticalDpi="300" orientation="portrait" paperSize="9" scale="77" r:id="rId2"/>
  <headerFooter alignWithMargins="0">
    <oddFooter>&amp;C&amp;P</oddFooter>
  </headerFooter>
  <rowBreaks count="4" manualBreakCount="4">
    <brk id="63" max="15" man="1"/>
    <brk id="131" max="15" man="1"/>
    <brk id="194" max="15" man="1"/>
    <brk id="257"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2:T34"/>
  <sheetViews>
    <sheetView view="pageBreakPreview" zoomScaleSheetLayoutView="100" workbookViewId="0" topLeftCell="A1">
      <selection activeCell="B1" sqref="B1"/>
    </sheetView>
  </sheetViews>
  <sheetFormatPr defaultColWidth="8.88671875" defaultRowHeight="15"/>
  <cols>
    <col min="1" max="1" width="2.4453125" style="0" customWidth="1"/>
    <col min="2" max="4" width="3.3359375" style="0" customWidth="1"/>
    <col min="5" max="5" width="3.21484375" style="0" customWidth="1"/>
    <col min="7" max="7" width="10.21484375" style="0" customWidth="1"/>
    <col min="8" max="8" width="9.88671875" style="0" customWidth="1"/>
    <col min="9" max="9" width="1.66796875" style="0" customWidth="1"/>
    <col min="10" max="10" width="10.21484375" style="0" customWidth="1"/>
    <col min="11" max="11" width="1.77734375" style="0" customWidth="1"/>
    <col min="12" max="12" width="10.21484375" style="0" customWidth="1"/>
    <col min="13" max="13" width="1.77734375" style="0" customWidth="1"/>
    <col min="14" max="14" width="13.77734375" style="0" customWidth="1"/>
    <col min="15" max="15" width="1.66796875" style="0" customWidth="1"/>
    <col min="16" max="16" width="9.21484375" style="0" customWidth="1"/>
    <col min="17" max="17" width="6.77734375" style="0" customWidth="1"/>
    <col min="18" max="18" width="1.77734375" style="0" customWidth="1"/>
    <col min="19" max="19" width="20.4453125" style="0" customWidth="1"/>
    <col min="20" max="20" width="2.21484375" style="0" customWidth="1"/>
  </cols>
  <sheetData>
    <row r="2" spans="2:20" ht="18">
      <c r="B2" s="240"/>
      <c r="C2" s="240"/>
      <c r="D2" s="240"/>
      <c r="E2" s="240"/>
      <c r="F2" s="240"/>
      <c r="G2" s="240"/>
      <c r="H2" s="240"/>
      <c r="I2" s="240"/>
      <c r="J2" s="240"/>
      <c r="K2" s="240"/>
      <c r="L2" s="240"/>
      <c r="M2" s="240"/>
      <c r="N2" s="240"/>
      <c r="O2" s="240"/>
      <c r="P2" s="240"/>
      <c r="Q2" s="240"/>
      <c r="R2" s="240"/>
      <c r="S2" s="241" t="s">
        <v>178</v>
      </c>
      <c r="T2" s="240"/>
    </row>
    <row r="3" spans="2:20" ht="25.5">
      <c r="B3" s="416" t="s">
        <v>148</v>
      </c>
      <c r="C3" s="416"/>
      <c r="D3" s="416"/>
      <c r="E3" s="416"/>
      <c r="F3" s="416"/>
      <c r="G3" s="416"/>
      <c r="H3" s="416"/>
      <c r="I3" s="416"/>
      <c r="J3" s="416"/>
      <c r="K3" s="416"/>
      <c r="L3" s="416"/>
      <c r="M3" s="416"/>
      <c r="N3" s="416"/>
      <c r="O3" s="416"/>
      <c r="P3" s="416"/>
      <c r="Q3" s="416"/>
      <c r="R3" s="416"/>
      <c r="S3" s="416"/>
      <c r="T3" s="240"/>
    </row>
    <row r="4" spans="2:20" ht="15.75">
      <c r="B4" s="406" t="s">
        <v>17</v>
      </c>
      <c r="C4" s="406"/>
      <c r="D4" s="406"/>
      <c r="E4" s="406"/>
      <c r="F4" s="406"/>
      <c r="G4" s="406"/>
      <c r="H4" s="406"/>
      <c r="I4" s="406"/>
      <c r="J4" s="406"/>
      <c r="K4" s="406"/>
      <c r="L4" s="406"/>
      <c r="M4" s="406"/>
      <c r="N4" s="406"/>
      <c r="O4" s="406"/>
      <c r="P4" s="406"/>
      <c r="Q4" s="406"/>
      <c r="R4" s="406"/>
      <c r="S4" s="406"/>
      <c r="T4" s="240"/>
    </row>
    <row r="5" spans="2:20" ht="15.75">
      <c r="B5" s="242"/>
      <c r="C5" s="240"/>
      <c r="D5" s="240"/>
      <c r="E5" s="240"/>
      <c r="F5" s="240"/>
      <c r="G5" s="240"/>
      <c r="H5" s="240"/>
      <c r="I5" s="240"/>
      <c r="J5" s="240"/>
      <c r="K5" s="240"/>
      <c r="L5" s="240"/>
      <c r="M5" s="240"/>
      <c r="N5" s="240"/>
      <c r="O5" s="240"/>
      <c r="P5" s="240"/>
      <c r="Q5" s="240"/>
      <c r="R5" s="240"/>
      <c r="S5" s="240"/>
      <c r="T5" s="240"/>
    </row>
    <row r="6" spans="2:20" ht="18">
      <c r="B6" s="407" t="s">
        <v>264</v>
      </c>
      <c r="C6" s="407"/>
      <c r="D6" s="407"/>
      <c r="E6" s="407"/>
      <c r="F6" s="407"/>
      <c r="G6" s="407"/>
      <c r="H6" s="407"/>
      <c r="I6" s="407"/>
      <c r="J6" s="407"/>
      <c r="K6" s="407"/>
      <c r="L6" s="407"/>
      <c r="M6" s="407"/>
      <c r="N6" s="407"/>
      <c r="O6" s="407"/>
      <c r="P6" s="407"/>
      <c r="Q6" s="407"/>
      <c r="R6" s="407"/>
      <c r="S6" s="407"/>
      <c r="T6" s="240"/>
    </row>
    <row r="7" spans="2:20" ht="15.75">
      <c r="B7" s="406" t="s">
        <v>85</v>
      </c>
      <c r="C7" s="417"/>
      <c r="D7" s="417"/>
      <c r="E7" s="417"/>
      <c r="F7" s="417"/>
      <c r="G7" s="417"/>
      <c r="H7" s="417"/>
      <c r="I7" s="417"/>
      <c r="J7" s="417"/>
      <c r="K7" s="417"/>
      <c r="L7" s="417"/>
      <c r="M7" s="417"/>
      <c r="N7" s="417"/>
      <c r="O7" s="417"/>
      <c r="P7" s="417"/>
      <c r="Q7" s="417"/>
      <c r="R7" s="417"/>
      <c r="S7" s="417"/>
      <c r="T7" s="240"/>
    </row>
    <row r="8" ht="15.75">
      <c r="T8" s="240"/>
    </row>
    <row r="9" spans="2:19" ht="6.75" customHeight="1">
      <c r="B9" s="350"/>
      <c r="C9" s="351"/>
      <c r="D9" s="351"/>
      <c r="E9" s="351"/>
      <c r="F9" s="351"/>
      <c r="G9" s="351"/>
      <c r="H9" s="351"/>
      <c r="I9" s="351"/>
      <c r="J9" s="351"/>
      <c r="K9" s="351"/>
      <c r="L9" s="351"/>
      <c r="M9" s="351"/>
      <c r="N9" s="351"/>
      <c r="O9" s="351"/>
      <c r="P9" s="351"/>
      <c r="Q9" s="351"/>
      <c r="R9" s="351"/>
      <c r="S9" s="352"/>
    </row>
    <row r="10" spans="2:19" ht="18.75" customHeight="1">
      <c r="B10" s="412" t="s">
        <v>62</v>
      </c>
      <c r="C10" s="413"/>
      <c r="D10" s="413"/>
      <c r="E10" s="413"/>
      <c r="F10" s="413"/>
      <c r="G10" s="413"/>
      <c r="H10" s="413"/>
      <c r="I10" s="413"/>
      <c r="J10" s="413"/>
      <c r="K10" s="413"/>
      <c r="L10" s="413"/>
      <c r="M10" s="413"/>
      <c r="N10" s="413"/>
      <c r="O10" s="413"/>
      <c r="P10" s="413"/>
      <c r="Q10" s="413"/>
      <c r="R10" s="413"/>
      <c r="S10" s="414"/>
    </row>
    <row r="11" spans="2:19" ht="6.75" customHeight="1">
      <c r="B11" s="340"/>
      <c r="C11" s="353"/>
      <c r="D11" s="353"/>
      <c r="E11" s="353"/>
      <c r="F11" s="353"/>
      <c r="G11" s="353"/>
      <c r="H11" s="353"/>
      <c r="I11" s="353"/>
      <c r="J11" s="353"/>
      <c r="K11" s="353"/>
      <c r="L11" s="353"/>
      <c r="M11" s="353"/>
      <c r="N11" s="353"/>
      <c r="O11" s="353"/>
      <c r="P11" s="353"/>
      <c r="Q11" s="353"/>
      <c r="R11" s="353"/>
      <c r="S11" s="354"/>
    </row>
    <row r="13" spans="2:9" ht="15">
      <c r="B13" s="243" t="s">
        <v>45</v>
      </c>
      <c r="C13" s="244" t="s">
        <v>179</v>
      </c>
      <c r="D13" s="245" t="s">
        <v>265</v>
      </c>
      <c r="E13" s="245"/>
      <c r="F13" s="245"/>
      <c r="G13" s="245"/>
      <c r="H13" s="246"/>
      <c r="I13" s="246"/>
    </row>
    <row r="14" spans="2:14" ht="15.75">
      <c r="B14" s="243"/>
      <c r="C14" s="244"/>
      <c r="D14" s="245"/>
      <c r="E14" s="245"/>
      <c r="F14" s="245"/>
      <c r="G14" s="245"/>
      <c r="H14" s="246"/>
      <c r="I14" s="246"/>
      <c r="N14" s="247"/>
    </row>
    <row r="15" spans="2:14" ht="15.75">
      <c r="B15" s="243"/>
      <c r="C15" s="244"/>
      <c r="D15" s="245"/>
      <c r="E15" s="245"/>
      <c r="F15" s="245"/>
      <c r="G15" s="245"/>
      <c r="H15" s="246"/>
      <c r="I15" s="246"/>
      <c r="N15" s="247" t="s">
        <v>180</v>
      </c>
    </row>
    <row r="16" spans="10:17" ht="15.75">
      <c r="J16" s="247" t="s">
        <v>181</v>
      </c>
      <c r="K16" s="247"/>
      <c r="L16" s="248" t="s">
        <v>182</v>
      </c>
      <c r="N16" s="247" t="s">
        <v>183</v>
      </c>
      <c r="P16" s="415" t="s">
        <v>184</v>
      </c>
      <c r="Q16" s="415"/>
    </row>
    <row r="17" spans="3:19" ht="15.75">
      <c r="C17" s="249"/>
      <c r="D17" s="249"/>
      <c r="E17" s="249"/>
      <c r="F17" s="249"/>
      <c r="G17" s="249"/>
      <c r="H17" s="249"/>
      <c r="I17" s="249"/>
      <c r="J17" s="250" t="s">
        <v>185</v>
      </c>
      <c r="L17" s="251" t="s">
        <v>185</v>
      </c>
      <c r="N17" s="250" t="s">
        <v>185</v>
      </c>
      <c r="P17" s="250" t="s">
        <v>186</v>
      </c>
      <c r="Q17" s="250" t="s">
        <v>187</v>
      </c>
      <c r="S17" s="250" t="s">
        <v>188</v>
      </c>
    </row>
    <row r="18" spans="3:16" ht="15">
      <c r="C18" s="249"/>
      <c r="D18" s="249"/>
      <c r="E18" s="249"/>
      <c r="F18" s="249"/>
      <c r="G18" s="249"/>
      <c r="H18" s="249"/>
      <c r="I18" s="249"/>
      <c r="J18" s="252" t="s">
        <v>189</v>
      </c>
      <c r="K18" s="252"/>
      <c r="L18" s="253" t="s">
        <v>189</v>
      </c>
      <c r="P18" s="254" t="s">
        <v>189</v>
      </c>
    </row>
    <row r="19" spans="3:12" ht="15.75" customHeight="1">
      <c r="C19" s="249"/>
      <c r="D19" s="249"/>
      <c r="E19" s="249"/>
      <c r="F19" s="249"/>
      <c r="G19" s="249"/>
      <c r="H19" s="249"/>
      <c r="I19" s="249"/>
      <c r="L19" s="255"/>
    </row>
    <row r="20" spans="3:12" ht="15.75" customHeight="1">
      <c r="C20" s="249"/>
      <c r="D20" s="249"/>
      <c r="E20" s="249"/>
      <c r="F20" s="249"/>
      <c r="G20" s="249"/>
      <c r="H20" s="249"/>
      <c r="I20" s="249"/>
      <c r="L20" s="255"/>
    </row>
    <row r="21" spans="3:12" ht="15.75" customHeight="1">
      <c r="C21" s="249"/>
      <c r="D21" s="249"/>
      <c r="E21" s="249"/>
      <c r="F21" s="249"/>
      <c r="G21" s="249"/>
      <c r="H21" s="249"/>
      <c r="I21" s="249"/>
      <c r="L21" s="255"/>
    </row>
    <row r="22" spans="3:12" ht="15.75" customHeight="1">
      <c r="C22" s="249"/>
      <c r="D22" s="249"/>
      <c r="E22" s="249"/>
      <c r="F22" s="249"/>
      <c r="G22" s="249"/>
      <c r="H22" s="249"/>
      <c r="I22" s="249"/>
      <c r="L22" s="255"/>
    </row>
    <row r="23" spans="3:12" ht="15.75" customHeight="1">
      <c r="C23" s="249"/>
      <c r="D23" s="249"/>
      <c r="E23" s="249"/>
      <c r="F23" s="249"/>
      <c r="G23" s="249"/>
      <c r="H23" s="249"/>
      <c r="I23" s="249"/>
      <c r="L23" s="255"/>
    </row>
    <row r="24" spans="3:16" ht="6.75" customHeight="1">
      <c r="C24" s="249"/>
      <c r="D24" s="249"/>
      <c r="E24" s="249"/>
      <c r="F24" s="249"/>
      <c r="G24" s="249"/>
      <c r="H24" s="249"/>
      <c r="I24" s="249"/>
      <c r="J24" s="171"/>
      <c r="K24" s="171"/>
      <c r="L24" s="256"/>
      <c r="P24" s="171"/>
    </row>
    <row r="25" spans="3:12" ht="15.75">
      <c r="C25" s="249"/>
      <c r="D25" s="288">
        <v>4</v>
      </c>
      <c r="E25" s="249" t="s">
        <v>229</v>
      </c>
      <c r="F25" s="249"/>
      <c r="G25" s="249"/>
      <c r="H25" s="257"/>
      <c r="I25" s="257"/>
      <c r="J25" s="171"/>
      <c r="K25" s="258"/>
      <c r="L25" s="255"/>
    </row>
    <row r="26" spans="3:19" ht="15">
      <c r="C26" s="249"/>
      <c r="D26" s="249"/>
      <c r="E26" s="289" t="s">
        <v>13</v>
      </c>
      <c r="F26" s="249" t="s">
        <v>200</v>
      </c>
      <c r="G26" s="249"/>
      <c r="H26" s="257"/>
      <c r="I26" s="257"/>
      <c r="J26" s="258">
        <v>13.47</v>
      </c>
      <c r="K26" s="258"/>
      <c r="L26" s="259">
        <v>13.47</v>
      </c>
      <c r="N26" s="260" t="s">
        <v>13</v>
      </c>
      <c r="O26" s="15"/>
      <c r="P26" s="258">
        <f>+J26-L26</f>
        <v>0</v>
      </c>
      <c r="Q26" s="307">
        <f>+P26/J26</f>
        <v>0</v>
      </c>
      <c r="R26" s="15"/>
      <c r="S26" s="261" t="s">
        <v>13</v>
      </c>
    </row>
    <row r="27" spans="3:19" ht="15">
      <c r="C27" s="249"/>
      <c r="D27" s="249"/>
      <c r="E27" s="289" t="s">
        <v>13</v>
      </c>
      <c r="F27" s="249" t="s">
        <v>201</v>
      </c>
      <c r="G27" s="249"/>
      <c r="H27" s="257"/>
      <c r="I27" s="257"/>
      <c r="J27" s="258">
        <v>40</v>
      </c>
      <c r="K27" s="258"/>
      <c r="L27" s="259">
        <v>0</v>
      </c>
      <c r="N27" s="260" t="s">
        <v>246</v>
      </c>
      <c r="O27" s="15"/>
      <c r="P27" s="290" t="s">
        <v>202</v>
      </c>
      <c r="Q27" s="290" t="s">
        <v>202</v>
      </c>
      <c r="R27" s="15"/>
      <c r="S27" s="261" t="s">
        <v>13</v>
      </c>
    </row>
    <row r="28" spans="3:19" ht="6" customHeight="1">
      <c r="C28" s="249"/>
      <c r="D28" s="249"/>
      <c r="E28" s="249"/>
      <c r="F28" s="249"/>
      <c r="G28" s="249"/>
      <c r="H28" s="249"/>
      <c r="I28" s="249"/>
      <c r="J28" s="265"/>
      <c r="L28" s="266"/>
      <c r="N28" s="15"/>
      <c r="O28" s="15"/>
      <c r="P28" s="292"/>
      <c r="Q28" s="287"/>
      <c r="R28" s="15"/>
      <c r="S28" s="45"/>
    </row>
    <row r="29" spans="3:16" ht="18" customHeight="1" thickBot="1">
      <c r="C29" s="249"/>
      <c r="D29" s="249"/>
      <c r="E29" s="249"/>
      <c r="F29" s="249"/>
      <c r="G29" s="249"/>
      <c r="H29" s="249"/>
      <c r="I29" s="249"/>
      <c r="J29" s="267">
        <f>SUM(J25:J27)</f>
        <v>53.47</v>
      </c>
      <c r="L29" s="291">
        <f>SUM(L25:L27)</f>
        <v>13.47</v>
      </c>
      <c r="N29" s="15"/>
      <c r="O29" s="15"/>
      <c r="P29" s="171"/>
    </row>
    <row r="30" spans="10:19" ht="15.75" thickTop="1">
      <c r="J30" s="171"/>
      <c r="L30" s="262"/>
      <c r="N30" s="15"/>
      <c r="O30" s="15"/>
      <c r="P30" s="263"/>
      <c r="Q30" s="264"/>
      <c r="R30" s="15"/>
      <c r="S30" s="15"/>
    </row>
    <row r="31" spans="10:12" ht="15">
      <c r="J31" s="171"/>
      <c r="K31" s="171"/>
      <c r="L31" s="171"/>
    </row>
    <row r="32" spans="10:12" ht="15">
      <c r="J32" s="171"/>
      <c r="K32" s="171"/>
      <c r="L32" s="171"/>
    </row>
    <row r="33" spans="10:12" ht="15">
      <c r="J33" s="171"/>
      <c r="K33" s="171"/>
      <c r="L33" s="171"/>
    </row>
    <row r="34" spans="10:12" ht="15">
      <c r="J34" s="171"/>
      <c r="K34" s="171"/>
      <c r="L34" s="171"/>
    </row>
  </sheetData>
  <mergeCells count="6">
    <mergeCell ref="B10:S10"/>
    <mergeCell ref="P16:Q16"/>
    <mergeCell ref="B3:S3"/>
    <mergeCell ref="B4:S4"/>
    <mergeCell ref="B6:S6"/>
    <mergeCell ref="B7:S7"/>
  </mergeCells>
  <printOptions/>
  <pageMargins left="0.75" right="0.75" top="0.75" bottom="0.75" header="0.25" footer="0.5"/>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2008-11-19T08:50:56Z</cp:lastPrinted>
  <dcterms:created xsi:type="dcterms:W3CDTF">2000-02-18T03:23:51Z</dcterms:created>
  <dcterms:modified xsi:type="dcterms:W3CDTF">2008-11-19T08:51:10Z</dcterms:modified>
  <cp:category/>
  <cp:version/>
  <cp:contentType/>
  <cp:contentStatus/>
</cp:coreProperties>
</file>