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120" windowWidth="9540" windowHeight="4635" tabRatio="604" activeTab="5"/>
  </bookViews>
  <sheets>
    <sheet name="Cover" sheetId="1" r:id="rId1"/>
    <sheet name="PL" sheetId="2" r:id="rId2"/>
    <sheet name="BS" sheetId="3" r:id="rId3"/>
    <sheet name="SCE" sheetId="4" r:id="rId4"/>
    <sheet name="CF " sheetId="5" r:id="rId5"/>
    <sheet name="Notes" sheetId="6" r:id="rId6"/>
  </sheets>
  <definedNames>
    <definedName name="\A">'PL'!#REF!</definedName>
    <definedName name="\B">'BS'!$B$62</definedName>
    <definedName name="\C">#REF!</definedName>
    <definedName name="_PCRSPL_SS1_QP">'PL'!$B$53</definedName>
    <definedName name="_PRCRSBS_SS2_QP">'BS'!$C$62</definedName>
    <definedName name="_PRCRSNOTES_SS3">#REF!</definedName>
    <definedName name="BS">'BS'!$A$1:$K$58</definedName>
    <definedName name="NOTES">#REF!</definedName>
    <definedName name="PL">'PL'!$B$2:$O$51</definedName>
    <definedName name="_xlnm.Print_Area" localSheetId="2">'BS'!$A$1:$K$63</definedName>
    <definedName name="_xlnm.Print_Area" localSheetId="4">'CF '!$A$1:$J$62</definedName>
    <definedName name="_xlnm.Print_Area" localSheetId="5">'Notes'!$A$1:$Q$277</definedName>
    <definedName name="_xlnm.Print_Area" localSheetId="1">'PL'!$A$1:$O$60</definedName>
    <definedName name="_xlnm.Print_Area" localSheetId="3">'SCE'!$A$1:$K$71</definedName>
  </definedNames>
  <calcPr fullCalcOnLoad="1"/>
</workbook>
</file>

<file path=xl/sharedStrings.xml><?xml version="1.0" encoding="utf-8"?>
<sst xmlns="http://schemas.openxmlformats.org/spreadsheetml/2006/main" count="338" uniqueCount="227">
  <si>
    <t>The  figures  have  not  been  audited.</t>
  </si>
  <si>
    <t>INDIVIDUAL</t>
  </si>
  <si>
    <t>CUMULATIVE</t>
  </si>
  <si>
    <t>QUARTER</t>
  </si>
  <si>
    <t>CURRENT</t>
  </si>
  <si>
    <t>PRECEDING YEAR</t>
  </si>
  <si>
    <t>YEAR</t>
  </si>
  <si>
    <t>CORRESPONDING</t>
  </si>
  <si>
    <t>TO DATE</t>
  </si>
  <si>
    <t>PERIOD</t>
  </si>
  <si>
    <t>RM'000</t>
  </si>
  <si>
    <t xml:space="preserve"> </t>
  </si>
  <si>
    <t>AS AT</t>
  </si>
  <si>
    <t>END OF</t>
  </si>
  <si>
    <t>PRECEDING</t>
  </si>
  <si>
    <t>FINANCIAL</t>
  </si>
  <si>
    <t>YEAR END</t>
  </si>
  <si>
    <t>Reserves</t>
  </si>
  <si>
    <t>Secured</t>
  </si>
  <si>
    <t>Unsecured</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</si>
  <si>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</si>
  <si>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</si>
  <si>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</si>
  <si>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</si>
  <si>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</si>
  <si>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</si>
  <si>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</si>
  <si>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</si>
  <si>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</si>
  <si>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</si>
  <si>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</si>
  <si>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</si>
  <si>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</si>
  <si>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</si>
  <si>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(Incorporated in Malaysia)</t>
  </si>
  <si>
    <t>Other operating income</t>
  </si>
  <si>
    <t>Intangible assets</t>
  </si>
  <si>
    <t>Taxation</t>
  </si>
  <si>
    <t>Non-cash items</t>
  </si>
  <si>
    <t xml:space="preserve">Non-operating items </t>
  </si>
  <si>
    <t>Changes in working capital</t>
  </si>
  <si>
    <t>Bank borrowings</t>
  </si>
  <si>
    <t>Share</t>
  </si>
  <si>
    <t>Capital</t>
  </si>
  <si>
    <t>Accumulated</t>
  </si>
  <si>
    <t>Losses</t>
  </si>
  <si>
    <t>Premium</t>
  </si>
  <si>
    <t/>
  </si>
  <si>
    <t>Group</t>
  </si>
  <si>
    <t>Note</t>
  </si>
  <si>
    <t>Operating expenses</t>
  </si>
  <si>
    <t>Trade receivables</t>
  </si>
  <si>
    <t>Trade payables</t>
  </si>
  <si>
    <t>Other payables and accruals</t>
  </si>
  <si>
    <t>YEAR-TO-DATE</t>
  </si>
  <si>
    <t>OPERATING ACTIVITIES</t>
  </si>
  <si>
    <t>Adjustments for:-</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</si>
  <si>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</si>
  <si>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</si>
  <si>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</si>
  <si>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</si>
  <si>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</si>
  <si>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</si>
  <si>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</si>
  <si>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</si>
  <si>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</si>
  <si>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</si>
  <si>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</si>
  <si>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</si>
  <si>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</si>
  <si>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</si>
  <si>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</si>
  <si>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</si>
  <si>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</si>
  <si>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</si>
  <si>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</si>
  <si>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</si>
  <si>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</si>
  <si>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</si>
  <si>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</si>
  <si>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</si>
  <si>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</si>
  <si>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</si>
  <si>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</si>
  <si>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</si>
  <si>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</si>
  <si>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</si>
  <si>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</si>
  <si>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</si>
  <si>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</si>
  <si>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</si>
  <si>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(The Condensed Consolidated Cash Flow Statement should be read in conjunction with the</t>
  </si>
  <si>
    <t>INDIVIDUAL  QUARTER</t>
  </si>
  <si>
    <t>CUMULATIVE  QUARTER</t>
  </si>
  <si>
    <t>Changes  in  material  litigation</t>
  </si>
  <si>
    <t>Off  balance  sheet  risk  financial  instruments</t>
  </si>
  <si>
    <t>Group's  borrowings  and  debt  securities</t>
  </si>
  <si>
    <t>Status  of  corporate  proposals</t>
  </si>
  <si>
    <t>Quoted  securities</t>
  </si>
  <si>
    <t>Profit  forecast / profit  guaranteed</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</si>
  <si>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</si>
  <si>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</si>
  <si>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</si>
  <si>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</si>
  <si>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</si>
  <si>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</si>
  <si>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</si>
  <si>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</si>
  <si>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</si>
  <si>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Basic</t>
  </si>
  <si>
    <t>Segmental  reporting</t>
  </si>
  <si>
    <t>Material  changes  in  estimates</t>
  </si>
  <si>
    <t>Changes  in  contingent  liabilities  or  contingent  assets</t>
  </si>
  <si>
    <t>Comparison  with  the  preceding  quarter's  results</t>
  </si>
  <si>
    <t>Amounts owing to related companies</t>
  </si>
  <si>
    <t>Deferred taxation</t>
  </si>
  <si>
    <t>Exchange</t>
  </si>
  <si>
    <t>Fluctuation</t>
  </si>
  <si>
    <t>Deposits, cash and bank balances</t>
  </si>
  <si>
    <t>Finance costs</t>
  </si>
  <si>
    <t xml:space="preserve">  (Incorporated in Malaysia)            </t>
  </si>
  <si>
    <t>Interim  Report  for  the</t>
  </si>
  <si>
    <t>Others (mainly purchase of property, plant and equipment)</t>
  </si>
  <si>
    <t>Other receivables, deposits and prepayments</t>
  </si>
  <si>
    <t>Net changes in current assets</t>
  </si>
  <si>
    <t>Net changes in current liabilities</t>
  </si>
  <si>
    <t>Net changes in cash &amp; cash equivalents</t>
  </si>
  <si>
    <t>Sale  of  unquoted  investments  and/or  properties</t>
  </si>
  <si>
    <t xml:space="preserve">          (89194-P)</t>
  </si>
  <si>
    <t>Deferred payables</t>
  </si>
  <si>
    <t>Consolidation</t>
  </si>
  <si>
    <t>Steel Services</t>
  </si>
  <si>
    <t xml:space="preserve">International </t>
  </si>
  <si>
    <t>Trading</t>
  </si>
  <si>
    <t>Investment</t>
  </si>
  <si>
    <t>Holding</t>
  </si>
  <si>
    <t>NOTES  TO  THE  CONDENSED FINANCIAL  STATEMENTS</t>
  </si>
  <si>
    <t>Material  events  subsequent to the balance sheet date</t>
  </si>
  <si>
    <t>Fully Diluted</t>
  </si>
  <si>
    <t>AMALGAMATED CONTAINERS BERHAD</t>
  </si>
  <si>
    <t>Reserve on</t>
  </si>
  <si>
    <t>This section is not applicable.</t>
  </si>
  <si>
    <t>Before Taxation</t>
  </si>
  <si>
    <t>At cost</t>
  </si>
  <si>
    <t>At net book value</t>
  </si>
  <si>
    <t>At market value</t>
  </si>
  <si>
    <t xml:space="preserve">Associates </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</si>
  <si>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</si>
  <si>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</si>
  <si>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</si>
  <si>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</si>
  <si>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</si>
  <si>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 xml:space="preserve"> Automotive</t>
  </si>
  <si>
    <t>Net profit for the period</t>
  </si>
  <si>
    <t>Other investments</t>
  </si>
  <si>
    <t>Net current liabilities</t>
  </si>
  <si>
    <t>Equity accounting for share of</t>
  </si>
  <si>
    <t>a. There were no purchases or disposals of quoted securities for the current quarter and financial year-to-date.</t>
  </si>
  <si>
    <r>
      <t xml:space="preserve">AMALGAMATED CONTAINERS BERHAD </t>
    </r>
    <r>
      <rPr>
        <sz val="14"/>
        <rFont val="Arial"/>
        <family val="2"/>
      </rPr>
      <t>(89194-P)</t>
    </r>
  </si>
  <si>
    <t>Deferred tax assets</t>
  </si>
  <si>
    <t xml:space="preserve">                                                                 </t>
  </si>
  <si>
    <t>Notes  to  the  Condensed  Financial  Statements</t>
  </si>
  <si>
    <t>Cash &amp; cash equivalents at beginning of the year</t>
  </si>
  <si>
    <t>Cash &amp; cash equivalents at end of the year</t>
  </si>
  <si>
    <t>Balance at 1 July 2004</t>
  </si>
  <si>
    <t xml:space="preserve">            </t>
  </si>
  <si>
    <t>b. The Group's investments in quoted securities as at end of the reporting period are as follows:</t>
  </si>
  <si>
    <t>5  -  9</t>
  </si>
  <si>
    <t>30/06/2005</t>
  </si>
  <si>
    <t>Short Term</t>
  </si>
  <si>
    <t>Long Term</t>
  </si>
  <si>
    <t>Share of associate's tax</t>
  </si>
  <si>
    <t>Current year provision</t>
  </si>
  <si>
    <t>Long term borrowings</t>
  </si>
  <si>
    <t>Audited Financial Statements for the year ended 30 June 2005)</t>
  </si>
  <si>
    <t>Balance at 1 July 2005</t>
  </si>
  <si>
    <t>Share of results of associates</t>
  </si>
  <si>
    <t>Operating (loss)/profit before changes in working capital</t>
  </si>
  <si>
    <t xml:space="preserve">net assets of foreign associates, </t>
  </si>
  <si>
    <t>in consolidated income statement</t>
  </si>
  <si>
    <t>representing net gain not recognised</t>
  </si>
  <si>
    <t>Second  Quarter  Ended</t>
  </si>
  <si>
    <t>31  December  2005</t>
  </si>
  <si>
    <t>Interim  report  for  the  second  quarter  ended  31 December 2005</t>
  </si>
  <si>
    <t>31/12/2005</t>
  </si>
  <si>
    <t>31/12/2004</t>
  </si>
  <si>
    <r>
      <t xml:space="preserve">Interim  report  for  the  second  quarter  ended  31 December  2005 </t>
    </r>
    <r>
      <rPr>
        <sz val="10"/>
        <rFont val="Arial"/>
        <family val="2"/>
      </rPr>
      <t xml:space="preserve"> (Cont'd)</t>
    </r>
  </si>
  <si>
    <t>Balance at 31 December 2005</t>
  </si>
  <si>
    <t>Balance at 31 December 2004</t>
  </si>
  <si>
    <t>net assets of foreign associates,</t>
  </si>
  <si>
    <t>Dividend for the financial year</t>
  </si>
  <si>
    <t>30 June 2005</t>
  </si>
  <si>
    <t>30 June 2004</t>
  </si>
  <si>
    <t>Dividend received</t>
  </si>
  <si>
    <t>INVESTING ACTIVITIES</t>
  </si>
  <si>
    <t>Dividend paid to shareholders</t>
  </si>
  <si>
    <t>FINANCING ACTIVITIES</t>
  </si>
  <si>
    <t>(Loss)/Profit before taxation</t>
  </si>
  <si>
    <t>(Loss)/Profit from operations</t>
  </si>
  <si>
    <t>(Loss)/Profit after taxation</t>
  </si>
  <si>
    <t>Net (loss)/profit for the period</t>
  </si>
  <si>
    <t>(Loss)/Earnings per share (sen) :</t>
  </si>
  <si>
    <t>Net loss for the period</t>
  </si>
  <si>
    <t>(Loss)/Profit after tax</t>
  </si>
  <si>
    <t>(Loss)/Profit</t>
  </si>
  <si>
    <t>Others (mainly tax paid)</t>
  </si>
  <si>
    <t>There were no changes in the composition of the Group for the current quarter and financial year-to-date.</t>
  </si>
  <si>
    <t>There were no audit qualifications on the audited report of the preceding audited financial statements.</t>
  </si>
  <si>
    <t>The operation of the Group is not subject to material seasonal or cyclical effects.</t>
  </si>
  <si>
    <t>The Group's segmental report for the financial year-to-date is as follows:-</t>
  </si>
  <si>
    <t>Profit before taxation</t>
  </si>
  <si>
    <t>Loss from operations</t>
  </si>
  <si>
    <t>External sales</t>
  </si>
  <si>
    <t>Inter-segment sales</t>
  </si>
  <si>
    <t>Total sales</t>
  </si>
  <si>
    <t>There were no contingent liabilities or contingent assets to be disclosed as at the date of this report.</t>
  </si>
  <si>
    <t>Current quarter (31 December 2005)</t>
  </si>
  <si>
    <t>Immediate preceding quarter (30 September 2005)</t>
  </si>
  <si>
    <t>This note is not applicable.</t>
  </si>
  <si>
    <t>Taxation comprises:</t>
  </si>
  <si>
    <t>The Group's borrowings are denominated in Ringgit Malaysia.</t>
  </si>
  <si>
    <t>The Group's borrowings as at end of the reporting period are as follows :-</t>
  </si>
  <si>
    <t>There were no financial instruments with off balance sheet risk at the date of this report.</t>
  </si>
  <si>
    <t>There were no material litigations since the last annual balance sheet date.</t>
  </si>
  <si>
    <r>
      <t xml:space="preserve">AMALGAMATED CONTAINERS BERHAD </t>
    </r>
    <r>
      <rPr>
        <sz val="16"/>
        <rFont val="Arial"/>
        <family val="2"/>
      </rPr>
      <t>(89194-P)</t>
    </r>
  </si>
  <si>
    <t>Interim  report  for  the  second  quarter  ended  31  December  2005  (Cont'd)</t>
  </si>
  <si>
    <t>(Loss)/Earnings per share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</si>
</sst>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s>
  <fonts count="27">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u val="single"/>
      <sz val="12"/>
      <name val="Arial"/>
      <family val="2"/>
    </font>
    <font>
      <b/>
      <sz val="11"/>
      <name val="Arial"/>
      <family val="2"/>
    </font>
    <font>
      <u val="single"/>
      <sz val="11"/>
      <name val="Arial"/>
      <family val="2"/>
    </font>
    <font>
      <sz val="10"/>
      <color indexed="10"/>
      <name val="Arial"/>
      <family val="2"/>
    </font>
    <font>
      <b/>
      <sz val="16"/>
      <name val="Arial"/>
      <family val="2"/>
    </font>
    <font>
      <sz val="16"/>
      <name val="Arial"/>
      <family val="2"/>
    </font>
  </fonts>
  <fills count="2">
    <fill>
      <patternFill/>
    </fill>
    <fill>
      <patternFill patternType="gray125"/>
    </fill>
  </fills>
  <borders count="12">
    <border>
      <left/>
      <right/>
      <top/>
      <bottom/>
      <diagonal/>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color indexed="63"/>
      </left>
      <right>
        <color indexed="63"/>
      </right>
      <top style="thick"/>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39">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1" fillId="0" borderId="0" xfId="0" applyFont="1" applyAlignment="1" applyProtection="1">
      <alignment horizontal="right"/>
      <protection/>
    </xf>
    <xf numFmtId="41" fontId="1" fillId="0" borderId="0" xfId="0" applyNumberFormat="1" applyFont="1" applyAlignment="1">
      <alignment/>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2"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3"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4" xfId="0" applyFont="1" applyBorder="1" applyAlignment="1" applyProtection="1">
      <alignment horizontal="centerContinuous"/>
      <protection/>
    </xf>
    <xf numFmtId="37" fontId="1" fillId="0" borderId="4"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4" xfId="0" applyNumberFormat="1" applyFont="1" applyBorder="1" applyAlignment="1" applyProtection="1">
      <alignment horizontal="right"/>
      <protection/>
    </xf>
    <xf numFmtId="37" fontId="1" fillId="0" borderId="0" xfId="0" applyFont="1" applyBorder="1" applyAlignment="1">
      <alignment/>
    </xf>
    <xf numFmtId="37" fontId="1" fillId="0" borderId="5" xfId="0" applyFont="1" applyBorder="1" applyAlignment="1">
      <alignment/>
    </xf>
    <xf numFmtId="37" fontId="1" fillId="0" borderId="6" xfId="0" applyFont="1" applyBorder="1" applyAlignment="1">
      <alignment/>
    </xf>
    <xf numFmtId="37" fontId="1" fillId="0" borderId="7" xfId="0" applyFont="1" applyBorder="1" applyAlignment="1">
      <alignment/>
    </xf>
    <xf numFmtId="37" fontId="1" fillId="0" borderId="0" xfId="0" applyNumberFormat="1" applyFont="1" applyAlignment="1" applyProtection="1">
      <alignment horizontal="centerContinuous"/>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Alignment="1">
      <alignment/>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37" fontId="6" fillId="0" borderId="0" xfId="0" applyFont="1" applyAlignment="1" applyProtection="1">
      <alignment horizontal="left"/>
      <protection/>
    </xf>
    <xf numFmtId="37" fontId="14" fillId="0" borderId="0" xfId="0" applyFont="1" applyAlignment="1">
      <alignment horizontal="left"/>
    </xf>
    <xf numFmtId="39" fontId="1" fillId="0" borderId="3" xfId="0" applyNumberFormat="1" applyFont="1" applyBorder="1" applyAlignment="1" applyProtection="1" quotePrefix="1">
      <alignment horizontal="right"/>
      <protection/>
    </xf>
    <xf numFmtId="37" fontId="14" fillId="0" borderId="0" xfId="0" applyFont="1" applyAlignment="1" applyProtection="1">
      <alignment horizontal="left"/>
      <protection/>
    </xf>
    <xf numFmtId="15" fontId="7" fillId="0" borderId="0" xfId="0" applyNumberFormat="1" applyFont="1" applyAlignment="1">
      <alignment horizontal="center"/>
    </xf>
    <xf numFmtId="37" fontId="9" fillId="0" borderId="0" xfId="0" applyFont="1" applyAlignment="1">
      <alignment/>
    </xf>
    <xf numFmtId="37" fontId="1" fillId="0" borderId="8" xfId="0" applyFont="1" applyBorder="1" applyAlignment="1">
      <alignment/>
    </xf>
    <xf numFmtId="37" fontId="0" fillId="0" borderId="9" xfId="0" applyBorder="1" applyAlignment="1">
      <alignment/>
    </xf>
    <xf numFmtId="37" fontId="0" fillId="0" borderId="0" xfId="0" applyFont="1" applyAlignment="1" applyProtection="1">
      <alignment/>
      <protection/>
    </xf>
    <xf numFmtId="37" fontId="17" fillId="0" borderId="0" xfId="0" applyFont="1" applyAlignment="1">
      <alignment/>
    </xf>
    <xf numFmtId="37" fontId="17"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8" fillId="0" borderId="0" xfId="0" applyFont="1" applyAlignment="1" applyProtection="1">
      <alignment horizontal="left"/>
      <protection/>
    </xf>
    <xf numFmtId="37" fontId="14" fillId="0" borderId="0" xfId="0" applyFont="1" applyAlignment="1">
      <alignment/>
    </xf>
    <xf numFmtId="37" fontId="7" fillId="0" borderId="0" xfId="0" applyFont="1" applyAlignment="1">
      <alignment horizontal="left"/>
    </xf>
    <xf numFmtId="37" fontId="19" fillId="0" borderId="0" xfId="0" applyFont="1" applyAlignment="1" applyProtection="1">
      <alignment/>
      <protection/>
    </xf>
    <xf numFmtId="37" fontId="20" fillId="0" borderId="0" xfId="0" applyFont="1" applyAlignment="1">
      <alignment/>
    </xf>
    <xf numFmtId="43" fontId="1" fillId="0" borderId="0" xfId="15" applyFont="1" applyAlignment="1" applyProtection="1">
      <alignment/>
      <protection/>
    </xf>
    <xf numFmtId="37" fontId="15" fillId="0" borderId="0" xfId="0" applyFont="1" applyAlignment="1">
      <alignment horizontal="right"/>
    </xf>
    <xf numFmtId="178" fontId="1" fillId="0" borderId="0" xfId="15" applyNumberFormat="1" applyFont="1" applyAlignment="1">
      <alignment/>
    </xf>
    <xf numFmtId="37" fontId="1" fillId="0" borderId="0" xfId="0" applyFont="1" applyAlignment="1" quotePrefix="1">
      <alignment/>
    </xf>
    <xf numFmtId="37" fontId="1" fillId="0" borderId="0" xfId="0" applyFont="1" applyAlignment="1" applyProtection="1" quotePrefix="1">
      <alignment horizontal="right"/>
      <protection/>
    </xf>
    <xf numFmtId="37" fontId="1" fillId="0" borderId="0" xfId="0" applyFont="1" applyAlignment="1">
      <alignment wrapText="1"/>
    </xf>
    <xf numFmtId="178" fontId="1" fillId="0" borderId="0" xfId="15" applyNumberFormat="1" applyFont="1" applyBorder="1" applyAlignment="1">
      <alignment/>
    </xf>
    <xf numFmtId="37" fontId="1" fillId="0" borderId="0" xfId="0" applyFont="1" applyAlignment="1" quotePrefix="1">
      <alignment horizontal="center"/>
    </xf>
    <xf numFmtId="41" fontId="1" fillId="0" borderId="0" xfId="15" applyNumberFormat="1" applyFont="1" applyAlignment="1" applyProtection="1">
      <alignment/>
      <protection/>
    </xf>
    <xf numFmtId="41" fontId="1" fillId="0" borderId="5" xfId="0" applyNumberFormat="1" applyFont="1" applyBorder="1" applyAlignment="1" applyProtection="1">
      <alignment horizontal="right"/>
      <protection/>
    </xf>
    <xf numFmtId="41" fontId="1" fillId="0" borderId="0" xfId="15" applyNumberFormat="1" applyFont="1" applyAlignment="1" applyProtection="1">
      <alignment horizontal="right"/>
      <protection/>
    </xf>
    <xf numFmtId="41" fontId="1" fillId="0" borderId="0" xfId="0" applyNumberFormat="1" applyFont="1" applyBorder="1" applyAlignment="1">
      <alignment/>
    </xf>
    <xf numFmtId="41" fontId="1" fillId="0" borderId="0" xfId="0" applyNumberFormat="1" applyFont="1" applyAlignment="1" applyProtection="1">
      <alignment horizontal="center"/>
      <protection/>
    </xf>
    <xf numFmtId="37" fontId="1" fillId="0" borderId="0" xfId="0" applyFont="1" applyAlignment="1">
      <alignment horizontal="left" wrapText="1"/>
    </xf>
    <xf numFmtId="43" fontId="1" fillId="0" borderId="0" xfId="15" applyFont="1" applyBorder="1" applyAlignment="1">
      <alignment/>
    </xf>
    <xf numFmtId="37" fontId="1" fillId="0" borderId="0" xfId="0" applyFont="1" applyBorder="1" applyAlignment="1">
      <alignment/>
    </xf>
    <xf numFmtId="37" fontId="6" fillId="0" borderId="0" xfId="0" applyFont="1" applyAlignment="1" quotePrefix="1">
      <alignment horizontal="left"/>
    </xf>
    <xf numFmtId="37" fontId="21" fillId="0" borderId="0" xfId="0" applyFont="1" applyAlignment="1" applyProtection="1">
      <alignment/>
      <protection/>
    </xf>
    <xf numFmtId="37" fontId="0" fillId="0" borderId="0" xfId="0" applyFont="1" applyAlignment="1">
      <alignment/>
    </xf>
    <xf numFmtId="37" fontId="21" fillId="0" borderId="0" xfId="0" applyFont="1" applyAlignment="1">
      <alignment/>
    </xf>
    <xf numFmtId="37" fontId="22" fillId="0" borderId="0" xfId="0" applyFont="1" applyAlignment="1">
      <alignment horizontal="left"/>
    </xf>
    <xf numFmtId="37" fontId="20" fillId="0" borderId="0" xfId="0" applyFont="1" applyAlignment="1" applyProtection="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2" fillId="0" borderId="0" xfId="0" applyNumberFormat="1" applyFont="1" applyAlignment="1" applyProtection="1">
      <alignment horizontal="center"/>
      <protection/>
    </xf>
    <xf numFmtId="37" fontId="22" fillId="0" borderId="0" xfId="0" applyNumberFormat="1" applyFont="1" applyAlignment="1" applyProtection="1">
      <alignment/>
      <protection/>
    </xf>
    <xf numFmtId="37" fontId="22" fillId="0" borderId="0" xfId="0" applyNumberFormat="1" applyFont="1" applyBorder="1" applyAlignment="1" applyProtection="1">
      <alignment horizontal="center"/>
      <protection/>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protection/>
    </xf>
    <xf numFmtId="37" fontId="22" fillId="0" borderId="0" xfId="0" applyFont="1" applyAlignment="1">
      <alignment horizontal="center"/>
    </xf>
    <xf numFmtId="37" fontId="23" fillId="0" borderId="0" xfId="0" applyFont="1" applyAlignment="1" applyProtection="1">
      <alignment/>
      <protection/>
    </xf>
    <xf numFmtId="37" fontId="20" fillId="0" borderId="0" xfId="0" applyNumberFormat="1" applyFont="1" applyAlignment="1" applyProtection="1">
      <alignment horizontal="center"/>
      <protection/>
    </xf>
    <xf numFmtId="37" fontId="20" fillId="0" borderId="0" xfId="0" applyFont="1" applyAlignment="1" applyProtection="1">
      <alignment horizontal="center"/>
      <protection/>
    </xf>
    <xf numFmtId="37" fontId="20" fillId="0" borderId="0" xfId="0" applyNumberFormat="1" applyFont="1" applyAlignment="1" applyProtection="1">
      <alignment/>
      <protection/>
    </xf>
    <xf numFmtId="37" fontId="20" fillId="0" borderId="0" xfId="0" applyFont="1" applyBorder="1" applyAlignment="1" applyProtection="1">
      <alignment/>
      <protection/>
    </xf>
    <xf numFmtId="37" fontId="20" fillId="0" borderId="0" xfId="0" applyNumberFormat="1" applyFont="1" applyBorder="1" applyAlignment="1" applyProtection="1">
      <alignment horizontal="right"/>
      <protection/>
    </xf>
    <xf numFmtId="37" fontId="20" fillId="0" borderId="0" xfId="0" applyFont="1" applyBorder="1" applyAlignment="1" applyProtection="1">
      <alignment horizontal="center"/>
      <protection/>
    </xf>
    <xf numFmtId="37" fontId="20" fillId="0" borderId="0" xfId="0" applyNumberFormat="1" applyFont="1" applyBorder="1" applyAlignment="1" applyProtection="1">
      <alignment/>
      <protection/>
    </xf>
    <xf numFmtId="37" fontId="20" fillId="0" borderId="0" xfId="0" applyFont="1" applyBorder="1" applyAlignment="1">
      <alignment/>
    </xf>
    <xf numFmtId="43" fontId="20" fillId="0" borderId="0" xfId="15" applyFont="1" applyBorder="1" applyAlignment="1" applyProtection="1">
      <alignment horizontal="right"/>
      <protection/>
    </xf>
    <xf numFmtId="43" fontId="20" fillId="0" borderId="0" xfId="15" applyFont="1" applyBorder="1" applyAlignment="1">
      <alignment/>
    </xf>
    <xf numFmtId="43" fontId="20" fillId="0" borderId="0" xfId="15" applyFont="1" applyBorder="1" applyAlignment="1" applyProtection="1">
      <alignment/>
      <protection/>
    </xf>
    <xf numFmtId="37" fontId="20" fillId="0" borderId="1" xfId="0" applyFont="1" applyBorder="1" applyAlignment="1" applyProtection="1">
      <alignment/>
      <protection/>
    </xf>
    <xf numFmtId="37" fontId="20" fillId="0" borderId="1" xfId="0" applyFont="1" applyBorder="1" applyAlignment="1" applyProtection="1">
      <alignment horizontal="center"/>
      <protection/>
    </xf>
    <xf numFmtId="37" fontId="20" fillId="0" borderId="1" xfId="0" applyNumberFormat="1" applyFont="1" applyBorder="1" applyAlignment="1" applyProtection="1">
      <alignment/>
      <protection/>
    </xf>
    <xf numFmtId="41" fontId="20" fillId="0" borderId="0" xfId="0" applyNumberFormat="1" applyFont="1" applyBorder="1" applyAlignment="1" applyProtection="1">
      <alignment/>
      <protection/>
    </xf>
    <xf numFmtId="41" fontId="20" fillId="0" borderId="0" xfId="0" applyNumberFormat="1" applyFont="1" applyBorder="1" applyAlignment="1">
      <alignment/>
    </xf>
    <xf numFmtId="37" fontId="23" fillId="0" borderId="0" xfId="0" applyFont="1" applyBorder="1" applyAlignment="1" applyProtection="1">
      <alignment/>
      <protection/>
    </xf>
    <xf numFmtId="178" fontId="20" fillId="0" borderId="0" xfId="15" applyNumberFormat="1" applyFont="1" applyBorder="1" applyAlignment="1" applyProtection="1">
      <alignment horizontal="right"/>
      <protection/>
    </xf>
    <xf numFmtId="41" fontId="20" fillId="0" borderId="0" xfId="15" applyNumberFormat="1" applyFont="1" applyBorder="1" applyAlignment="1" applyProtection="1">
      <alignment/>
      <protection/>
    </xf>
    <xf numFmtId="41" fontId="20" fillId="0" borderId="10" xfId="0" applyNumberFormat="1" applyFont="1" applyBorder="1" applyAlignment="1">
      <alignment/>
    </xf>
    <xf numFmtId="37" fontId="20" fillId="0" borderId="0" xfId="0" applyFont="1" applyAlignment="1">
      <alignment horizontal="center"/>
    </xf>
    <xf numFmtId="37" fontId="22" fillId="0" borderId="0" xfId="0" applyFont="1" applyAlignment="1" applyProtection="1">
      <alignment horizontal="right"/>
      <protection/>
    </xf>
    <xf numFmtId="37" fontId="22" fillId="0" borderId="4" xfId="0" applyNumberFormat="1" applyFont="1" applyBorder="1" applyAlignment="1" applyProtection="1">
      <alignment horizontal="center"/>
      <protection/>
    </xf>
    <xf numFmtId="37" fontId="20" fillId="0" borderId="0" xfId="0" applyFont="1" applyAlignment="1">
      <alignment horizontal="left" wrapText="1"/>
    </xf>
    <xf numFmtId="37" fontId="20" fillId="0" borderId="0" xfId="0" applyFont="1" applyAlignment="1">
      <alignment horizontal="left"/>
    </xf>
    <xf numFmtId="41" fontId="20" fillId="0" borderId="0" xfId="0" applyNumberFormat="1" applyFont="1" applyAlignment="1" applyProtection="1">
      <alignment/>
      <protection/>
    </xf>
    <xf numFmtId="41" fontId="20" fillId="0" borderId="0" xfId="0" applyNumberFormat="1" applyFont="1" applyAlignment="1" applyProtection="1">
      <alignment horizontal="right"/>
      <protection/>
    </xf>
    <xf numFmtId="37" fontId="20" fillId="0" borderId="0" xfId="0" applyFont="1" applyAlignment="1" applyProtection="1">
      <alignment horizontal="left"/>
      <protection/>
    </xf>
    <xf numFmtId="37" fontId="20" fillId="0" borderId="0" xfId="0" applyNumberFormat="1" applyFont="1" applyAlignment="1" applyProtection="1">
      <alignment horizontal="right"/>
      <protection/>
    </xf>
    <xf numFmtId="37" fontId="20" fillId="0" borderId="1" xfId="0" applyNumberFormat="1" applyFont="1" applyBorder="1" applyAlignment="1" applyProtection="1">
      <alignment horizontal="right"/>
      <protection/>
    </xf>
    <xf numFmtId="37" fontId="20" fillId="0" borderId="8" xfId="0" applyFont="1" applyBorder="1" applyAlignment="1">
      <alignment/>
    </xf>
    <xf numFmtId="37" fontId="20" fillId="0" borderId="0" xfId="0" applyNumberFormat="1" applyFont="1" applyAlignment="1" applyProtection="1">
      <alignment horizontal="centerContinuous"/>
      <protection/>
    </xf>
    <xf numFmtId="178" fontId="20" fillId="0" borderId="0" xfId="15" applyNumberFormat="1" applyFont="1" applyAlignment="1" applyProtection="1">
      <alignment horizontal="right"/>
      <protection/>
    </xf>
    <xf numFmtId="37" fontId="22" fillId="0" borderId="0" xfId="0" applyNumberFormat="1" applyFont="1" applyAlignment="1" applyProtection="1">
      <alignment horizontal="right"/>
      <protection/>
    </xf>
    <xf numFmtId="37" fontId="20" fillId="0" borderId="0" xfId="0" applyNumberFormat="1" applyFont="1" applyAlignment="1" applyProtection="1" quotePrefix="1">
      <alignment horizontal="right"/>
      <protection/>
    </xf>
    <xf numFmtId="37" fontId="22" fillId="0" borderId="0" xfId="0" applyFont="1" applyAlignment="1">
      <alignment/>
    </xf>
    <xf numFmtId="37" fontId="0" fillId="0" borderId="0" xfId="0" applyAlignment="1">
      <alignment vertical="center"/>
    </xf>
    <xf numFmtId="37" fontId="1" fillId="0" borderId="0" xfId="0" applyFont="1" applyAlignment="1" applyProtection="1" quotePrefix="1">
      <alignment horizontal="left" vertical="center"/>
      <protection/>
    </xf>
    <xf numFmtId="37" fontId="1" fillId="0" borderId="0" xfId="0" applyFont="1" applyAlignment="1" applyProtection="1">
      <alignment horizontal="left" vertical="center"/>
      <protection/>
    </xf>
    <xf numFmtId="37" fontId="11" fillId="0" borderId="0" xfId="0" applyFont="1" applyBorder="1" applyAlignment="1">
      <alignment/>
    </xf>
    <xf numFmtId="37" fontId="11" fillId="0" borderId="0" xfId="0" applyFont="1" applyAlignment="1">
      <alignment/>
    </xf>
    <xf numFmtId="37" fontId="14" fillId="0" borderId="0" xfId="0" applyFont="1" applyAlignment="1" applyProtection="1">
      <alignment horizontal="left" vertical="center"/>
      <protection/>
    </xf>
    <xf numFmtId="41" fontId="1" fillId="0" borderId="0" xfId="0" applyNumberFormat="1" applyFont="1" applyBorder="1" applyAlignment="1">
      <alignment/>
    </xf>
    <xf numFmtId="41" fontId="1" fillId="0" borderId="0" xfId="15"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3" fontId="1" fillId="0" borderId="3" xfId="0" applyNumberFormat="1" applyFont="1" applyBorder="1" applyAlignment="1" applyProtection="1">
      <alignment horizontal="right"/>
      <protection/>
    </xf>
    <xf numFmtId="41" fontId="14" fillId="0" borderId="0" xfId="0" applyNumberFormat="1" applyFont="1" applyAlignment="1" applyProtection="1">
      <alignment horizontal="left"/>
      <protection/>
    </xf>
    <xf numFmtId="41" fontId="0" fillId="0" borderId="0" xfId="0" applyNumberFormat="1" applyAlignment="1">
      <alignment horizontal="left"/>
    </xf>
    <xf numFmtId="41" fontId="0" fillId="0" borderId="0" xfId="0" applyNumberFormat="1" applyAlignment="1">
      <alignment/>
    </xf>
    <xf numFmtId="41" fontId="0" fillId="0" borderId="0" xfId="0" applyNumberFormat="1" applyFont="1" applyAlignment="1" applyProtection="1">
      <alignment horizontal="centerContinuous"/>
      <protection/>
    </xf>
    <xf numFmtId="41" fontId="6" fillId="0" borderId="0" xfId="0" applyNumberFormat="1" applyFont="1" applyAlignment="1" applyProtection="1">
      <alignment horizontal="left"/>
      <protection/>
    </xf>
    <xf numFmtId="41" fontId="0" fillId="0" borderId="0" xfId="0" applyNumberFormat="1" applyBorder="1" applyAlignment="1">
      <alignment/>
    </xf>
    <xf numFmtId="37" fontId="10" fillId="0" borderId="0" xfId="0" applyFont="1" applyBorder="1" applyAlignment="1">
      <alignment horizontal="center"/>
    </xf>
    <xf numFmtId="37" fontId="7" fillId="0" borderId="0" xfId="0" applyFont="1" applyBorder="1" applyAlignment="1" applyProtection="1" quotePrefix="1">
      <alignment horizontal="center"/>
      <protection/>
    </xf>
    <xf numFmtId="41" fontId="20" fillId="0" borderId="0" xfId="0" applyNumberFormat="1" applyFont="1" applyBorder="1" applyAlignment="1" applyProtection="1">
      <alignment horizontal="right"/>
      <protection/>
    </xf>
    <xf numFmtId="178" fontId="1" fillId="0" borderId="0" xfId="15" applyNumberFormat="1" applyFont="1" applyBorder="1" applyAlignment="1" applyProtection="1">
      <alignment horizontal="right"/>
      <protection/>
    </xf>
    <xf numFmtId="178" fontId="1" fillId="0" borderId="0" xfId="15" applyNumberFormat="1" applyFont="1" applyAlignment="1" applyProtection="1">
      <alignment horizontal="right"/>
      <protection/>
    </xf>
    <xf numFmtId="178" fontId="1" fillId="0" borderId="4" xfId="15" applyNumberFormat="1" applyFont="1" applyBorder="1" applyAlignment="1" applyProtection="1">
      <alignment horizontal="right"/>
      <protection/>
    </xf>
    <xf numFmtId="178" fontId="1" fillId="0" borderId="0" xfId="15" applyNumberFormat="1" applyFont="1" applyFill="1" applyAlignment="1" applyProtection="1">
      <alignment horizontal="right"/>
      <protection/>
    </xf>
    <xf numFmtId="178" fontId="1" fillId="0" borderId="5" xfId="15" applyNumberFormat="1" applyFont="1" applyBorder="1" applyAlignment="1" applyProtection="1">
      <alignment horizontal="right"/>
      <protection/>
    </xf>
    <xf numFmtId="178" fontId="1" fillId="0" borderId="3" xfId="15" applyNumberFormat="1" applyFont="1" applyBorder="1" applyAlignment="1" applyProtection="1">
      <alignment horizontal="right"/>
      <protection/>
    </xf>
    <xf numFmtId="178" fontId="1" fillId="0" borderId="0" xfId="15" applyNumberFormat="1" applyFont="1" applyAlignment="1" applyProtection="1">
      <alignment horizontal="center"/>
      <protection/>
    </xf>
    <xf numFmtId="178" fontId="1" fillId="0" borderId="3" xfId="15" applyNumberFormat="1" applyFont="1" applyBorder="1" applyAlignment="1" applyProtection="1" quotePrefix="1">
      <alignment horizontal="right"/>
      <protection/>
    </xf>
    <xf numFmtId="178" fontId="1" fillId="0" borderId="0" xfId="0" applyNumberFormat="1" applyFont="1" applyAlignment="1" applyProtection="1">
      <alignment horizontal="center"/>
      <protection/>
    </xf>
    <xf numFmtId="43" fontId="1" fillId="0" borderId="3" xfId="15" applyNumberFormat="1" applyFont="1" applyBorder="1" applyAlignment="1" applyProtection="1">
      <alignment horizontal="right"/>
      <protection/>
    </xf>
    <xf numFmtId="43" fontId="20" fillId="0" borderId="1" xfId="15" applyFont="1" applyBorder="1" applyAlignment="1" applyProtection="1">
      <alignment/>
      <protection/>
    </xf>
    <xf numFmtId="37" fontId="10" fillId="0" borderId="0" xfId="0" applyFont="1" applyBorder="1" applyAlignment="1" applyProtection="1">
      <alignment horizontal="center"/>
      <protection/>
    </xf>
    <xf numFmtId="37" fontId="10" fillId="0" borderId="0" xfId="0" applyFont="1" applyBorder="1" applyAlignment="1" applyProtection="1" quotePrefix="1">
      <alignment horizontal="center"/>
      <protection/>
    </xf>
    <xf numFmtId="43" fontId="1" fillId="0" borderId="0" xfId="0" applyNumberFormat="1" applyFont="1" applyBorder="1" applyAlignment="1" applyProtection="1">
      <alignment horizontal="right"/>
      <protection/>
    </xf>
    <xf numFmtId="37" fontId="1" fillId="0" borderId="0" xfId="0" applyNumberFormat="1" applyFont="1" applyBorder="1" applyAlignment="1" applyProtection="1">
      <alignment horizontal="center"/>
      <protection/>
    </xf>
    <xf numFmtId="39" fontId="1" fillId="0" borderId="0" xfId="0" applyNumberFormat="1" applyFont="1" applyBorder="1" applyAlignment="1" applyProtection="1" quotePrefix="1">
      <alignment horizontal="right"/>
      <protection/>
    </xf>
    <xf numFmtId="43" fontId="5" fillId="0" borderId="0" xfId="15" applyFont="1" applyAlignment="1">
      <alignment/>
    </xf>
    <xf numFmtId="43" fontId="24" fillId="0" borderId="0" xfId="15" applyFont="1" applyAlignment="1">
      <alignment/>
    </xf>
    <xf numFmtId="178" fontId="20" fillId="0" borderId="0" xfId="15" applyNumberFormat="1" applyFont="1" applyBorder="1" applyAlignment="1">
      <alignment/>
    </xf>
    <xf numFmtId="178" fontId="20" fillId="0" borderId="0" xfId="15" applyNumberFormat="1" applyFont="1" applyAlignment="1">
      <alignment/>
    </xf>
    <xf numFmtId="178" fontId="20" fillId="0" borderId="1" xfId="15" applyNumberFormat="1" applyFont="1" applyBorder="1" applyAlignment="1" applyProtection="1">
      <alignment horizontal="right"/>
      <protection/>
    </xf>
    <xf numFmtId="41" fontId="20" fillId="0" borderId="6" xfId="0" applyNumberFormat="1" applyFont="1" applyBorder="1" applyAlignment="1">
      <alignment/>
    </xf>
    <xf numFmtId="41" fontId="0" fillId="0" borderId="0" xfId="0" applyNumberFormat="1" applyFont="1" applyAlignment="1" applyProtection="1">
      <alignment horizontal="left"/>
      <protection/>
    </xf>
    <xf numFmtId="41" fontId="0" fillId="0" borderId="0" xfId="0" applyNumberFormat="1" applyFont="1" applyAlignment="1" applyProtection="1" quotePrefix="1">
      <alignment horizontal="left"/>
      <protection/>
    </xf>
    <xf numFmtId="41" fontId="20" fillId="0" borderId="0" xfId="0" applyNumberFormat="1" applyFont="1" applyAlignment="1">
      <alignment/>
    </xf>
    <xf numFmtId="41" fontId="22" fillId="0" borderId="0" xfId="0" applyNumberFormat="1" applyFont="1" applyAlignment="1">
      <alignment horizontal="center"/>
    </xf>
    <xf numFmtId="41" fontId="20" fillId="0" borderId="0" xfId="0" applyNumberFormat="1" applyFont="1" applyAlignment="1">
      <alignment horizontal="center"/>
    </xf>
    <xf numFmtId="41" fontId="23" fillId="0" borderId="0" xfId="0" applyNumberFormat="1" applyFont="1" applyAlignment="1">
      <alignment horizontal="center"/>
    </xf>
    <xf numFmtId="41" fontId="22" fillId="0" borderId="0" xfId="0" applyNumberFormat="1" applyFont="1" applyAlignment="1">
      <alignment/>
    </xf>
    <xf numFmtId="41" fontId="20" fillId="0" borderId="0" xfId="0" applyNumberFormat="1" applyFont="1" applyAlignment="1" quotePrefix="1">
      <alignment/>
    </xf>
    <xf numFmtId="41" fontId="20" fillId="0" borderId="0" xfId="15" applyNumberFormat="1" applyFont="1" applyBorder="1" applyAlignment="1">
      <alignment horizontal="right"/>
    </xf>
    <xf numFmtId="41" fontId="20" fillId="0" borderId="0" xfId="15" applyNumberFormat="1" applyFont="1" applyBorder="1" applyAlignment="1">
      <alignment/>
    </xf>
    <xf numFmtId="41" fontId="20" fillId="0" borderId="0" xfId="15" applyNumberFormat="1" applyFont="1" applyAlignment="1">
      <alignment/>
    </xf>
    <xf numFmtId="41" fontId="20" fillId="0" borderId="0" xfId="0" applyNumberFormat="1" applyFont="1" applyAlignment="1" quotePrefix="1">
      <alignment horizontal="left" indent="1"/>
    </xf>
    <xf numFmtId="41" fontId="20" fillId="0" borderId="0" xfId="0" applyNumberFormat="1" applyFont="1" applyAlignment="1" quotePrefix="1">
      <alignment horizontal="left"/>
    </xf>
    <xf numFmtId="41" fontId="20" fillId="0" borderId="0" xfId="0" applyNumberFormat="1" applyFont="1" applyBorder="1" applyAlignment="1">
      <alignment horizontal="center"/>
    </xf>
    <xf numFmtId="41" fontId="25" fillId="0" borderId="0" xfId="0" applyNumberFormat="1" applyFont="1" applyAlignment="1" applyProtection="1">
      <alignment horizontal="left"/>
      <protection/>
    </xf>
    <xf numFmtId="41" fontId="26" fillId="0" borderId="0" xfId="0" applyNumberFormat="1" applyFont="1" applyAlignment="1" applyProtection="1">
      <alignment horizontal="left"/>
      <protection/>
    </xf>
    <xf numFmtId="37" fontId="16" fillId="0" borderId="9" xfId="0" applyFont="1" applyBorder="1" applyAlignment="1">
      <alignment horizontal="center"/>
    </xf>
    <xf numFmtId="37" fontId="16" fillId="0" borderId="0" xfId="0" applyFont="1" applyAlignment="1">
      <alignment horizontal="center"/>
    </xf>
    <xf numFmtId="37" fontId="15" fillId="0" borderId="11" xfId="0" applyFont="1" applyBorder="1" applyAlignment="1">
      <alignment horizontal="center"/>
    </xf>
    <xf numFmtId="37" fontId="2" fillId="0" borderId="0" xfId="0" applyFont="1" applyAlignment="1">
      <alignment horizontal="center"/>
    </xf>
    <xf numFmtId="37" fontId="16" fillId="0" borderId="0" xfId="0" applyFont="1" applyAlignment="1" quotePrefix="1">
      <alignment horizontal="center"/>
    </xf>
    <xf numFmtId="37" fontId="7" fillId="0" borderId="0" xfId="0" applyFont="1" applyAlignment="1" applyProtection="1">
      <alignment horizontal="center"/>
      <protection/>
    </xf>
    <xf numFmtId="37" fontId="7" fillId="0" borderId="4" xfId="0" applyFont="1" applyBorder="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41" fontId="20" fillId="0" borderId="0" xfId="0" applyNumberFormat="1" applyFont="1" applyAlignment="1" applyProtection="1" quotePrefix="1">
      <alignment horizontal="center"/>
      <protection/>
    </xf>
    <xf numFmtId="41" fontId="20" fillId="0" borderId="0" xfId="0" applyNumberFormat="1"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lignment horizontal="left" wrapText="1"/>
    </xf>
    <xf numFmtId="37" fontId="20" fillId="0" borderId="0" xfId="0" applyFont="1" applyAlignment="1">
      <alignment horizontal="left" wrapText="1"/>
    </xf>
    <xf numFmtId="37" fontId="1" fillId="0" borderId="0" xfId="0" applyFont="1" applyAlignment="1">
      <alignment horizontal="justify" wrapText="1"/>
    </xf>
    <xf numFmtId="37" fontId="22" fillId="0" borderId="4" xfId="0" applyFont="1" applyBorder="1" applyAlignment="1">
      <alignment horizontal="center"/>
    </xf>
    <xf numFmtId="37" fontId="20" fillId="0" borderId="0" xfId="0" applyFont="1" applyAlignment="1">
      <alignment horizontal="justify" wrapText="1"/>
    </xf>
    <xf numFmtId="37" fontId="20" fillId="0" borderId="0" xfId="0" applyFont="1" applyAlignment="1" applyProtection="1">
      <alignment vertical="top" wrapText="1"/>
      <protection/>
    </xf>
    <xf numFmtId="37"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13</xdr:row>
      <xdr:rowOff>142875</xdr:rowOff>
    </xdr:from>
    <xdr:to>
      <xdr:col>16</xdr:col>
      <xdr:colOff>266700</xdr:colOff>
      <xdr:row>19</xdr:row>
      <xdr:rowOff>0</xdr:rowOff>
    </xdr:to>
    <xdr:sp>
      <xdr:nvSpPr>
        <xdr:cNvPr id="1" name="TextBox 1"/>
        <xdr:cNvSpPr txBox="1">
          <a:spLocks noChangeArrowheads="1"/>
        </xdr:cNvSpPr>
      </xdr:nvSpPr>
      <xdr:spPr>
        <a:xfrm>
          <a:off x="466725" y="2400300"/>
          <a:ext cx="6829425" cy="828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report has been prepared in accordance with the Financial Reporting Standards ("FRS") (formerly known as Malaysian  Accounting Standards Board) 134, "Interim  Financial  Reporting" and Part A of Appendix 9B of the Listing Requirements  of Bursa Malaysia Securities Berhad and should be read in conjunction with the audited financial statements of the Group for the financial year ended 30 June 2005.
. </a:t>
          </a:r>
        </a:p>
      </xdr:txBody>
    </xdr:sp>
    <xdr:clientData/>
  </xdr:twoCellAnchor>
  <xdr:twoCellAnchor>
    <xdr:from>
      <xdr:col>2</xdr:col>
      <xdr:colOff>28575</xdr:colOff>
      <xdr:row>19</xdr:row>
      <xdr:rowOff>28575</xdr:rowOff>
    </xdr:from>
    <xdr:to>
      <xdr:col>16</xdr:col>
      <xdr:colOff>257175</xdr:colOff>
      <xdr:row>23</xdr:row>
      <xdr:rowOff>38100</xdr:rowOff>
    </xdr:to>
    <xdr:sp>
      <xdr:nvSpPr>
        <xdr:cNvPr id="2" name="TextBox 2"/>
        <xdr:cNvSpPr txBox="1">
          <a:spLocks noChangeArrowheads="1"/>
        </xdr:cNvSpPr>
      </xdr:nvSpPr>
      <xdr:spPr>
        <a:xfrm>
          <a:off x="457200" y="3257550"/>
          <a:ext cx="6829425"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accounting policies and methods of computation adopted by the Group in this interim financial report are consistent with those adopted in the audited financial statements for the financial year ended 30 June 2005 except for the adoption of the new FRS standards.</a:t>
          </a:r>
        </a:p>
      </xdr:txBody>
    </xdr:sp>
    <xdr:clientData/>
  </xdr:twoCellAnchor>
  <xdr:twoCellAnchor>
    <xdr:from>
      <xdr:col>2</xdr:col>
      <xdr:colOff>9525</xdr:colOff>
      <xdr:row>23</xdr:row>
      <xdr:rowOff>104775</xdr:rowOff>
    </xdr:from>
    <xdr:to>
      <xdr:col>16</xdr:col>
      <xdr:colOff>276225</xdr:colOff>
      <xdr:row>26</xdr:row>
      <xdr:rowOff>38100</xdr:rowOff>
    </xdr:to>
    <xdr:sp>
      <xdr:nvSpPr>
        <xdr:cNvPr id="3" name="TextBox 3"/>
        <xdr:cNvSpPr txBox="1">
          <a:spLocks noChangeArrowheads="1"/>
        </xdr:cNvSpPr>
      </xdr:nvSpPr>
      <xdr:spPr>
        <a:xfrm>
          <a:off x="438150" y="3981450"/>
          <a:ext cx="6867525" cy="419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new FRS standards does not have any material effect on the financial results of the Group for the financial year-to-date.</a:t>
          </a:r>
        </a:p>
      </xdr:txBody>
    </xdr:sp>
    <xdr:clientData/>
  </xdr:twoCellAnchor>
  <xdr:twoCellAnchor>
    <xdr:from>
      <xdr:col>1</xdr:col>
      <xdr:colOff>295275</xdr:colOff>
      <xdr:row>48</xdr:row>
      <xdr:rowOff>114300</xdr:rowOff>
    </xdr:from>
    <xdr:to>
      <xdr:col>16</xdr:col>
      <xdr:colOff>295275</xdr:colOff>
      <xdr:row>51</xdr:row>
      <xdr:rowOff>76200</xdr:rowOff>
    </xdr:to>
    <xdr:sp>
      <xdr:nvSpPr>
        <xdr:cNvPr id="4" name="TextBox 4"/>
        <xdr:cNvSpPr txBox="1">
          <a:spLocks noChangeArrowheads="1"/>
        </xdr:cNvSpPr>
      </xdr:nvSpPr>
      <xdr:spPr>
        <a:xfrm>
          <a:off x="419100" y="8343900"/>
          <a:ext cx="69056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estimates of amounts reported in prior interim periods of the current  financial  year or in prior financial years.</a:t>
          </a:r>
        </a:p>
      </xdr:txBody>
    </xdr:sp>
    <xdr:clientData/>
  </xdr:twoCellAnchor>
  <xdr:twoCellAnchor>
    <xdr:from>
      <xdr:col>1</xdr:col>
      <xdr:colOff>295275</xdr:colOff>
      <xdr:row>42</xdr:row>
      <xdr:rowOff>104775</xdr:rowOff>
    </xdr:from>
    <xdr:to>
      <xdr:col>16</xdr:col>
      <xdr:colOff>323850</xdr:colOff>
      <xdr:row>44</xdr:row>
      <xdr:rowOff>57150</xdr:rowOff>
    </xdr:to>
    <xdr:sp>
      <xdr:nvSpPr>
        <xdr:cNvPr id="5" name="TextBox 6"/>
        <xdr:cNvSpPr txBox="1">
          <a:spLocks noChangeArrowheads="1"/>
        </xdr:cNvSpPr>
      </xdr:nvSpPr>
      <xdr:spPr>
        <a:xfrm>
          <a:off x="419100" y="7162800"/>
          <a:ext cx="6934200"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items affecting assets, liabilities, equity, net income or cash flows that are unusual because of their nature, size or incidence.</a:t>
          </a:r>
        </a:p>
      </xdr:txBody>
    </xdr:sp>
    <xdr:clientData/>
  </xdr:twoCellAnchor>
  <xdr:twoCellAnchor>
    <xdr:from>
      <xdr:col>2</xdr:col>
      <xdr:colOff>0</xdr:colOff>
      <xdr:row>55</xdr:row>
      <xdr:rowOff>152400</xdr:rowOff>
    </xdr:from>
    <xdr:to>
      <xdr:col>16</xdr:col>
      <xdr:colOff>295275</xdr:colOff>
      <xdr:row>58</xdr:row>
      <xdr:rowOff>114300</xdr:rowOff>
    </xdr:to>
    <xdr:sp>
      <xdr:nvSpPr>
        <xdr:cNvPr id="6" name="TextBox 7"/>
        <xdr:cNvSpPr txBox="1">
          <a:spLocks noChangeArrowheads="1"/>
        </xdr:cNvSpPr>
      </xdr:nvSpPr>
      <xdr:spPr>
        <a:xfrm>
          <a:off x="428625" y="9572625"/>
          <a:ext cx="6896100"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cancellations, repurchases, resale and repayments of debt and equity securities for the current quarter and financial year-to-date.</a:t>
          </a:r>
        </a:p>
      </xdr:txBody>
    </xdr:sp>
    <xdr:clientData/>
  </xdr:twoCellAnchor>
  <xdr:twoCellAnchor>
    <xdr:from>
      <xdr:col>2</xdr:col>
      <xdr:colOff>9525</xdr:colOff>
      <xdr:row>62</xdr:row>
      <xdr:rowOff>142875</xdr:rowOff>
    </xdr:from>
    <xdr:to>
      <xdr:col>16</xdr:col>
      <xdr:colOff>323850</xdr:colOff>
      <xdr:row>66</xdr:row>
      <xdr:rowOff>85725</xdr:rowOff>
    </xdr:to>
    <xdr:sp>
      <xdr:nvSpPr>
        <xdr:cNvPr id="7" name="TextBox 8"/>
        <xdr:cNvSpPr txBox="1">
          <a:spLocks noChangeArrowheads="1"/>
        </xdr:cNvSpPr>
      </xdr:nvSpPr>
      <xdr:spPr>
        <a:xfrm>
          <a:off x="438150" y="10744200"/>
          <a:ext cx="6915150"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During the current quarter and financial year-to-date, a first and final dividend of 1.0 sen per share less income tax, amounting to RM537,919 in respect of the financial year ended 30 June 2005 was paid by the Group.</a:t>
          </a:r>
        </a:p>
      </xdr:txBody>
    </xdr:sp>
    <xdr:clientData/>
  </xdr:twoCellAnchor>
  <xdr:twoCellAnchor>
    <xdr:from>
      <xdr:col>2</xdr:col>
      <xdr:colOff>0</xdr:colOff>
      <xdr:row>98</xdr:row>
      <xdr:rowOff>142875</xdr:rowOff>
    </xdr:from>
    <xdr:to>
      <xdr:col>16</xdr:col>
      <xdr:colOff>228600</xdr:colOff>
      <xdr:row>100</xdr:row>
      <xdr:rowOff>66675</xdr:rowOff>
    </xdr:to>
    <xdr:sp>
      <xdr:nvSpPr>
        <xdr:cNvPr id="8" name="TextBox 10"/>
        <xdr:cNvSpPr txBox="1">
          <a:spLocks noChangeArrowheads="1"/>
        </xdr:cNvSpPr>
      </xdr:nvSpPr>
      <xdr:spPr>
        <a:xfrm>
          <a:off x="428625" y="15659100"/>
          <a:ext cx="6829425"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any amendment from the previous audited financial statements.</a:t>
          </a:r>
        </a:p>
      </xdr:txBody>
    </xdr:sp>
    <xdr:clientData/>
  </xdr:twoCellAnchor>
  <xdr:twoCellAnchor>
    <xdr:from>
      <xdr:col>2</xdr:col>
      <xdr:colOff>9525</xdr:colOff>
      <xdr:row>104</xdr:row>
      <xdr:rowOff>152400</xdr:rowOff>
    </xdr:from>
    <xdr:to>
      <xdr:col>16</xdr:col>
      <xdr:colOff>266700</xdr:colOff>
      <xdr:row>107</xdr:row>
      <xdr:rowOff>57150</xdr:rowOff>
    </xdr:to>
    <xdr:sp>
      <xdr:nvSpPr>
        <xdr:cNvPr id="9" name="TextBox 11"/>
        <xdr:cNvSpPr txBox="1">
          <a:spLocks noChangeArrowheads="1"/>
        </xdr:cNvSpPr>
      </xdr:nvSpPr>
      <xdr:spPr>
        <a:xfrm>
          <a:off x="438150" y="16811625"/>
          <a:ext cx="6858000" cy="3905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material events subsequent to the end of the interim report period that have not been reflected in the financial statements for the interim period.
</a:t>
          </a:r>
        </a:p>
      </xdr:txBody>
    </xdr:sp>
    <xdr:clientData/>
  </xdr:twoCellAnchor>
  <xdr:twoCellAnchor>
    <xdr:from>
      <xdr:col>2</xdr:col>
      <xdr:colOff>0</xdr:colOff>
      <xdr:row>270</xdr:row>
      <xdr:rowOff>0</xdr:rowOff>
    </xdr:from>
    <xdr:to>
      <xdr:col>16</xdr:col>
      <xdr:colOff>257175</xdr:colOff>
      <xdr:row>272</xdr:row>
      <xdr:rowOff>47625</xdr:rowOff>
    </xdr:to>
    <xdr:sp>
      <xdr:nvSpPr>
        <xdr:cNvPr id="10" name="TextBox 12"/>
        <xdr:cNvSpPr txBox="1">
          <a:spLocks noChangeArrowheads="1"/>
        </xdr:cNvSpPr>
      </xdr:nvSpPr>
      <xdr:spPr>
        <a:xfrm>
          <a:off x="428625" y="44034075"/>
          <a:ext cx="6858000" cy="371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(Loss)/Earnings per share is calculated by dividing the Group's (loss)/profit after tax and minority interests by the number of ordinary shares in issue of 74.711 million.</a:t>
          </a:r>
        </a:p>
      </xdr:txBody>
    </xdr:sp>
    <xdr:clientData/>
  </xdr:twoCellAnchor>
  <xdr:twoCellAnchor>
    <xdr:from>
      <xdr:col>2</xdr:col>
      <xdr:colOff>0</xdr:colOff>
      <xdr:row>140</xdr:row>
      <xdr:rowOff>19050</xdr:rowOff>
    </xdr:from>
    <xdr:to>
      <xdr:col>16</xdr:col>
      <xdr:colOff>304800</xdr:colOff>
      <xdr:row>145</xdr:row>
      <xdr:rowOff>133350</xdr:rowOff>
    </xdr:to>
    <xdr:sp>
      <xdr:nvSpPr>
        <xdr:cNvPr id="11" name="TextBox 14"/>
        <xdr:cNvSpPr txBox="1">
          <a:spLocks noChangeArrowheads="1"/>
        </xdr:cNvSpPr>
      </xdr:nvSpPr>
      <xdr:spPr>
        <a:xfrm>
          <a:off x="428625" y="23269575"/>
          <a:ext cx="6905625" cy="8572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Group revenue declined, principally attributable to low domestic sales in its steel services segment. Inventories which were committed earlier at higher prices had substantially eroded margins. Lower associates' profits has further reduced Group's performance to record a loss before taxation of RM0.8 million.
</a:t>
          </a:r>
        </a:p>
      </xdr:txBody>
    </xdr:sp>
    <xdr:clientData/>
  </xdr:twoCellAnchor>
  <xdr:twoCellAnchor>
    <xdr:from>
      <xdr:col>2</xdr:col>
      <xdr:colOff>0</xdr:colOff>
      <xdr:row>123</xdr:row>
      <xdr:rowOff>123825</xdr:rowOff>
    </xdr:from>
    <xdr:to>
      <xdr:col>16</xdr:col>
      <xdr:colOff>466725</xdr:colOff>
      <xdr:row>128</xdr:row>
      <xdr:rowOff>276225</xdr:rowOff>
    </xdr:to>
    <xdr:sp>
      <xdr:nvSpPr>
        <xdr:cNvPr id="12" name="TextBox 15"/>
        <xdr:cNvSpPr txBox="1">
          <a:spLocks noChangeArrowheads="1"/>
        </xdr:cNvSpPr>
      </xdr:nvSpPr>
      <xdr:spPr>
        <a:xfrm>
          <a:off x="428625" y="19916775"/>
          <a:ext cx="7067550" cy="1104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six months ended 31 December 2005, our steel division continued to be negatively impacted by the soft steel market environment and accordingly, recorded a loss in its operations. However, better performance by our associates' operations in China has largely mitigated these losses resulting in the Group recording a cumulative profit before taxation of RM0.4 million as against RM12.3 million in the preceding year corresponding period. </a:t>
          </a:r>
        </a:p>
      </xdr:txBody>
    </xdr:sp>
    <xdr:clientData/>
  </xdr:twoCellAnchor>
  <xdr:oneCellAnchor>
    <xdr:from>
      <xdr:col>1</xdr:col>
      <xdr:colOff>276225</xdr:colOff>
      <xdr:row>188</xdr:row>
      <xdr:rowOff>142875</xdr:rowOff>
    </xdr:from>
    <xdr:ext cx="6981825" cy="400050"/>
    <xdr:sp>
      <xdr:nvSpPr>
        <xdr:cNvPr id="13" name="TextBox 16"/>
        <xdr:cNvSpPr txBox="1">
          <a:spLocks noChangeArrowheads="1"/>
        </xdr:cNvSpPr>
      </xdr:nvSpPr>
      <xdr:spPr>
        <a:xfrm>
          <a:off x="400050" y="31213425"/>
          <a:ext cx="6981825" cy="4000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sale of unquoted investments and/or properties for the current quarter and financial year-to-date.</a:t>
          </a:r>
        </a:p>
      </xdr:txBody>
    </xdr:sp>
    <xdr:clientData/>
  </xdr:oneCellAnchor>
  <xdr:twoCellAnchor>
    <xdr:from>
      <xdr:col>2</xdr:col>
      <xdr:colOff>9525</xdr:colOff>
      <xdr:row>148</xdr:row>
      <xdr:rowOff>171450</xdr:rowOff>
    </xdr:from>
    <xdr:to>
      <xdr:col>16</xdr:col>
      <xdr:colOff>276225</xdr:colOff>
      <xdr:row>152</xdr:row>
      <xdr:rowOff>133350</xdr:rowOff>
    </xdr:to>
    <xdr:sp>
      <xdr:nvSpPr>
        <xdr:cNvPr id="14" name="TextBox 18"/>
        <xdr:cNvSpPr txBox="1">
          <a:spLocks noChangeArrowheads="1"/>
        </xdr:cNvSpPr>
      </xdr:nvSpPr>
      <xdr:spPr>
        <a:xfrm>
          <a:off x="438150" y="24707850"/>
          <a:ext cx="6867525" cy="8572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operating environment for the steel division is expected to improve in view of the recent positive developments in the international steel market. Our automotive division is not expected to contribute to the Group's performance due to the dilution of equity interest by Lion Asiapac Limited in Anhui Jianghuai Automobile Co., Ltd, a key contributor to the division in the past.</a:t>
          </a:r>
        </a:p>
      </xdr:txBody>
    </xdr:sp>
    <xdr:clientData/>
  </xdr:twoCellAnchor>
  <xdr:twoCellAnchor>
    <xdr:from>
      <xdr:col>1</xdr:col>
      <xdr:colOff>295275</xdr:colOff>
      <xdr:row>255</xdr:row>
      <xdr:rowOff>104775</xdr:rowOff>
    </xdr:from>
    <xdr:to>
      <xdr:col>16</xdr:col>
      <xdr:colOff>247650</xdr:colOff>
      <xdr:row>258</xdr:row>
      <xdr:rowOff>152400</xdr:rowOff>
    </xdr:to>
    <xdr:sp>
      <xdr:nvSpPr>
        <xdr:cNvPr id="15" name="TextBox 22"/>
        <xdr:cNvSpPr txBox="1">
          <a:spLocks noChangeArrowheads="1"/>
        </xdr:cNvSpPr>
      </xdr:nvSpPr>
      <xdr:spPr>
        <a:xfrm>
          <a:off x="419100" y="42672000"/>
          <a:ext cx="6858000" cy="276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does not recommend any interim dividend for the financial quarter ended 31 December 2005.</a:t>
          </a:r>
        </a:p>
      </xdr:txBody>
    </xdr:sp>
    <xdr:clientData/>
  </xdr:twoCellAnchor>
  <xdr:twoCellAnchor>
    <xdr:from>
      <xdr:col>1</xdr:col>
      <xdr:colOff>295275</xdr:colOff>
      <xdr:row>209</xdr:row>
      <xdr:rowOff>0</xdr:rowOff>
    </xdr:from>
    <xdr:to>
      <xdr:col>16</xdr:col>
      <xdr:colOff>247650</xdr:colOff>
      <xdr:row>221</xdr:row>
      <xdr:rowOff>0</xdr:rowOff>
    </xdr:to>
    <xdr:sp>
      <xdr:nvSpPr>
        <xdr:cNvPr id="16" name="TextBox 23"/>
        <xdr:cNvSpPr txBox="1">
          <a:spLocks noChangeArrowheads="1"/>
        </xdr:cNvSpPr>
      </xdr:nvSpPr>
      <xdr:spPr>
        <a:xfrm>
          <a:off x="419100" y="34899600"/>
          <a:ext cx="6858000" cy="22002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As announced on 25 November 2004, the Company received a Notice of Conditional Voluntary Offer from K&amp;N Kenanga Bhd on behalf of Lion Corporation Berhad ("LCB") to acquire the remaining 71,522,971 ordinary shares of RM1.00 each in the Company ("Offer Shares"), representing 95.73% of the issued and paid-up share capital in the Company not already owned by LCB and its wholly-owned subsidiary, Limpahjaya Sdn Bhd, on the basis of LCB issuing two new ordinary shares of RM1.00 each in LCB at an issue price of RM1.31 each for every three existing Offer Shares held.
On 23 December 2004, the Company announced that it had received a letter from LCB stating that the Securities Commission had approved LCB's application for an extension of time to despatch the Offer Document within seven days from the date of approval of the relevant regulatory authorities, whichever is the later.
</a:t>
          </a:r>
        </a:p>
      </xdr:txBody>
    </xdr:sp>
    <xdr:clientData/>
  </xdr:twoCellAnchor>
  <xdr:twoCellAnchor>
    <xdr:from>
      <xdr:col>1</xdr:col>
      <xdr:colOff>295275</xdr:colOff>
      <xdr:row>179</xdr:row>
      <xdr:rowOff>171450</xdr:rowOff>
    </xdr:from>
    <xdr:to>
      <xdr:col>16</xdr:col>
      <xdr:colOff>104775</xdr:colOff>
      <xdr:row>183</xdr:row>
      <xdr:rowOff>38100</xdr:rowOff>
    </xdr:to>
    <xdr:sp>
      <xdr:nvSpPr>
        <xdr:cNvPr id="17" name="TextBox 24"/>
        <xdr:cNvSpPr txBox="1">
          <a:spLocks noChangeArrowheads="1"/>
        </xdr:cNvSpPr>
      </xdr:nvSpPr>
      <xdr:spPr>
        <a:xfrm>
          <a:off x="419100" y="29765625"/>
          <a:ext cx="6715125" cy="6191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Group's effective tax rate is higher than the statutory tax rate due mainly to the profits of certain subsidiary and associated companies which for tax purposes cannot be set-off with losses from other companies within the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G39"/>
  <sheetViews>
    <sheetView showGridLines="0" workbookViewId="0" topLeftCell="A1">
      <selection activeCell="C20" sqref="C20"/>
    </sheetView>
  </sheetViews>
  <sheetFormatPr defaultColWidth="8.88671875" defaultRowHeight="15"/>
  <cols>
    <col min="1" max="1" width="2.4453125" style="0" customWidth="1"/>
    <col min="4" max="4" width="10.88671875" style="0" customWidth="1"/>
    <col min="6" max="6" width="10.21484375" style="0" customWidth="1"/>
    <col min="7" max="7" width="14.4453125" style="0" customWidth="1"/>
  </cols>
  <sheetData>
    <row r="7" spans="2:7" ht="23.25" thickBot="1">
      <c r="B7" s="220" t="s">
        <v>139</v>
      </c>
      <c r="C7" s="220"/>
      <c r="D7" s="220"/>
      <c r="E7" s="220"/>
      <c r="F7" s="220"/>
      <c r="G7" s="220"/>
    </row>
    <row r="8" spans="4:7" ht="15.75" thickTop="1">
      <c r="D8" s="222" t="s">
        <v>120</v>
      </c>
      <c r="E8" s="222"/>
      <c r="F8" s="222"/>
      <c r="G8" s="96" t="s">
        <v>128</v>
      </c>
    </row>
    <row r="15" spans="2:7" ht="20.25">
      <c r="B15" s="223" t="s">
        <v>121</v>
      </c>
      <c r="C15" s="223"/>
      <c r="D15" s="223"/>
      <c r="E15" s="223"/>
      <c r="F15" s="223"/>
      <c r="G15" s="223"/>
    </row>
    <row r="17" spans="2:7" ht="20.25">
      <c r="B17" s="223" t="s">
        <v>181</v>
      </c>
      <c r="C17" s="223"/>
      <c r="D17" s="223"/>
      <c r="E17" s="223"/>
      <c r="F17" s="223"/>
      <c r="G17" s="223"/>
    </row>
    <row r="19" spans="2:7" ht="22.5">
      <c r="B19" s="224" t="s">
        <v>182</v>
      </c>
      <c r="C19" s="221"/>
      <c r="D19" s="221"/>
      <c r="E19" s="221"/>
      <c r="F19" s="221"/>
      <c r="G19" s="221"/>
    </row>
    <row r="26" spans="2:7" ht="22.5">
      <c r="B26" s="221"/>
      <c r="C26" s="221"/>
      <c r="D26" s="221"/>
      <c r="E26" s="221"/>
      <c r="F26" s="221"/>
      <c r="G26" s="221"/>
    </row>
    <row r="27" spans="2:7" ht="8.25" customHeight="1" thickBot="1">
      <c r="B27" s="84"/>
      <c r="C27" s="84"/>
      <c r="D27" s="84"/>
      <c r="E27" s="84"/>
      <c r="F27" s="84"/>
      <c r="G27" s="84"/>
    </row>
    <row r="28" ht="15.75" thickTop="1"/>
    <row r="30" spans="2:7" ht="15.75">
      <c r="B30" s="86" t="s">
        <v>57</v>
      </c>
      <c r="C30" s="86"/>
      <c r="D30" s="86"/>
      <c r="E30" s="86"/>
      <c r="F30" s="86"/>
      <c r="G30" s="86">
        <v>1</v>
      </c>
    </row>
    <row r="31" spans="2:7" ht="15.75">
      <c r="B31" s="86"/>
      <c r="C31" s="86"/>
      <c r="D31" s="86"/>
      <c r="E31" s="86"/>
      <c r="F31" s="86"/>
      <c r="G31" s="86"/>
    </row>
    <row r="32" spans="2:7" ht="15.75">
      <c r="B32" s="86" t="s">
        <v>58</v>
      </c>
      <c r="C32" s="86"/>
      <c r="D32" s="86"/>
      <c r="E32" s="86"/>
      <c r="F32" s="86"/>
      <c r="G32" s="86">
        <v>2</v>
      </c>
    </row>
    <row r="33" spans="2:7" ht="15.75">
      <c r="B33" s="86"/>
      <c r="C33" s="86"/>
      <c r="D33" s="86"/>
      <c r="E33" s="86"/>
      <c r="F33" s="86"/>
      <c r="G33" s="86"/>
    </row>
    <row r="34" spans="2:7" ht="15.75">
      <c r="B34" s="86" t="s">
        <v>147</v>
      </c>
      <c r="C34" s="86"/>
      <c r="D34" s="86"/>
      <c r="E34" s="86"/>
      <c r="F34" s="86"/>
      <c r="G34" s="86">
        <v>3</v>
      </c>
    </row>
    <row r="35" spans="2:7" ht="15.75">
      <c r="B35" s="86"/>
      <c r="C35" s="86"/>
      <c r="D35" s="86"/>
      <c r="E35" s="86"/>
      <c r="F35" s="86"/>
      <c r="G35" s="86"/>
    </row>
    <row r="36" spans="2:7" ht="15.75">
      <c r="B36" s="86" t="s">
        <v>148</v>
      </c>
      <c r="C36" s="86"/>
      <c r="D36" s="86"/>
      <c r="E36" s="86"/>
      <c r="F36" s="86"/>
      <c r="G36" s="86">
        <v>4</v>
      </c>
    </row>
    <row r="37" spans="2:7" ht="15.75">
      <c r="B37" s="86"/>
      <c r="C37" s="86"/>
      <c r="D37" s="86"/>
      <c r="E37" s="86"/>
      <c r="F37" s="86"/>
      <c r="G37" s="86"/>
    </row>
    <row r="38" spans="2:7" ht="15.75">
      <c r="B38" s="86" t="s">
        <v>161</v>
      </c>
      <c r="C38" s="86"/>
      <c r="D38" s="86"/>
      <c r="E38" s="86"/>
      <c r="F38" s="86"/>
      <c r="G38" s="87" t="s">
        <v>167</v>
      </c>
    </row>
    <row r="39" spans="2:7" ht="15.75">
      <c r="B39" s="86"/>
      <c r="C39" s="86"/>
      <c r="D39" s="86"/>
      <c r="E39" s="86"/>
      <c r="F39" s="86"/>
      <c r="G39" s="86" t="s">
        <v>11</v>
      </c>
    </row>
  </sheetData>
  <mergeCells count="6">
    <mergeCell ref="B7:G7"/>
    <mergeCell ref="B26:G26"/>
    <mergeCell ref="D8:F8"/>
    <mergeCell ref="B15:G15"/>
    <mergeCell ref="B17:G17"/>
    <mergeCell ref="B19:G19"/>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P604"/>
  <sheetViews>
    <sheetView showGridLines="0" defaultGridColor="0" colorId="22" workbookViewId="0" topLeftCell="A1">
      <selection activeCell="F55" sqref="F55"/>
    </sheetView>
  </sheetViews>
  <sheetFormatPr defaultColWidth="12.6640625" defaultRowHeight="12.75" customHeight="1"/>
  <cols>
    <col min="1" max="2" width="2.10546875" style="0" customWidth="1"/>
    <col min="3" max="3" width="5.3359375" style="0" customWidth="1"/>
    <col min="4" max="4" width="14.88671875" style="0" customWidth="1"/>
    <col min="5" max="5" width="1.88671875" style="0" customWidth="1"/>
    <col min="6" max="6" width="5.77734375" style="0" customWidth="1"/>
    <col min="7" max="7" width="11.3359375" style="0" customWidth="1"/>
    <col min="8" max="8" width="1.4375" style="0" customWidth="1"/>
    <col min="9" max="9" width="10.99609375" style="0" customWidth="1"/>
    <col min="10" max="10" width="1.66796875" style="0" customWidth="1"/>
    <col min="11" max="11" width="11.21484375" style="0" customWidth="1"/>
    <col min="12" max="12" width="1.4375" style="0" customWidth="1"/>
    <col min="13" max="13" width="11.10546875" style="0" customWidth="1"/>
    <col min="14" max="15" width="1.99609375" style="0" customWidth="1"/>
    <col min="16" max="16384" width="11.4453125" style="0" customWidth="1"/>
  </cols>
  <sheetData>
    <row r="2" spans="2:15" ht="15.75" customHeight="1">
      <c r="B2" s="80" t="s">
        <v>158</v>
      </c>
      <c r="C2" s="3"/>
      <c r="D2" s="3"/>
      <c r="E2" s="3"/>
      <c r="F2" s="3"/>
      <c r="G2" s="3"/>
      <c r="H2" s="3"/>
      <c r="I2" s="3"/>
      <c r="J2" s="3"/>
      <c r="K2" s="3"/>
      <c r="L2" s="3"/>
      <c r="M2" s="3"/>
      <c r="N2" s="3"/>
      <c r="O2" s="3"/>
    </row>
    <row r="3" spans="1:15" ht="12.75" customHeight="1">
      <c r="A3" s="21"/>
      <c r="B3" s="89" t="s">
        <v>34</v>
      </c>
      <c r="C3" s="3"/>
      <c r="D3" s="3"/>
      <c r="E3" s="3"/>
      <c r="F3" s="3"/>
      <c r="G3" s="3"/>
      <c r="H3" s="3"/>
      <c r="I3" s="3"/>
      <c r="J3" s="3"/>
      <c r="K3" s="3"/>
      <c r="L3" s="3"/>
      <c r="M3" s="3"/>
      <c r="N3" s="3"/>
      <c r="O3" s="3"/>
    </row>
    <row r="4" spans="2:15" ht="12.75" customHeight="1">
      <c r="B4" s="4"/>
      <c r="C4" s="3"/>
      <c r="D4" s="3"/>
      <c r="E4" s="3"/>
      <c r="F4" s="3"/>
      <c r="G4" s="3"/>
      <c r="H4" s="3"/>
      <c r="I4" s="3"/>
      <c r="J4" s="3"/>
      <c r="K4" s="3"/>
      <c r="L4" s="3"/>
      <c r="M4" s="3"/>
      <c r="N4" s="3"/>
      <c r="O4" s="3"/>
    </row>
    <row r="5" spans="1:15" ht="15.75" customHeight="1">
      <c r="A5" s="52"/>
      <c r="B5" s="90" t="s">
        <v>183</v>
      </c>
      <c r="C5" s="12"/>
      <c r="D5" s="12"/>
      <c r="E5" s="12"/>
      <c r="F5" s="12"/>
      <c r="G5" s="12"/>
      <c r="H5" s="12"/>
      <c r="I5" s="12"/>
      <c r="J5" s="12"/>
      <c r="K5" s="12"/>
      <c r="L5" s="12"/>
      <c r="M5" s="12"/>
      <c r="N5" s="12"/>
      <c r="O5" s="12"/>
    </row>
    <row r="6" spans="1:15" ht="12.75" customHeight="1">
      <c r="A6" s="53"/>
      <c r="B6" s="12" t="s">
        <v>0</v>
      </c>
      <c r="C6" s="12"/>
      <c r="D6" s="12"/>
      <c r="E6" s="12"/>
      <c r="F6" s="12"/>
      <c r="G6" s="12"/>
      <c r="H6" s="12"/>
      <c r="I6" s="12"/>
      <c r="J6" s="12"/>
      <c r="K6" s="12"/>
      <c r="L6" s="12"/>
      <c r="M6" s="12"/>
      <c r="N6" s="12"/>
      <c r="O6" s="12"/>
    </row>
    <row r="7" spans="2:15" ht="12.75" customHeight="1">
      <c r="B7" s="1"/>
      <c r="C7" s="1"/>
      <c r="D7" s="1"/>
      <c r="E7" s="1"/>
      <c r="F7" s="1"/>
      <c r="G7" s="1"/>
      <c r="H7" s="1"/>
      <c r="I7" s="1"/>
      <c r="J7" s="1"/>
      <c r="K7" s="1"/>
      <c r="L7" s="1"/>
      <c r="M7" s="1"/>
      <c r="N7" s="1"/>
      <c r="O7" s="1"/>
    </row>
    <row r="8" spans="2:15" ht="12.75" customHeight="1">
      <c r="B8" s="1"/>
      <c r="C8" s="1"/>
      <c r="D8" s="1"/>
      <c r="E8" s="1"/>
      <c r="F8" s="1"/>
      <c r="G8" s="1"/>
      <c r="H8" s="1"/>
      <c r="I8" s="1"/>
      <c r="J8" s="1"/>
      <c r="K8" s="1"/>
      <c r="L8" s="1"/>
      <c r="M8" s="1"/>
      <c r="N8" s="1"/>
      <c r="O8" s="1"/>
    </row>
    <row r="9" spans="2:15" ht="18.75" customHeight="1">
      <c r="B9" s="78" t="s">
        <v>89</v>
      </c>
      <c r="C9" s="75"/>
      <c r="D9" s="75"/>
      <c r="E9" s="75"/>
      <c r="F9" s="75"/>
      <c r="G9" s="75"/>
      <c r="H9" s="75"/>
      <c r="I9" s="75"/>
      <c r="J9" s="75"/>
      <c r="K9" s="75"/>
      <c r="L9" s="75"/>
      <c r="M9" s="75"/>
      <c r="N9" s="75"/>
      <c r="O9" s="75"/>
    </row>
    <row r="10" spans="1:15" ht="12.75" customHeight="1">
      <c r="A10" s="10"/>
      <c r="B10" s="10"/>
      <c r="C10" s="10"/>
      <c r="D10" s="10"/>
      <c r="E10" s="10"/>
      <c r="F10" s="10"/>
      <c r="G10" s="10"/>
      <c r="H10" s="10"/>
      <c r="I10" s="10"/>
      <c r="J10" s="10"/>
      <c r="K10" s="10"/>
      <c r="L10" s="10"/>
      <c r="M10" s="10"/>
      <c r="N10" s="10"/>
      <c r="O10" s="10"/>
    </row>
    <row r="11" spans="1:15" ht="12.75" customHeight="1">
      <c r="A11" s="10"/>
      <c r="B11" s="10"/>
      <c r="C11" s="10"/>
      <c r="D11" s="10"/>
      <c r="E11" s="10"/>
      <c r="F11" s="10"/>
      <c r="G11" s="10" t="s">
        <v>165</v>
      </c>
      <c r="H11" s="10"/>
      <c r="I11" s="10"/>
      <c r="J11" s="10"/>
      <c r="K11" s="10"/>
      <c r="L11" s="10"/>
      <c r="M11" s="10"/>
      <c r="N11" s="10"/>
      <c r="O11" s="10"/>
    </row>
    <row r="12" spans="2:15" ht="12.75" customHeight="1">
      <c r="B12" s="1"/>
      <c r="C12" s="1"/>
      <c r="D12" s="1"/>
      <c r="E12" s="1"/>
      <c r="F12" s="1"/>
      <c r="G12" s="225" t="s">
        <v>1</v>
      </c>
      <c r="H12" s="225"/>
      <c r="I12" s="225"/>
      <c r="J12" s="20"/>
      <c r="K12" s="41" t="s">
        <v>2</v>
      </c>
      <c r="L12" s="22"/>
      <c r="M12" s="22"/>
      <c r="N12" s="1"/>
      <c r="O12" s="1"/>
    </row>
    <row r="13" spans="2:15" ht="12.75" customHeight="1">
      <c r="B13" s="1"/>
      <c r="C13" s="1"/>
      <c r="D13" s="1"/>
      <c r="E13" s="1"/>
      <c r="F13" s="2"/>
      <c r="G13" s="226" t="s">
        <v>3</v>
      </c>
      <c r="H13" s="226"/>
      <c r="I13" s="226"/>
      <c r="J13" s="20"/>
      <c r="K13" s="42" t="s">
        <v>3</v>
      </c>
      <c r="L13" s="43"/>
      <c r="M13" s="43"/>
      <c r="N13" s="2"/>
      <c r="O13" s="2"/>
    </row>
    <row r="14" spans="2:16" ht="12.75" customHeight="1">
      <c r="B14" s="1"/>
      <c r="C14" s="1"/>
      <c r="D14" s="1"/>
      <c r="E14" s="1"/>
      <c r="F14" s="1"/>
      <c r="G14" s="47" t="s">
        <v>4</v>
      </c>
      <c r="H14" s="50"/>
      <c r="I14" s="56" t="s">
        <v>5</v>
      </c>
      <c r="J14" s="11"/>
      <c r="K14" s="47" t="s">
        <v>4</v>
      </c>
      <c r="L14" s="47"/>
      <c r="M14" s="56" t="s">
        <v>5</v>
      </c>
      <c r="N14" s="1"/>
      <c r="O14" s="1"/>
      <c r="P14" s="193"/>
    </row>
    <row r="15" spans="2:16" ht="12.75" customHeight="1">
      <c r="B15" s="1"/>
      <c r="C15" s="1"/>
      <c r="D15" s="1"/>
      <c r="E15" s="1"/>
      <c r="F15" s="1"/>
      <c r="G15" s="47" t="s">
        <v>6</v>
      </c>
      <c r="H15" s="50"/>
      <c r="I15" s="56" t="s">
        <v>7</v>
      </c>
      <c r="J15" s="11"/>
      <c r="K15" s="47" t="s">
        <v>6</v>
      </c>
      <c r="L15" s="47"/>
      <c r="M15" s="56" t="s">
        <v>20</v>
      </c>
      <c r="N15" s="1"/>
      <c r="O15" s="1"/>
      <c r="P15" s="193"/>
    </row>
    <row r="16" spans="2:16" ht="12.75" customHeight="1">
      <c r="B16" s="1"/>
      <c r="C16" s="1"/>
      <c r="D16" s="1"/>
      <c r="E16" s="1"/>
      <c r="F16" s="1"/>
      <c r="G16" s="47" t="s">
        <v>3</v>
      </c>
      <c r="H16" s="50"/>
      <c r="I16" s="56" t="s">
        <v>3</v>
      </c>
      <c r="J16" s="11"/>
      <c r="K16" s="47" t="s">
        <v>8</v>
      </c>
      <c r="L16" s="47"/>
      <c r="M16" s="56" t="s">
        <v>9</v>
      </c>
      <c r="N16" s="1"/>
      <c r="O16" s="1"/>
      <c r="P16" s="193"/>
    </row>
    <row r="17" spans="2:16" ht="12.75" customHeight="1">
      <c r="B17" s="1"/>
      <c r="C17" s="1"/>
      <c r="D17" s="1"/>
      <c r="E17" s="1"/>
      <c r="F17" s="44" t="s">
        <v>49</v>
      </c>
      <c r="G17" s="48" t="s">
        <v>184</v>
      </c>
      <c r="H17" s="50"/>
      <c r="I17" s="48" t="s">
        <v>185</v>
      </c>
      <c r="J17" s="11"/>
      <c r="K17" s="48" t="str">
        <f>G17</f>
        <v>31/12/2005</v>
      </c>
      <c r="L17" s="50"/>
      <c r="M17" s="48" t="str">
        <f>I17</f>
        <v>31/12/2004</v>
      </c>
      <c r="N17" s="44"/>
      <c r="O17" s="44"/>
      <c r="P17" s="194"/>
    </row>
    <row r="18" spans="2:16" ht="12.75" customHeight="1">
      <c r="B18" s="1"/>
      <c r="C18" s="1"/>
      <c r="D18" s="1"/>
      <c r="E18" s="1"/>
      <c r="F18" s="1"/>
      <c r="G18" s="57" t="s">
        <v>10</v>
      </c>
      <c r="H18" s="58"/>
      <c r="I18" s="57" t="s">
        <v>10</v>
      </c>
      <c r="J18" s="58"/>
      <c r="K18" s="57" t="s">
        <v>10</v>
      </c>
      <c r="L18" s="57"/>
      <c r="M18" s="57" t="s">
        <v>10</v>
      </c>
      <c r="N18" s="1"/>
      <c r="O18" s="1"/>
      <c r="P18" s="88"/>
    </row>
    <row r="19" spans="2:16" ht="12.75" customHeight="1">
      <c r="B19" s="1"/>
      <c r="C19" s="1"/>
      <c r="D19" s="1"/>
      <c r="E19" s="1"/>
      <c r="F19" s="1"/>
      <c r="G19" s="1"/>
      <c r="H19" s="1"/>
      <c r="I19" s="1"/>
      <c r="J19" s="1"/>
      <c r="K19" s="1"/>
      <c r="L19" s="1"/>
      <c r="M19" s="1"/>
      <c r="N19" s="1"/>
      <c r="O19" s="1"/>
      <c r="P19" s="88"/>
    </row>
    <row r="20" spans="2:16" ht="12.75" customHeight="1">
      <c r="B20" s="20" t="s">
        <v>24</v>
      </c>
      <c r="C20" s="20"/>
      <c r="D20" s="20"/>
      <c r="E20" s="20"/>
      <c r="F20" s="74"/>
      <c r="G20" s="182">
        <f>K20-58657</f>
        <v>53506</v>
      </c>
      <c r="H20" s="62"/>
      <c r="I20" s="46">
        <v>68542</v>
      </c>
      <c r="J20" s="62"/>
      <c r="K20" s="46">
        <v>112163</v>
      </c>
      <c r="L20" s="45"/>
      <c r="M20" s="46">
        <v>145740</v>
      </c>
      <c r="N20" s="74"/>
      <c r="O20" s="74"/>
      <c r="P20" s="46"/>
    </row>
    <row r="21" spans="2:16" ht="7.5" customHeight="1">
      <c r="B21" s="20"/>
      <c r="C21" s="20"/>
      <c r="D21" s="20"/>
      <c r="E21" s="20"/>
      <c r="F21" s="19"/>
      <c r="G21" s="183"/>
      <c r="H21" s="20"/>
      <c r="I21" s="23"/>
      <c r="J21" s="20"/>
      <c r="K21" s="23"/>
      <c r="L21" s="29"/>
      <c r="M21" s="23"/>
      <c r="N21" s="19"/>
      <c r="O21" s="19"/>
      <c r="P21" s="46"/>
    </row>
    <row r="22" spans="2:16" ht="12.75" customHeight="1">
      <c r="B22" s="20" t="s">
        <v>50</v>
      </c>
      <c r="C22" s="20"/>
      <c r="D22" s="20"/>
      <c r="E22" s="20"/>
      <c r="F22" s="19"/>
      <c r="G22" s="182">
        <f>K22+61107</f>
        <v>-55018</v>
      </c>
      <c r="H22" s="62"/>
      <c r="I22" s="46">
        <v>-65168</v>
      </c>
      <c r="J22" s="62"/>
      <c r="K22" s="46">
        <f>367-1-K20-K24-K29-K32</f>
        <v>-116125</v>
      </c>
      <c r="L22" s="45"/>
      <c r="M22" s="46">
        <v>-136060</v>
      </c>
      <c r="N22" s="19"/>
      <c r="O22" s="19"/>
      <c r="P22" s="46"/>
    </row>
    <row r="23" spans="2:16" ht="7.5" customHeight="1">
      <c r="B23" s="20"/>
      <c r="C23" s="20"/>
      <c r="D23" s="20"/>
      <c r="E23" s="20"/>
      <c r="F23" s="19"/>
      <c r="G23" s="183"/>
      <c r="H23" s="20"/>
      <c r="I23" s="23"/>
      <c r="J23" s="20"/>
      <c r="K23" s="23"/>
      <c r="L23" s="29"/>
      <c r="M23" s="23"/>
      <c r="N23" s="19"/>
      <c r="O23" s="19"/>
      <c r="P23" s="46"/>
    </row>
    <row r="24" spans="2:16" ht="12.75" customHeight="1">
      <c r="B24" s="20" t="s">
        <v>35</v>
      </c>
      <c r="C24" s="20"/>
      <c r="D24" s="20"/>
      <c r="E24" s="20"/>
      <c r="F24" s="19"/>
      <c r="G24" s="182">
        <f>K24-473</f>
        <v>149</v>
      </c>
      <c r="H24" s="62"/>
      <c r="I24" s="46">
        <v>326</v>
      </c>
      <c r="J24" s="62"/>
      <c r="K24" s="46">
        <v>622</v>
      </c>
      <c r="L24" s="45"/>
      <c r="M24" s="169">
        <v>623</v>
      </c>
      <c r="N24" s="19"/>
      <c r="O24" s="19"/>
      <c r="P24" s="46"/>
    </row>
    <row r="25" spans="2:16" ht="7.5" customHeight="1">
      <c r="B25" s="20"/>
      <c r="C25" s="20"/>
      <c r="D25" s="20"/>
      <c r="E25" s="20"/>
      <c r="F25" s="19"/>
      <c r="G25" s="184"/>
      <c r="H25" s="20"/>
      <c r="I25" s="170"/>
      <c r="J25" s="20"/>
      <c r="K25" s="170"/>
      <c r="L25" s="29"/>
      <c r="M25" s="170"/>
      <c r="N25" s="19"/>
      <c r="O25" s="19"/>
      <c r="P25" s="46"/>
    </row>
    <row r="26" spans="2:16" ht="7.5" customHeight="1">
      <c r="B26" s="20"/>
      <c r="C26" s="20"/>
      <c r="D26" s="20"/>
      <c r="E26" s="20"/>
      <c r="F26" s="19"/>
      <c r="G26" s="182"/>
      <c r="H26" s="20"/>
      <c r="I26" s="46"/>
      <c r="J26" s="20"/>
      <c r="K26" s="46"/>
      <c r="L26" s="29"/>
      <c r="M26" s="46"/>
      <c r="N26" s="19"/>
      <c r="O26" s="19"/>
      <c r="P26" s="46"/>
    </row>
    <row r="27" spans="2:16" ht="12.75" customHeight="1">
      <c r="B27" s="89" t="s">
        <v>198</v>
      </c>
      <c r="C27" s="22"/>
      <c r="D27" s="22"/>
      <c r="E27" s="22"/>
      <c r="F27" s="19"/>
      <c r="G27" s="183">
        <f>SUM(G20:G26)</f>
        <v>-1363</v>
      </c>
      <c r="H27" s="24"/>
      <c r="I27" s="23">
        <f>SUM(I20:I26)</f>
        <v>3700</v>
      </c>
      <c r="J27" s="20"/>
      <c r="K27" s="23">
        <f>SUM(K20:K26)</f>
        <v>-3340</v>
      </c>
      <c r="L27" s="23"/>
      <c r="M27" s="23">
        <f>SUM(M20:M26)</f>
        <v>10303</v>
      </c>
      <c r="N27" s="19"/>
      <c r="O27" s="19"/>
      <c r="P27" s="46"/>
    </row>
    <row r="28" spans="2:16" ht="7.5" customHeight="1">
      <c r="B28" s="20"/>
      <c r="C28" s="20"/>
      <c r="D28" s="20"/>
      <c r="E28" s="20"/>
      <c r="F28" s="19"/>
      <c r="G28" s="183"/>
      <c r="H28" s="24"/>
      <c r="I28" s="23"/>
      <c r="J28" s="20"/>
      <c r="K28" s="23"/>
      <c r="L28" s="23"/>
      <c r="M28" s="23"/>
      <c r="N28" s="19"/>
      <c r="O28" s="19"/>
      <c r="P28" s="46"/>
    </row>
    <row r="29" spans="2:16" ht="12.75" customHeight="1">
      <c r="B29" s="20" t="s">
        <v>119</v>
      </c>
      <c r="C29" s="20"/>
      <c r="D29" s="20"/>
      <c r="E29" s="20"/>
      <c r="F29" s="19"/>
      <c r="G29" s="182">
        <f>K29+2439</f>
        <v>-1818</v>
      </c>
      <c r="H29" s="24"/>
      <c r="I29" s="46">
        <v>-2109</v>
      </c>
      <c r="J29" s="20"/>
      <c r="K29" s="46">
        <v>-4257</v>
      </c>
      <c r="L29" s="23"/>
      <c r="M29" s="23">
        <v>-4435</v>
      </c>
      <c r="N29" s="19"/>
      <c r="O29" s="19"/>
      <c r="P29" s="46"/>
    </row>
    <row r="30" spans="2:16" ht="7.5" customHeight="1">
      <c r="B30" s="20"/>
      <c r="C30" s="20"/>
      <c r="D30" s="20"/>
      <c r="E30" s="20"/>
      <c r="F30" s="19"/>
      <c r="G30" s="183"/>
      <c r="H30" s="24"/>
      <c r="I30" s="23"/>
      <c r="J30" s="20"/>
      <c r="K30" s="23"/>
      <c r="L30" s="23"/>
      <c r="M30" s="23"/>
      <c r="N30" s="19"/>
      <c r="O30" s="19"/>
      <c r="P30" s="46"/>
    </row>
    <row r="31" spans="2:16" ht="12.75" customHeight="1" hidden="1">
      <c r="B31" s="20"/>
      <c r="C31" s="20"/>
      <c r="D31" s="20"/>
      <c r="E31" s="20"/>
      <c r="F31" s="19"/>
      <c r="G31" s="185"/>
      <c r="H31" s="24"/>
      <c r="I31" s="105"/>
      <c r="J31" s="20"/>
      <c r="K31" s="105"/>
      <c r="L31" s="23"/>
      <c r="M31" s="105"/>
      <c r="N31" s="19"/>
      <c r="O31" s="19"/>
      <c r="P31" s="169"/>
    </row>
    <row r="32" spans="2:16" ht="12.75" customHeight="1">
      <c r="B32" s="20" t="s">
        <v>176</v>
      </c>
      <c r="C32" s="20"/>
      <c r="D32" s="20"/>
      <c r="E32" s="20"/>
      <c r="F32" s="19"/>
      <c r="G32" s="182">
        <f>K32-5602</f>
        <v>2361</v>
      </c>
      <c r="H32" s="103"/>
      <c r="I32" s="46">
        <v>3492</v>
      </c>
      <c r="J32" s="95"/>
      <c r="K32" s="46">
        <v>7963</v>
      </c>
      <c r="L32" s="23"/>
      <c r="M32" s="105">
        <v>6468</v>
      </c>
      <c r="N32" s="19"/>
      <c r="O32" s="19"/>
      <c r="P32" s="46"/>
    </row>
    <row r="33" spans="2:16" ht="7.5" customHeight="1">
      <c r="B33" s="20"/>
      <c r="C33" s="20"/>
      <c r="D33" s="20"/>
      <c r="E33" s="20"/>
      <c r="F33" s="19"/>
      <c r="G33" s="183"/>
      <c r="H33" s="24"/>
      <c r="I33" s="23"/>
      <c r="J33" s="20"/>
      <c r="K33" s="23"/>
      <c r="L33" s="23"/>
      <c r="M33" s="23"/>
      <c r="N33" s="19"/>
      <c r="O33" s="19"/>
      <c r="P33" s="46"/>
    </row>
    <row r="34" spans="2:16" ht="7.5" customHeight="1">
      <c r="B34" s="12"/>
      <c r="C34" s="22"/>
      <c r="D34" s="22"/>
      <c r="E34" s="22"/>
      <c r="F34" s="19"/>
      <c r="G34" s="186"/>
      <c r="H34" s="24"/>
      <c r="I34" s="104"/>
      <c r="J34" s="20"/>
      <c r="K34" s="104"/>
      <c r="L34" s="46"/>
      <c r="M34" s="104"/>
      <c r="N34" s="19"/>
      <c r="O34" s="19"/>
      <c r="P34" s="46"/>
    </row>
    <row r="35" spans="2:16" ht="12.75" customHeight="1">
      <c r="B35" s="89" t="s">
        <v>197</v>
      </c>
      <c r="C35" s="22"/>
      <c r="D35" s="22"/>
      <c r="E35" s="22"/>
      <c r="F35" s="19"/>
      <c r="G35" s="183">
        <f>SUM(G27:G34)</f>
        <v>-820</v>
      </c>
      <c r="H35" s="24"/>
      <c r="I35" s="23">
        <f>SUM(I27:I34)</f>
        <v>5083</v>
      </c>
      <c r="J35" s="20"/>
      <c r="K35" s="23">
        <f>SUM(K27:K34)</f>
        <v>366</v>
      </c>
      <c r="L35" s="23"/>
      <c r="M35" s="23">
        <f>SUM(M27:M34)</f>
        <v>12336</v>
      </c>
      <c r="N35" s="19"/>
      <c r="O35" s="19"/>
      <c r="P35" s="46"/>
    </row>
    <row r="36" spans="2:16" ht="7.5" customHeight="1">
      <c r="B36" s="20"/>
      <c r="C36" s="20"/>
      <c r="D36" s="20"/>
      <c r="E36" s="20"/>
      <c r="F36" s="19"/>
      <c r="G36" s="183"/>
      <c r="H36" s="24"/>
      <c r="I36" s="23"/>
      <c r="J36" s="20"/>
      <c r="K36" s="23"/>
      <c r="L36" s="23"/>
      <c r="M36" s="23"/>
      <c r="N36" s="19"/>
      <c r="O36" s="19"/>
      <c r="P36" s="46"/>
    </row>
    <row r="37" spans="2:16" ht="12.75" customHeight="1">
      <c r="B37" s="20" t="s">
        <v>37</v>
      </c>
      <c r="C37" s="20"/>
      <c r="D37" s="20"/>
      <c r="E37" s="20"/>
      <c r="F37" s="19">
        <v>17</v>
      </c>
      <c r="G37" s="182">
        <f>K37+895</f>
        <v>-1426</v>
      </c>
      <c r="H37" s="24"/>
      <c r="I37" s="46">
        <v>-1785</v>
      </c>
      <c r="J37" s="20"/>
      <c r="K37" s="46">
        <v>-2321</v>
      </c>
      <c r="L37" s="23"/>
      <c r="M37" s="23">
        <v>-4706</v>
      </c>
      <c r="N37" s="19"/>
      <c r="O37" s="19"/>
      <c r="P37" s="46"/>
    </row>
    <row r="38" spans="2:16" ht="7.5" customHeight="1">
      <c r="B38" s="20"/>
      <c r="C38" s="20"/>
      <c r="D38" s="20"/>
      <c r="E38" s="20"/>
      <c r="F38" s="19"/>
      <c r="G38" s="183"/>
      <c r="H38" s="24"/>
      <c r="I38" s="23"/>
      <c r="J38" s="20"/>
      <c r="K38" s="23"/>
      <c r="L38" s="23"/>
      <c r="M38" s="23"/>
      <c r="N38" s="19"/>
      <c r="O38" s="19"/>
      <c r="P38" s="46"/>
    </row>
    <row r="39" spans="2:16" ht="7.5" customHeight="1">
      <c r="B39" s="37"/>
      <c r="C39" s="22"/>
      <c r="D39" s="22"/>
      <c r="E39" s="22"/>
      <c r="F39" s="19"/>
      <c r="G39" s="186"/>
      <c r="H39" s="24"/>
      <c r="I39" s="104"/>
      <c r="J39" s="20"/>
      <c r="K39" s="104"/>
      <c r="L39" s="46"/>
      <c r="M39" s="104"/>
      <c r="N39" s="19"/>
      <c r="O39" s="19"/>
      <c r="P39" s="195"/>
    </row>
    <row r="40" spans="2:16" ht="12.75" customHeight="1">
      <c r="B40" s="39" t="s">
        <v>199</v>
      </c>
      <c r="C40" s="20"/>
      <c r="D40" s="20"/>
      <c r="E40" s="20"/>
      <c r="F40" s="19"/>
      <c r="G40" s="183">
        <f>SUM(G35:G39)</f>
        <v>-2246</v>
      </c>
      <c r="H40" s="24"/>
      <c r="I40" s="23">
        <f>SUM(I35:I39)</f>
        <v>3298</v>
      </c>
      <c r="J40" s="20"/>
      <c r="K40" s="23">
        <f>SUM(K35:K39)</f>
        <v>-1955</v>
      </c>
      <c r="L40" s="23"/>
      <c r="M40" s="23">
        <f>SUM(M35:M39)</f>
        <v>7630</v>
      </c>
      <c r="N40" s="19"/>
      <c r="O40" s="19"/>
      <c r="P40" s="46"/>
    </row>
    <row r="41" spans="2:16" ht="7.5" customHeight="1">
      <c r="B41" s="20"/>
      <c r="C41" s="20"/>
      <c r="D41" s="20"/>
      <c r="E41" s="20"/>
      <c r="F41" s="19"/>
      <c r="G41" s="183"/>
      <c r="H41" s="24"/>
      <c r="I41" s="23"/>
      <c r="J41" s="20"/>
      <c r="K41" s="23"/>
      <c r="L41" s="23"/>
      <c r="M41" s="23"/>
      <c r="N41" s="19"/>
      <c r="O41" s="19"/>
      <c r="P41" s="46"/>
    </row>
    <row r="42" spans="2:16" ht="12.75" customHeight="1">
      <c r="B42" s="12" t="s">
        <v>32</v>
      </c>
      <c r="C42" s="20"/>
      <c r="D42" s="20"/>
      <c r="E42" s="20"/>
      <c r="F42" s="19"/>
      <c r="G42" s="182">
        <f>K42+177</f>
        <v>11</v>
      </c>
      <c r="H42" s="24"/>
      <c r="I42" s="46">
        <v>-405</v>
      </c>
      <c r="J42" s="20"/>
      <c r="K42" s="46">
        <v>-166</v>
      </c>
      <c r="L42" s="23"/>
      <c r="M42" s="23">
        <v>-1101</v>
      </c>
      <c r="N42" s="19"/>
      <c r="O42" s="19"/>
      <c r="P42" s="46"/>
    </row>
    <row r="43" spans="2:16" ht="7.5" customHeight="1">
      <c r="B43" s="12"/>
      <c r="C43" s="20"/>
      <c r="D43" s="20"/>
      <c r="E43" s="20"/>
      <c r="F43" s="19"/>
      <c r="G43" s="183"/>
      <c r="H43" s="24"/>
      <c r="I43" s="23"/>
      <c r="J43" s="20"/>
      <c r="K43" s="23"/>
      <c r="L43" s="23"/>
      <c r="M43" s="23"/>
      <c r="N43" s="19"/>
      <c r="O43" s="19"/>
      <c r="P43" s="46"/>
    </row>
    <row r="44" spans="2:16" ht="7.5" customHeight="1">
      <c r="B44" s="12"/>
      <c r="C44" s="20"/>
      <c r="D44" s="20"/>
      <c r="E44" s="20"/>
      <c r="F44" s="19"/>
      <c r="G44" s="186"/>
      <c r="H44" s="24"/>
      <c r="I44" s="104"/>
      <c r="J44" s="20"/>
      <c r="K44" s="104"/>
      <c r="L44" s="23"/>
      <c r="M44" s="104"/>
      <c r="N44" s="19"/>
      <c r="O44" s="19"/>
      <c r="P44" s="46"/>
    </row>
    <row r="45" spans="2:16" ht="12.75" customHeight="1">
      <c r="B45" s="12" t="s">
        <v>200</v>
      </c>
      <c r="C45" s="20"/>
      <c r="D45" s="20"/>
      <c r="E45" s="20"/>
      <c r="F45" s="19"/>
      <c r="G45" s="183">
        <f>SUM(G40:G44)</f>
        <v>-2235</v>
      </c>
      <c r="H45" s="24"/>
      <c r="I45" s="23">
        <f>SUM(I40:I44)</f>
        <v>2893</v>
      </c>
      <c r="J45" s="24"/>
      <c r="K45" s="23">
        <f>SUM(K40:K44)</f>
        <v>-2121</v>
      </c>
      <c r="L45" s="23"/>
      <c r="M45" s="23">
        <f>SUM(M40:M44)</f>
        <v>6529</v>
      </c>
      <c r="N45" s="19"/>
      <c r="O45" s="19"/>
      <c r="P45" s="46"/>
    </row>
    <row r="46" spans="2:16" ht="7.5" customHeight="1" thickBot="1">
      <c r="B46" s="20"/>
      <c r="C46" s="20"/>
      <c r="D46" s="20"/>
      <c r="E46" s="20"/>
      <c r="F46" s="19"/>
      <c r="G46" s="187"/>
      <c r="H46" s="20"/>
      <c r="I46" s="171"/>
      <c r="J46" s="20"/>
      <c r="K46" s="171"/>
      <c r="L46" s="29"/>
      <c r="M46" s="171"/>
      <c r="N46" s="19"/>
      <c r="O46" s="19"/>
      <c r="P46" s="46"/>
    </row>
    <row r="47" spans="2:16" ht="12.75" customHeight="1" thickTop="1">
      <c r="B47" s="12"/>
      <c r="C47" s="22"/>
      <c r="D47" s="21"/>
      <c r="E47" s="22"/>
      <c r="F47" s="19"/>
      <c r="G47" s="182"/>
      <c r="H47" s="20"/>
      <c r="I47" s="104"/>
      <c r="J47" s="20"/>
      <c r="K47" s="104"/>
      <c r="L47" s="45"/>
      <c r="M47" s="104"/>
      <c r="N47" s="19"/>
      <c r="O47" s="19"/>
      <c r="P47" s="46"/>
    </row>
    <row r="48" spans="2:16" ht="12.75" customHeight="1">
      <c r="B48" s="12"/>
      <c r="C48" s="22"/>
      <c r="D48" s="21"/>
      <c r="E48" s="22"/>
      <c r="F48" s="19"/>
      <c r="G48" s="182"/>
      <c r="H48" s="20"/>
      <c r="I48" s="45"/>
      <c r="J48" s="20"/>
      <c r="K48" s="45"/>
      <c r="L48" s="45"/>
      <c r="M48" s="45"/>
      <c r="N48" s="19"/>
      <c r="O48" s="19"/>
      <c r="P48" s="45"/>
    </row>
    <row r="49" spans="2:16" ht="12.75" customHeight="1">
      <c r="B49" s="89" t="s">
        <v>201</v>
      </c>
      <c r="C49" s="63"/>
      <c r="D49" s="63"/>
      <c r="E49" s="63"/>
      <c r="F49" s="19">
        <v>25</v>
      </c>
      <c r="G49" s="183"/>
      <c r="H49" s="20"/>
      <c r="I49" s="27"/>
      <c r="J49" s="28"/>
      <c r="K49" s="27"/>
      <c r="L49" s="70" t="s">
        <v>47</v>
      </c>
      <c r="M49" s="27"/>
      <c r="N49" s="19"/>
      <c r="O49" s="19"/>
      <c r="P49" s="31"/>
    </row>
    <row r="50" spans="2:16" ht="7.5" customHeight="1">
      <c r="B50" s="63"/>
      <c r="C50" s="63"/>
      <c r="D50" s="63"/>
      <c r="E50" s="63"/>
      <c r="F50" s="19"/>
      <c r="G50" s="183"/>
      <c r="H50" s="20"/>
      <c r="I50" s="27"/>
      <c r="J50" s="28"/>
      <c r="K50" s="27"/>
      <c r="L50" s="70" t="s">
        <v>47</v>
      </c>
      <c r="M50" s="27"/>
      <c r="N50" s="19"/>
      <c r="O50" s="19"/>
      <c r="P50" s="31"/>
    </row>
    <row r="51" spans="2:16" ht="12.75" customHeight="1" thickBot="1">
      <c r="B51" s="74" t="s">
        <v>22</v>
      </c>
      <c r="C51" s="63" t="s">
        <v>109</v>
      </c>
      <c r="D51" s="63"/>
      <c r="E51" s="63"/>
      <c r="G51" s="191">
        <f>G45/74711*100</f>
        <v>-2.991527352063284</v>
      </c>
      <c r="H51" s="20"/>
      <c r="I51" s="172">
        <f>I45/74711*100</f>
        <v>3.8722544203664793</v>
      </c>
      <c r="J51" s="28"/>
      <c r="K51" s="172">
        <f>K45/74711*100</f>
        <v>-2.8389393797432776</v>
      </c>
      <c r="L51" s="70" t="s">
        <v>47</v>
      </c>
      <c r="M51" s="172">
        <f>M45/74711*100</f>
        <v>8.739007642783527</v>
      </c>
      <c r="P51" s="195"/>
    </row>
    <row r="52" spans="2:16" ht="9.75" customHeight="1" thickTop="1">
      <c r="B52" s="63"/>
      <c r="C52" s="63"/>
      <c r="D52" s="63"/>
      <c r="E52" s="63"/>
      <c r="F52" s="19"/>
      <c r="G52" s="188"/>
      <c r="H52" s="19"/>
      <c r="I52" s="32"/>
      <c r="J52" s="32"/>
      <c r="K52" s="32"/>
      <c r="L52" s="70"/>
      <c r="M52" s="32"/>
      <c r="N52" s="19"/>
      <c r="O52" s="19"/>
      <c r="P52" s="196"/>
    </row>
    <row r="53" spans="2:16" ht="14.25" customHeight="1" thickBot="1">
      <c r="B53" s="74" t="s">
        <v>22</v>
      </c>
      <c r="C53" s="63" t="s">
        <v>138</v>
      </c>
      <c r="D53" s="63"/>
      <c r="E53" s="63"/>
      <c r="F53" s="19"/>
      <c r="G53" s="189" t="s">
        <v>22</v>
      </c>
      <c r="H53" s="19"/>
      <c r="I53" s="79" t="s">
        <v>22</v>
      </c>
      <c r="J53" s="32"/>
      <c r="K53" s="79" t="s">
        <v>22</v>
      </c>
      <c r="L53" s="70" t="s">
        <v>47</v>
      </c>
      <c r="M53" s="79" t="s">
        <v>22</v>
      </c>
      <c r="N53" s="19"/>
      <c r="O53" s="19"/>
      <c r="P53" s="197"/>
    </row>
    <row r="54" spans="2:16" ht="12.75" customHeight="1" thickTop="1">
      <c r="B54" s="63"/>
      <c r="C54" s="63"/>
      <c r="D54" s="63"/>
      <c r="E54" s="63"/>
      <c r="F54" s="19"/>
      <c r="G54" s="183"/>
      <c r="H54" s="20"/>
      <c r="I54" s="27"/>
      <c r="J54" s="28"/>
      <c r="K54" s="28"/>
      <c r="L54" s="28"/>
      <c r="M54" s="27"/>
      <c r="N54" s="19"/>
      <c r="O54" s="19"/>
      <c r="P54" s="88"/>
    </row>
    <row r="55" spans="2:16" ht="12.75" customHeight="1">
      <c r="B55" s="63"/>
      <c r="C55" s="63"/>
      <c r="D55" s="63"/>
      <c r="E55" s="63"/>
      <c r="F55" s="19"/>
      <c r="G55" s="190"/>
      <c r="H55" s="19"/>
      <c r="I55" s="19"/>
      <c r="J55" s="19"/>
      <c r="K55" s="19"/>
      <c r="L55" s="19"/>
      <c r="M55" s="19"/>
      <c r="N55" s="19"/>
      <c r="O55" s="19"/>
      <c r="P55" s="88"/>
    </row>
    <row r="56" spans="2:16" ht="12.75" customHeight="1">
      <c r="B56" s="63"/>
      <c r="C56" s="63"/>
      <c r="D56" s="63"/>
      <c r="E56" s="63"/>
      <c r="F56" s="19"/>
      <c r="G56" s="19"/>
      <c r="H56" s="19"/>
      <c r="I56" s="19"/>
      <c r="J56" s="19"/>
      <c r="K56" s="19"/>
      <c r="L56" s="19"/>
      <c r="M56" s="19"/>
      <c r="N56" s="19"/>
      <c r="O56" s="19"/>
      <c r="P56" s="88"/>
    </row>
    <row r="57" spans="2:16" ht="12.75" customHeight="1">
      <c r="B57" s="20"/>
      <c r="C57" s="20"/>
      <c r="D57" s="20"/>
      <c r="E57" s="20"/>
      <c r="F57" s="20"/>
      <c r="G57" s="20"/>
      <c r="H57" s="20"/>
      <c r="I57" s="20"/>
      <c r="J57" s="20"/>
      <c r="K57" s="20"/>
      <c r="L57" s="20"/>
      <c r="M57" s="20"/>
      <c r="N57" s="20"/>
      <c r="O57" s="20"/>
      <c r="P57" s="88"/>
    </row>
    <row r="58" spans="2:16" ht="12.75" customHeight="1">
      <c r="B58" s="227" t="s">
        <v>87</v>
      </c>
      <c r="C58" s="227"/>
      <c r="D58" s="227"/>
      <c r="E58" s="227"/>
      <c r="F58" s="227"/>
      <c r="G58" s="227"/>
      <c r="H58" s="227"/>
      <c r="I58" s="227"/>
      <c r="J58" s="227"/>
      <c r="K58" s="227"/>
      <c r="L58" s="227"/>
      <c r="M58" s="227"/>
      <c r="N58" s="102"/>
      <c r="O58" s="102"/>
      <c r="P58" s="88"/>
    </row>
    <row r="59" spans="2:16" ht="12.75" customHeight="1">
      <c r="B59" s="228" t="s">
        <v>174</v>
      </c>
      <c r="C59" s="228"/>
      <c r="D59" s="228"/>
      <c r="E59" s="228"/>
      <c r="F59" s="228"/>
      <c r="G59" s="228"/>
      <c r="H59" s="228"/>
      <c r="I59" s="228"/>
      <c r="J59" s="228"/>
      <c r="K59" s="228"/>
      <c r="L59" s="228"/>
      <c r="M59" s="228"/>
      <c r="N59" s="19"/>
      <c r="O59" s="19"/>
      <c r="P59" s="88"/>
    </row>
    <row r="60" spans="2:16" ht="12.75" customHeight="1">
      <c r="B60" s="2"/>
      <c r="C60" s="2"/>
      <c r="D60" s="2"/>
      <c r="E60" s="2"/>
      <c r="F60" s="2"/>
      <c r="G60" s="2"/>
      <c r="H60" s="2"/>
      <c r="I60" s="2"/>
      <c r="J60" s="2"/>
      <c r="K60" s="2"/>
      <c r="L60" s="2"/>
      <c r="M60" s="2"/>
      <c r="N60" s="2"/>
      <c r="O60" s="2"/>
      <c r="P60" s="88"/>
    </row>
    <row r="61" spans="2:16" ht="12.75" customHeight="1">
      <c r="B61" s="2"/>
      <c r="C61" s="2"/>
      <c r="D61" s="2"/>
      <c r="E61" s="2"/>
      <c r="F61" s="2"/>
      <c r="G61" s="2"/>
      <c r="H61" s="2"/>
      <c r="I61" s="2"/>
      <c r="J61" s="2"/>
      <c r="K61" s="2"/>
      <c r="L61" s="2"/>
      <c r="M61" s="2"/>
      <c r="N61" s="2"/>
      <c r="O61" s="2"/>
      <c r="P61" s="88"/>
    </row>
    <row r="62" spans="2:16" ht="12.75" customHeight="1">
      <c r="B62" s="2"/>
      <c r="C62" s="2"/>
      <c r="D62" s="2"/>
      <c r="E62" s="2"/>
      <c r="F62" s="2"/>
      <c r="G62" s="2"/>
      <c r="H62" s="2"/>
      <c r="I62" s="2"/>
      <c r="J62" s="2"/>
      <c r="K62" s="2"/>
      <c r="L62" s="2"/>
      <c r="M62" s="2"/>
      <c r="N62" s="2"/>
      <c r="O62" s="2"/>
      <c r="P62" s="88"/>
    </row>
    <row r="63" spans="2:16" ht="12.75" customHeight="1">
      <c r="B63" s="2"/>
      <c r="C63" s="2"/>
      <c r="D63" s="2"/>
      <c r="E63" s="2"/>
      <c r="F63" s="2"/>
      <c r="G63" s="2"/>
      <c r="H63" s="2"/>
      <c r="I63" s="2"/>
      <c r="J63" s="2"/>
      <c r="K63" s="2"/>
      <c r="L63" s="2"/>
      <c r="M63" s="2"/>
      <c r="N63" s="2"/>
      <c r="O63" s="2"/>
      <c r="P63" s="88"/>
    </row>
    <row r="64" spans="2:16" ht="12.75" customHeight="1">
      <c r="B64" s="2"/>
      <c r="C64" s="2"/>
      <c r="D64" s="2"/>
      <c r="E64" s="2"/>
      <c r="F64" s="2"/>
      <c r="G64" s="2"/>
      <c r="H64" s="2"/>
      <c r="I64" s="2"/>
      <c r="J64" s="2"/>
      <c r="K64" s="2"/>
      <c r="L64" s="2"/>
      <c r="M64" s="2"/>
      <c r="N64" s="2"/>
      <c r="O64" s="2"/>
      <c r="P64" s="88"/>
    </row>
    <row r="65" spans="2:16" ht="12.75" customHeight="1">
      <c r="B65" s="2"/>
      <c r="C65" s="2"/>
      <c r="D65" s="2"/>
      <c r="E65" s="2"/>
      <c r="F65" s="2"/>
      <c r="G65" s="2"/>
      <c r="H65" s="2"/>
      <c r="I65" s="2"/>
      <c r="J65" s="2"/>
      <c r="K65" s="2"/>
      <c r="L65" s="2"/>
      <c r="M65" s="2"/>
      <c r="N65" s="2"/>
      <c r="O65" s="2"/>
      <c r="P65" s="88"/>
    </row>
    <row r="66" spans="2:16" ht="12.75" customHeight="1">
      <c r="B66" s="2"/>
      <c r="C66" s="2"/>
      <c r="D66" s="2"/>
      <c r="E66" s="2"/>
      <c r="F66" s="2"/>
      <c r="G66" s="2"/>
      <c r="H66" s="2"/>
      <c r="I66" s="2"/>
      <c r="J66" s="2"/>
      <c r="K66" s="2"/>
      <c r="L66" s="2"/>
      <c r="M66" s="2"/>
      <c r="N66" s="2"/>
      <c r="O66" s="2"/>
      <c r="P66" s="88"/>
    </row>
    <row r="67" spans="2:16" ht="12.75" customHeight="1">
      <c r="B67" s="2"/>
      <c r="C67" s="2"/>
      <c r="D67" s="2"/>
      <c r="E67" s="2"/>
      <c r="F67" s="2"/>
      <c r="G67" s="2"/>
      <c r="H67" s="2"/>
      <c r="I67" s="2"/>
      <c r="J67" s="2"/>
      <c r="K67" s="2"/>
      <c r="L67" s="2"/>
      <c r="M67" s="2"/>
      <c r="N67" s="2"/>
      <c r="O67" s="2"/>
      <c r="P67" s="88"/>
    </row>
    <row r="68" spans="2:16" ht="12.75" customHeight="1">
      <c r="B68" s="2"/>
      <c r="C68" s="2"/>
      <c r="D68" s="2"/>
      <c r="E68" s="2"/>
      <c r="F68" s="2"/>
      <c r="G68" s="2"/>
      <c r="H68" s="2"/>
      <c r="I68" s="2"/>
      <c r="J68" s="2"/>
      <c r="K68" s="2"/>
      <c r="L68" s="2"/>
      <c r="M68" s="2"/>
      <c r="N68" s="2"/>
      <c r="O68" s="2"/>
      <c r="P68" s="88"/>
    </row>
    <row r="69" spans="2:16" ht="12.75" customHeight="1">
      <c r="B69" s="2"/>
      <c r="C69" s="2"/>
      <c r="D69" s="2"/>
      <c r="E69" s="2"/>
      <c r="F69" s="2"/>
      <c r="G69" s="2"/>
      <c r="H69" s="2"/>
      <c r="I69" s="2"/>
      <c r="J69" s="2"/>
      <c r="K69" s="2"/>
      <c r="L69" s="2"/>
      <c r="M69" s="2"/>
      <c r="N69" s="2"/>
      <c r="O69" s="2"/>
      <c r="P69" s="88"/>
    </row>
    <row r="70" spans="2:16" ht="12.75" customHeight="1">
      <c r="B70" s="2"/>
      <c r="C70" s="2"/>
      <c r="D70" s="2"/>
      <c r="E70" s="2"/>
      <c r="F70" s="2"/>
      <c r="G70" s="2"/>
      <c r="H70" s="2"/>
      <c r="I70" s="2"/>
      <c r="J70" s="2"/>
      <c r="K70" s="2"/>
      <c r="L70" s="2"/>
      <c r="M70" s="2"/>
      <c r="N70" s="2"/>
      <c r="O70" s="2"/>
      <c r="P70" s="88"/>
    </row>
    <row r="71" spans="2:16" ht="12.75" customHeight="1">
      <c r="B71" s="2"/>
      <c r="C71" s="2"/>
      <c r="D71" s="2"/>
      <c r="E71" s="2"/>
      <c r="F71" s="2"/>
      <c r="G71" s="2"/>
      <c r="H71" s="2"/>
      <c r="I71" s="2"/>
      <c r="J71" s="2"/>
      <c r="K71" s="2"/>
      <c r="L71" s="2"/>
      <c r="M71" s="2"/>
      <c r="N71" s="2"/>
      <c r="O71" s="2"/>
      <c r="P71" s="88"/>
    </row>
    <row r="72" spans="2:16" ht="12.75" customHeight="1">
      <c r="B72" s="2"/>
      <c r="C72" s="2"/>
      <c r="D72" s="2"/>
      <c r="E72" s="2"/>
      <c r="F72" s="2"/>
      <c r="G72" s="2"/>
      <c r="H72" s="2"/>
      <c r="I72" s="2"/>
      <c r="J72" s="2"/>
      <c r="K72" s="2"/>
      <c r="L72" s="2"/>
      <c r="M72" s="2"/>
      <c r="N72" s="2"/>
      <c r="O72" s="2"/>
      <c r="P72" s="88"/>
    </row>
    <row r="73" spans="2:15" ht="12.75" customHeight="1">
      <c r="B73" s="2"/>
      <c r="C73" s="2"/>
      <c r="D73" s="2"/>
      <c r="E73" s="2"/>
      <c r="F73" s="2"/>
      <c r="G73" s="2"/>
      <c r="H73" s="2"/>
      <c r="I73" s="2"/>
      <c r="J73" s="2"/>
      <c r="K73" s="2"/>
      <c r="L73" s="2"/>
      <c r="M73" s="2"/>
      <c r="N73" s="2"/>
      <c r="O73" s="2"/>
    </row>
    <row r="74" spans="2:15" ht="12.75" customHeight="1">
      <c r="B74" s="2"/>
      <c r="C74" s="2"/>
      <c r="D74" s="2"/>
      <c r="E74" s="2"/>
      <c r="F74" s="2"/>
      <c r="G74" s="2"/>
      <c r="H74" s="2"/>
      <c r="I74" s="2"/>
      <c r="J74" s="2"/>
      <c r="K74" s="2"/>
      <c r="L74" s="2"/>
      <c r="M74" s="2"/>
      <c r="N74" s="2"/>
      <c r="O74" s="2"/>
    </row>
    <row r="75" spans="2:15" ht="12.75" customHeight="1">
      <c r="B75" s="2"/>
      <c r="C75" s="2"/>
      <c r="D75" s="2"/>
      <c r="E75" s="2"/>
      <c r="F75" s="2"/>
      <c r="G75" s="2"/>
      <c r="H75" s="2"/>
      <c r="I75" s="2"/>
      <c r="J75" s="2"/>
      <c r="K75" s="2"/>
      <c r="L75" s="2"/>
      <c r="M75" s="2"/>
      <c r="N75" s="2"/>
      <c r="O75" s="2"/>
    </row>
    <row r="76" spans="2:15" ht="12.75" customHeight="1">
      <c r="B76" s="2"/>
      <c r="C76" s="2"/>
      <c r="D76" s="2"/>
      <c r="E76" s="2"/>
      <c r="F76" s="2"/>
      <c r="G76" s="2"/>
      <c r="H76" s="2"/>
      <c r="I76" s="2"/>
      <c r="J76" s="2"/>
      <c r="K76" s="2"/>
      <c r="L76" s="2"/>
      <c r="M76" s="2"/>
      <c r="N76" s="2"/>
      <c r="O76" s="2"/>
    </row>
    <row r="77" spans="2:15" ht="12.75" customHeight="1">
      <c r="B77" s="2"/>
      <c r="C77" s="2"/>
      <c r="D77" s="2"/>
      <c r="E77" s="2"/>
      <c r="F77" s="2"/>
      <c r="G77" s="2"/>
      <c r="H77" s="2"/>
      <c r="I77" s="2"/>
      <c r="J77" s="2"/>
      <c r="K77" s="2"/>
      <c r="L77" s="2"/>
      <c r="M77" s="2"/>
      <c r="N77" s="2"/>
      <c r="O77" s="2"/>
    </row>
    <row r="78" spans="2:15" ht="12.75" customHeight="1">
      <c r="B78" s="2"/>
      <c r="C78" s="2"/>
      <c r="D78" s="2"/>
      <c r="E78" s="2"/>
      <c r="F78" s="2"/>
      <c r="G78" s="2"/>
      <c r="H78" s="2"/>
      <c r="I78" s="2"/>
      <c r="J78" s="2"/>
      <c r="K78" s="2"/>
      <c r="L78" s="2"/>
      <c r="M78" s="2"/>
      <c r="N78" s="2"/>
      <c r="O78" s="2"/>
    </row>
    <row r="79" spans="2:15" ht="12.75" customHeight="1">
      <c r="B79" s="2"/>
      <c r="C79" s="2"/>
      <c r="D79" s="2"/>
      <c r="E79" s="2"/>
      <c r="F79" s="2"/>
      <c r="G79" s="2"/>
      <c r="H79" s="2"/>
      <c r="I79" s="2"/>
      <c r="J79" s="2"/>
      <c r="K79" s="2"/>
      <c r="L79" s="2"/>
      <c r="M79" s="2"/>
      <c r="N79" s="2"/>
      <c r="O79" s="2"/>
    </row>
    <row r="80" spans="2:15" ht="12.75" customHeight="1">
      <c r="B80" s="2"/>
      <c r="C80" s="2"/>
      <c r="D80" s="2"/>
      <c r="E80" s="2"/>
      <c r="F80" s="2"/>
      <c r="G80" s="2"/>
      <c r="H80" s="2"/>
      <c r="I80" s="2"/>
      <c r="J80" s="2"/>
      <c r="K80" s="2"/>
      <c r="L80" s="2"/>
      <c r="M80" s="2"/>
      <c r="N80" s="2"/>
      <c r="O80" s="2"/>
    </row>
    <row r="81" spans="2:15" ht="12.75" customHeight="1">
      <c r="B81" s="2"/>
      <c r="C81" s="2"/>
      <c r="D81" s="2"/>
      <c r="E81" s="2"/>
      <c r="F81" s="2"/>
      <c r="G81" s="2"/>
      <c r="H81" s="2"/>
      <c r="I81" s="2"/>
      <c r="J81" s="2"/>
      <c r="K81" s="2"/>
      <c r="L81" s="2"/>
      <c r="M81" s="2"/>
      <c r="N81" s="2"/>
      <c r="O81" s="2"/>
    </row>
    <row r="82" spans="2:15" ht="12.75" customHeight="1">
      <c r="B82" s="2"/>
      <c r="C82" s="2"/>
      <c r="D82" s="2"/>
      <c r="E82" s="2"/>
      <c r="F82" s="2"/>
      <c r="G82" s="2"/>
      <c r="H82" s="2"/>
      <c r="I82" s="2"/>
      <c r="J82" s="2"/>
      <c r="K82" s="2"/>
      <c r="L82" s="2"/>
      <c r="M82" s="2"/>
      <c r="N82" s="2"/>
      <c r="O82" s="2"/>
    </row>
    <row r="83" spans="2:15" ht="12.75" customHeight="1">
      <c r="B83" s="2"/>
      <c r="C83" s="2"/>
      <c r="D83" s="2"/>
      <c r="E83" s="2"/>
      <c r="F83" s="2"/>
      <c r="G83" s="2"/>
      <c r="H83" s="2"/>
      <c r="I83" s="2"/>
      <c r="J83" s="2"/>
      <c r="K83" s="2"/>
      <c r="L83" s="2"/>
      <c r="M83" s="2"/>
      <c r="N83" s="2"/>
      <c r="O83" s="2"/>
    </row>
    <row r="84" spans="2:15" ht="12.75" customHeight="1">
      <c r="B84" s="2"/>
      <c r="C84" s="2"/>
      <c r="D84" s="2"/>
      <c r="E84" s="2"/>
      <c r="F84" s="2"/>
      <c r="G84" s="2"/>
      <c r="H84" s="2"/>
      <c r="I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1"/>
      <c r="C486" s="1"/>
      <c r="D486" s="1"/>
      <c r="E486" s="1"/>
      <c r="F486" s="1"/>
      <c r="G486" s="1"/>
      <c r="H486" s="1"/>
      <c r="I486" s="1"/>
      <c r="J486" s="1"/>
      <c r="K486" s="1"/>
      <c r="L486" s="1"/>
      <c r="M486" s="1"/>
      <c r="N486" s="1"/>
      <c r="O486" s="1"/>
    </row>
    <row r="487" spans="2:15" ht="12.75" customHeight="1">
      <c r="B487" s="1"/>
      <c r="C487" s="1"/>
      <c r="D487" s="1"/>
      <c r="E487" s="1"/>
      <c r="F487" s="1"/>
      <c r="G487" s="1"/>
      <c r="H487" s="1"/>
      <c r="I487" s="1"/>
      <c r="J487" s="1"/>
      <c r="K487" s="1"/>
      <c r="L487" s="1"/>
      <c r="M487" s="1"/>
      <c r="N487" s="1"/>
      <c r="O487" s="1"/>
    </row>
    <row r="488" spans="2:15" ht="12.75" customHeight="1">
      <c r="B488" s="1"/>
      <c r="C488" s="1"/>
      <c r="D488" s="1"/>
      <c r="E488" s="1"/>
      <c r="F488" s="1"/>
      <c r="G488" s="1"/>
      <c r="H488" s="1"/>
      <c r="I488" s="1"/>
      <c r="J488" s="1"/>
      <c r="K488" s="1"/>
      <c r="L488" s="1"/>
      <c r="M488" s="1"/>
      <c r="N488" s="1"/>
      <c r="O488" s="1"/>
    </row>
    <row r="489" spans="2:15" ht="12.75" customHeight="1">
      <c r="B489" s="1"/>
      <c r="C489" s="1"/>
      <c r="D489" s="1"/>
      <c r="E489" s="1"/>
      <c r="F489" s="1"/>
      <c r="G489" s="1"/>
      <c r="H489" s="1"/>
      <c r="I489" s="1"/>
      <c r="J489" s="1"/>
      <c r="K489" s="1"/>
      <c r="L489" s="1"/>
      <c r="M489" s="1"/>
      <c r="N489" s="1"/>
      <c r="O489" s="1"/>
    </row>
    <row r="490" spans="2:15" ht="12.75" customHeight="1">
      <c r="B490" s="1"/>
      <c r="C490" s="1"/>
      <c r="D490" s="1"/>
      <c r="E490" s="1"/>
      <c r="F490" s="1"/>
      <c r="G490" s="1"/>
      <c r="H490" s="1"/>
      <c r="I490" s="1"/>
      <c r="J490" s="1"/>
      <c r="K490" s="1"/>
      <c r="L490" s="1"/>
      <c r="M490" s="1"/>
      <c r="N490" s="1"/>
      <c r="O490" s="1"/>
    </row>
    <row r="491" spans="2:15" ht="12.75" customHeight="1">
      <c r="B491" s="1"/>
      <c r="C491" s="1"/>
      <c r="D491" s="1"/>
      <c r="E491" s="1"/>
      <c r="F491" s="1"/>
      <c r="G491" s="1"/>
      <c r="H491" s="1"/>
      <c r="I491" s="1"/>
      <c r="J491" s="1"/>
      <c r="K491" s="1"/>
      <c r="L491" s="1"/>
      <c r="M491" s="1"/>
      <c r="N491" s="1"/>
      <c r="O491" s="1"/>
    </row>
    <row r="492" spans="2:15" ht="12.75" customHeight="1">
      <c r="B492" s="1"/>
      <c r="C492" s="1"/>
      <c r="D492" s="1"/>
      <c r="E492" s="1"/>
      <c r="F492" s="1"/>
      <c r="G492" s="1"/>
      <c r="H492" s="1"/>
      <c r="I492" s="1"/>
      <c r="J492" s="1"/>
      <c r="K492" s="1"/>
      <c r="L492" s="1"/>
      <c r="M492" s="1"/>
      <c r="N492" s="1"/>
      <c r="O492" s="1"/>
    </row>
    <row r="493" spans="2:15" ht="12.75" customHeight="1">
      <c r="B493" s="1"/>
      <c r="C493" s="1"/>
      <c r="D493" s="1"/>
      <c r="E493" s="1"/>
      <c r="F493" s="1"/>
      <c r="G493" s="1"/>
      <c r="H493" s="1"/>
      <c r="I493" s="1"/>
      <c r="J493" s="1"/>
      <c r="K493" s="1"/>
      <c r="L493" s="1"/>
      <c r="M493" s="1"/>
      <c r="N493" s="1"/>
      <c r="O493" s="1"/>
    </row>
    <row r="494" spans="2:15" ht="12.75" customHeight="1">
      <c r="B494" s="1"/>
      <c r="C494" s="1"/>
      <c r="D494" s="1"/>
      <c r="E494" s="1"/>
      <c r="F494" s="1"/>
      <c r="G494" s="1"/>
      <c r="H494" s="1"/>
      <c r="I494" s="1"/>
      <c r="J494" s="1"/>
      <c r="K494" s="1"/>
      <c r="L494" s="1"/>
      <c r="M494" s="1"/>
      <c r="N494" s="1"/>
      <c r="O494" s="1"/>
    </row>
    <row r="495" spans="2:15" ht="12.75" customHeight="1">
      <c r="B495" s="1"/>
      <c r="C495" s="1"/>
      <c r="D495" s="1"/>
      <c r="E495" s="1"/>
      <c r="F495" s="1"/>
      <c r="G495" s="1"/>
      <c r="H495" s="1"/>
      <c r="I495" s="1"/>
      <c r="J495" s="1"/>
      <c r="K495" s="1"/>
      <c r="L495" s="1"/>
      <c r="M495" s="1"/>
      <c r="N495" s="1"/>
      <c r="O495" s="1"/>
    </row>
    <row r="496" spans="2:15" ht="12.75" customHeight="1">
      <c r="B496" s="1"/>
      <c r="C496" s="1"/>
      <c r="D496" s="1"/>
      <c r="E496" s="1"/>
      <c r="F496" s="1"/>
      <c r="G496" s="1"/>
      <c r="H496" s="1"/>
      <c r="I496" s="1"/>
      <c r="J496" s="1"/>
      <c r="K496" s="1"/>
      <c r="L496" s="1"/>
      <c r="M496" s="1"/>
      <c r="N496" s="1"/>
      <c r="O496" s="1"/>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sheetData>
  <mergeCells count="4">
    <mergeCell ref="G12:I12"/>
    <mergeCell ref="G13:I13"/>
    <mergeCell ref="B58:M58"/>
    <mergeCell ref="B59:M59"/>
  </mergeCells>
  <printOptions/>
  <pageMargins left="0.75" right="0" top="0.5" bottom="0.5" header="0.5" footer="0.5"/>
  <pageSetup firstPageNumber="1" useFirstPageNumber="1" fitToHeight="1" fitToWidth="1" horizontalDpi="300" verticalDpi="300" orientation="portrait" paperSize="9" scale="92"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64"/>
  <sheetViews>
    <sheetView showGridLines="0" defaultGridColor="0" colorId="22" workbookViewId="0" topLeftCell="A1">
      <selection activeCell="H8" sqref="H8"/>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6.554687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spans="1:11" ht="15.75" customHeight="1">
      <c r="A2" s="9"/>
      <c r="B2" s="80" t="s">
        <v>158</v>
      </c>
      <c r="C2" s="3"/>
      <c r="D2" s="3"/>
      <c r="E2" s="3"/>
      <c r="F2" s="3"/>
      <c r="G2" s="3"/>
      <c r="H2" s="3"/>
      <c r="I2" s="3"/>
      <c r="J2" s="3"/>
      <c r="K2" s="1"/>
    </row>
    <row r="3" spans="2:11" ht="12.75" customHeight="1">
      <c r="B3" s="37" t="s">
        <v>34</v>
      </c>
      <c r="C3" s="3"/>
      <c r="D3" s="3"/>
      <c r="E3" s="3"/>
      <c r="F3" s="3"/>
      <c r="G3" s="3"/>
      <c r="H3" s="3"/>
      <c r="I3" s="3"/>
      <c r="J3" s="3"/>
      <c r="K3" s="1"/>
    </row>
    <row r="4" spans="1:11" ht="12.75" customHeight="1">
      <c r="A4" s="4"/>
      <c r="B4" s="3"/>
      <c r="C4" s="3"/>
      <c r="D4" s="3"/>
      <c r="E4" s="3"/>
      <c r="F4" s="3"/>
      <c r="G4" s="3"/>
      <c r="H4" s="3"/>
      <c r="I4" s="3"/>
      <c r="J4" s="3"/>
      <c r="K4" s="1"/>
    </row>
    <row r="5" spans="1:11" ht="17.25" customHeight="1">
      <c r="A5" s="4"/>
      <c r="B5" s="90" t="s">
        <v>186</v>
      </c>
      <c r="C5" s="3"/>
      <c r="E5" s="3"/>
      <c r="F5" s="3"/>
      <c r="G5" s="3"/>
      <c r="H5" s="3"/>
      <c r="I5" s="3"/>
      <c r="J5" s="3"/>
      <c r="K5" s="1"/>
    </row>
    <row r="6" spans="2:11" ht="15.75" customHeight="1">
      <c r="B6" s="12" t="s">
        <v>0</v>
      </c>
      <c r="C6" s="3"/>
      <c r="D6" s="3"/>
      <c r="E6" s="3"/>
      <c r="F6" s="3"/>
      <c r="G6" s="3"/>
      <c r="H6" s="3"/>
      <c r="I6" s="3"/>
      <c r="J6" s="3"/>
      <c r="K6" s="1"/>
    </row>
    <row r="7" spans="1:11" ht="12.75" customHeight="1">
      <c r="A7" s="5"/>
      <c r="B7" s="3"/>
      <c r="C7" s="3"/>
      <c r="D7" s="3"/>
      <c r="E7" s="3"/>
      <c r="F7" s="3"/>
      <c r="G7" s="3"/>
      <c r="H7" s="3"/>
      <c r="I7" s="3"/>
      <c r="J7" s="3"/>
      <c r="K7" s="3"/>
    </row>
    <row r="8" spans="1:11" ht="12.75" customHeight="1">
      <c r="A8" s="5"/>
      <c r="B8" s="3"/>
      <c r="C8" s="3"/>
      <c r="D8" s="3"/>
      <c r="E8" s="3"/>
      <c r="F8" s="3"/>
      <c r="G8" s="3"/>
      <c r="H8" s="3"/>
      <c r="I8" s="3"/>
      <c r="J8" s="3"/>
      <c r="K8" s="3"/>
    </row>
    <row r="9" spans="2:11" ht="15.75" customHeight="1">
      <c r="B9" s="80" t="s">
        <v>90</v>
      </c>
      <c r="C9" s="77"/>
      <c r="D9" s="77"/>
      <c r="E9" s="77"/>
      <c r="F9" s="77"/>
      <c r="G9" s="77"/>
      <c r="H9" s="77"/>
      <c r="I9" s="77"/>
      <c r="J9" s="77"/>
      <c r="K9" s="3"/>
    </row>
    <row r="10" spans="1:11" ht="12.75" customHeight="1">
      <c r="A10" s="1"/>
      <c r="B10" s="1"/>
      <c r="C10" s="1"/>
      <c r="D10" s="1"/>
      <c r="E10" s="1"/>
      <c r="F10" s="1"/>
      <c r="G10" s="6"/>
      <c r="H10" s="1"/>
      <c r="I10" s="1"/>
      <c r="J10" s="1"/>
      <c r="K10" s="1"/>
    </row>
    <row r="11" spans="1:11" ht="12.75" customHeight="1">
      <c r="A11" s="1"/>
      <c r="B11" s="1"/>
      <c r="C11" s="1"/>
      <c r="D11" s="1"/>
      <c r="E11" s="1"/>
      <c r="F11" s="1"/>
      <c r="G11" s="6"/>
      <c r="H11" s="1"/>
      <c r="I11" s="1"/>
      <c r="J11" s="1"/>
      <c r="K11" s="1"/>
    </row>
    <row r="12" spans="1:11" ht="12.75" customHeight="1">
      <c r="A12" s="1"/>
      <c r="B12" s="1"/>
      <c r="C12" s="1"/>
      <c r="D12" s="1"/>
      <c r="E12" s="1"/>
      <c r="F12" s="1"/>
      <c r="G12" s="17"/>
      <c r="H12" s="8" t="s">
        <v>12</v>
      </c>
      <c r="I12" s="8"/>
      <c r="J12" s="8" t="s">
        <v>12</v>
      </c>
      <c r="K12" s="6"/>
    </row>
    <row r="13" spans="1:11" ht="12.75" customHeight="1">
      <c r="A13" s="1"/>
      <c r="B13" s="1"/>
      <c r="C13" s="1"/>
      <c r="D13" s="1"/>
      <c r="E13" s="1"/>
      <c r="F13" s="1"/>
      <c r="G13" s="17"/>
      <c r="H13" s="8" t="s">
        <v>13</v>
      </c>
      <c r="I13" s="8"/>
      <c r="J13" s="8" t="s">
        <v>14</v>
      </c>
      <c r="K13" s="1"/>
    </row>
    <row r="14" spans="1:11" ht="12.75" customHeight="1">
      <c r="A14" s="1"/>
      <c r="B14" s="1"/>
      <c r="C14" s="1"/>
      <c r="D14" s="1"/>
      <c r="E14" s="1"/>
      <c r="F14" s="1"/>
      <c r="G14" s="17"/>
      <c r="H14" s="8" t="s">
        <v>4</v>
      </c>
      <c r="I14" s="8"/>
      <c r="J14" s="8" t="s">
        <v>15</v>
      </c>
      <c r="K14" s="1"/>
    </row>
    <row r="15" spans="1:11" ht="12.75" customHeight="1">
      <c r="A15" s="1"/>
      <c r="B15" s="1"/>
      <c r="C15" s="1"/>
      <c r="D15" s="1"/>
      <c r="E15" s="1"/>
      <c r="F15" s="1"/>
      <c r="G15" s="17"/>
      <c r="H15" s="8" t="s">
        <v>3</v>
      </c>
      <c r="I15" s="8"/>
      <c r="J15" s="8" t="s">
        <v>16</v>
      </c>
      <c r="K15" s="1"/>
    </row>
    <row r="16" spans="1:11" ht="12.75" customHeight="1">
      <c r="A16" s="1"/>
      <c r="B16" s="1"/>
      <c r="C16" s="1"/>
      <c r="D16" s="1"/>
      <c r="E16" s="1"/>
      <c r="F16" s="1"/>
      <c r="G16" s="44" t="s">
        <v>49</v>
      </c>
      <c r="H16" s="18" t="s">
        <v>184</v>
      </c>
      <c r="I16" s="8"/>
      <c r="J16" s="18" t="s">
        <v>168</v>
      </c>
      <c r="K16" s="3"/>
    </row>
    <row r="17" spans="1:11" ht="12.75" customHeight="1">
      <c r="A17" s="1"/>
      <c r="B17" s="1"/>
      <c r="C17" s="1"/>
      <c r="D17" s="1"/>
      <c r="E17" s="1"/>
      <c r="F17" s="1"/>
      <c r="G17" s="17"/>
      <c r="H17" s="19" t="s">
        <v>10</v>
      </c>
      <c r="I17" s="20"/>
      <c r="J17" s="19" t="s">
        <v>10</v>
      </c>
      <c r="K17" s="1"/>
    </row>
    <row r="18" spans="1:11" ht="12.75" customHeight="1">
      <c r="A18" s="1"/>
      <c r="B18" s="1"/>
      <c r="C18" s="1"/>
      <c r="D18" s="1"/>
      <c r="E18" s="1"/>
      <c r="F18" s="1"/>
      <c r="G18" s="6"/>
      <c r="H18" s="1"/>
      <c r="I18" s="1"/>
      <c r="J18" s="1"/>
      <c r="K18" s="1"/>
    </row>
    <row r="19" spans="1:11" ht="12.75" customHeight="1">
      <c r="A19" s="20"/>
      <c r="B19" s="20" t="s">
        <v>25</v>
      </c>
      <c r="C19" s="20"/>
      <c r="D19" s="20"/>
      <c r="E19" s="20"/>
      <c r="F19" s="20"/>
      <c r="G19" s="74"/>
      <c r="H19" s="27">
        <v>35947</v>
      </c>
      <c r="I19" s="27"/>
      <c r="J19" s="27">
        <v>37482</v>
      </c>
      <c r="K19" s="20"/>
    </row>
    <row r="20" spans="1:11" ht="12.75" customHeight="1">
      <c r="A20" s="37"/>
      <c r="B20" s="20" t="s">
        <v>146</v>
      </c>
      <c r="C20" s="20"/>
      <c r="D20" s="20"/>
      <c r="E20" s="20"/>
      <c r="F20" s="20"/>
      <c r="G20" s="19"/>
      <c r="H20" s="27">
        <v>125310</v>
      </c>
      <c r="I20" s="27"/>
      <c r="J20" s="27">
        <v>119665</v>
      </c>
      <c r="K20" s="20"/>
    </row>
    <row r="21" spans="1:11" ht="12.75" customHeight="1">
      <c r="A21" s="37"/>
      <c r="B21" s="20" t="s">
        <v>154</v>
      </c>
      <c r="C21" s="20"/>
      <c r="D21" s="20"/>
      <c r="E21" s="20"/>
      <c r="F21" s="20"/>
      <c r="G21" s="74"/>
      <c r="H21" s="23">
        <v>596</v>
      </c>
      <c r="I21" s="27"/>
      <c r="J21" s="23">
        <v>1036</v>
      </c>
      <c r="K21" s="20"/>
    </row>
    <row r="22" spans="1:11" ht="12.75" customHeight="1">
      <c r="A22" s="37"/>
      <c r="B22" s="20" t="s">
        <v>36</v>
      </c>
      <c r="C22" s="20"/>
      <c r="D22" s="20"/>
      <c r="E22" s="20"/>
      <c r="F22" s="20"/>
      <c r="G22" s="19"/>
      <c r="H22" s="27">
        <v>3</v>
      </c>
      <c r="I22" s="27"/>
      <c r="J22" s="27">
        <v>3</v>
      </c>
      <c r="K22" s="20"/>
    </row>
    <row r="23" spans="1:11" ht="12.75" customHeight="1">
      <c r="A23" s="37"/>
      <c r="B23" s="20" t="s">
        <v>159</v>
      </c>
      <c r="C23" s="20"/>
      <c r="D23" s="20"/>
      <c r="E23" s="20"/>
      <c r="F23" s="20"/>
      <c r="G23" s="19"/>
      <c r="H23" s="107">
        <v>204</v>
      </c>
      <c r="I23" s="27"/>
      <c r="J23" s="23">
        <v>204</v>
      </c>
      <c r="K23" s="20"/>
    </row>
    <row r="24" spans="1:11" ht="12.75" customHeight="1">
      <c r="A24" s="20"/>
      <c r="B24" s="20"/>
      <c r="C24" s="20"/>
      <c r="D24" s="20"/>
      <c r="E24" s="20"/>
      <c r="F24" s="20"/>
      <c r="G24" s="19"/>
      <c r="H24" s="27"/>
      <c r="I24" s="27"/>
      <c r="J24" s="27"/>
      <c r="K24" s="20"/>
    </row>
    <row r="25" spans="1:11" ht="12.75" customHeight="1">
      <c r="A25" s="37"/>
      <c r="B25" s="20" t="s">
        <v>28</v>
      </c>
      <c r="C25" s="20"/>
      <c r="D25" s="20"/>
      <c r="E25" s="20"/>
      <c r="F25" s="20"/>
      <c r="G25" s="19"/>
      <c r="H25" s="27"/>
      <c r="I25" s="27"/>
      <c r="J25" s="27"/>
      <c r="K25" s="20"/>
    </row>
    <row r="26" spans="1:11" ht="12.75" customHeight="1">
      <c r="A26" s="20"/>
      <c r="B26" s="19" t="s">
        <v>22</v>
      </c>
      <c r="C26" s="20" t="s">
        <v>26</v>
      </c>
      <c r="D26" s="20"/>
      <c r="E26" s="20"/>
      <c r="F26" s="20"/>
      <c r="G26" s="19"/>
      <c r="H26" s="27">
        <v>118505</v>
      </c>
      <c r="I26" s="27"/>
      <c r="J26" s="27">
        <v>137516</v>
      </c>
      <c r="K26" s="20"/>
    </row>
    <row r="27" spans="1:11" ht="12.75" customHeight="1">
      <c r="A27" s="20"/>
      <c r="B27" s="19" t="s">
        <v>22</v>
      </c>
      <c r="C27" s="20" t="s">
        <v>51</v>
      </c>
      <c r="D27" s="20"/>
      <c r="E27" s="20"/>
      <c r="F27" s="20"/>
      <c r="G27" s="19"/>
      <c r="H27" s="27">
        <f>29534+7578</f>
        <v>37112</v>
      </c>
      <c r="I27" s="27"/>
      <c r="J27" s="27">
        <f>57761+7143</f>
        <v>64904</v>
      </c>
      <c r="K27" s="20"/>
    </row>
    <row r="28" spans="1:11" ht="12.75" customHeight="1">
      <c r="A28" s="20"/>
      <c r="B28" s="19" t="s">
        <v>22</v>
      </c>
      <c r="C28" s="20" t="s">
        <v>123</v>
      </c>
      <c r="D28" s="20"/>
      <c r="E28" s="20"/>
      <c r="F28" s="20"/>
      <c r="G28" s="19"/>
      <c r="H28" s="27">
        <f>16469+1541</f>
        <v>18010</v>
      </c>
      <c r="I28" s="27"/>
      <c r="J28" s="27">
        <f>173+642+180+598</f>
        <v>1593</v>
      </c>
      <c r="K28" s="20"/>
    </row>
    <row r="29" spans="1:11" ht="15" hidden="1">
      <c r="A29" s="20"/>
      <c r="B29" s="19"/>
      <c r="C29" s="20"/>
      <c r="D29" s="20"/>
      <c r="E29" s="20"/>
      <c r="F29" s="20"/>
      <c r="G29" s="99"/>
      <c r="H29" s="27"/>
      <c r="I29" s="27"/>
      <c r="J29" s="27"/>
      <c r="K29" s="20"/>
    </row>
    <row r="30" spans="1:11" ht="12.75" customHeight="1">
      <c r="A30" s="20"/>
      <c r="B30" s="19" t="s">
        <v>22</v>
      </c>
      <c r="C30" s="20" t="s">
        <v>118</v>
      </c>
      <c r="D30" s="20"/>
      <c r="E30" s="20"/>
      <c r="F30" s="20"/>
      <c r="G30" s="19"/>
      <c r="H30" s="27">
        <v>1916</v>
      </c>
      <c r="I30" s="27"/>
      <c r="J30" s="27">
        <v>5495</v>
      </c>
      <c r="K30" s="20"/>
    </row>
    <row r="31" spans="1:11" ht="3.75" customHeight="1">
      <c r="A31" s="20"/>
      <c r="B31" s="20"/>
      <c r="C31" s="20"/>
      <c r="D31" s="20"/>
      <c r="E31" s="20"/>
      <c r="F31" s="20"/>
      <c r="G31" s="19"/>
      <c r="I31" s="27"/>
      <c r="K31" s="20"/>
    </row>
    <row r="32" spans="1:11" ht="15.75" customHeight="1">
      <c r="A32" s="20"/>
      <c r="B32" s="20"/>
      <c r="C32" s="20"/>
      <c r="D32" s="20"/>
      <c r="E32" s="20"/>
      <c r="F32" s="20"/>
      <c r="G32" s="19"/>
      <c r="H32" s="38">
        <f>SUM(H26:H30)</f>
        <v>175543</v>
      </c>
      <c r="I32" s="27"/>
      <c r="J32" s="38">
        <f>SUM(J26:J30)</f>
        <v>209508</v>
      </c>
      <c r="K32" s="20"/>
    </row>
    <row r="33" spans="1:11" ht="12.75" customHeight="1">
      <c r="A33" s="20"/>
      <c r="B33" s="20"/>
      <c r="C33" s="20"/>
      <c r="D33" s="20"/>
      <c r="E33" s="20"/>
      <c r="F33" s="20"/>
      <c r="G33" s="19"/>
      <c r="H33" s="27"/>
      <c r="I33" s="27"/>
      <c r="J33" s="27"/>
      <c r="K33" s="20"/>
    </row>
    <row r="34" spans="1:11" ht="12.75" customHeight="1">
      <c r="A34" s="39"/>
      <c r="B34" s="20" t="s">
        <v>29</v>
      </c>
      <c r="C34" s="20"/>
      <c r="D34" s="20"/>
      <c r="E34" s="20"/>
      <c r="F34" s="20"/>
      <c r="G34" s="19"/>
      <c r="H34" s="27"/>
      <c r="I34" s="27"/>
      <c r="J34" s="27"/>
      <c r="K34" s="20"/>
    </row>
    <row r="35" spans="1:11" ht="12.75" customHeight="1">
      <c r="A35" s="20"/>
      <c r="B35" s="19" t="s">
        <v>22</v>
      </c>
      <c r="C35" s="20" t="s">
        <v>52</v>
      </c>
      <c r="D35" s="20"/>
      <c r="E35" s="20"/>
      <c r="F35" s="20"/>
      <c r="G35" s="99"/>
      <c r="H35" s="27">
        <f>763+95713-38342</f>
        <v>58134</v>
      </c>
      <c r="I35" s="27"/>
      <c r="J35" s="27">
        <f>338+127246-38177</f>
        <v>89407</v>
      </c>
      <c r="K35" s="20"/>
    </row>
    <row r="36" spans="1:11" ht="12.75" customHeight="1">
      <c r="A36" s="20"/>
      <c r="B36" s="19" t="s">
        <v>22</v>
      </c>
      <c r="C36" s="20" t="s">
        <v>53</v>
      </c>
      <c r="D36" s="20"/>
      <c r="E36" s="20"/>
      <c r="F36" s="20"/>
      <c r="G36" s="19"/>
      <c r="H36" s="27">
        <f>38342+9866+142+25-2</f>
        <v>48373</v>
      </c>
      <c r="I36" s="27"/>
      <c r="J36" s="27">
        <f>38177+5092+2717+27+309+107</f>
        <v>46429</v>
      </c>
      <c r="K36" s="20"/>
    </row>
    <row r="37" spans="1:11" ht="12.75" customHeight="1">
      <c r="A37" s="20"/>
      <c r="B37" s="19" t="s">
        <v>22</v>
      </c>
      <c r="C37" s="20" t="s">
        <v>27</v>
      </c>
      <c r="D37" s="20"/>
      <c r="E37" s="20"/>
      <c r="F37" s="20"/>
      <c r="G37" s="19">
        <v>21</v>
      </c>
      <c r="H37" s="27">
        <f>71028+9770+31345</f>
        <v>112143</v>
      </c>
      <c r="I37" s="27"/>
      <c r="J37" s="27">
        <f>10731+105973</f>
        <v>116704</v>
      </c>
      <c r="K37" s="20"/>
    </row>
    <row r="38" spans="1:11" ht="12.75" customHeight="1" hidden="1">
      <c r="A38" s="20"/>
      <c r="B38" s="19" t="s">
        <v>22</v>
      </c>
      <c r="C38" s="20" t="s">
        <v>114</v>
      </c>
      <c r="D38" s="20"/>
      <c r="E38" s="20"/>
      <c r="F38" s="20"/>
      <c r="G38" s="19"/>
      <c r="H38" s="27"/>
      <c r="I38" s="27"/>
      <c r="J38" s="27"/>
      <c r="K38" s="20"/>
    </row>
    <row r="39" spans="1:11" ht="12.75" customHeight="1">
      <c r="A39" s="20"/>
      <c r="B39" s="19" t="s">
        <v>22</v>
      </c>
      <c r="C39" s="20" t="s">
        <v>37</v>
      </c>
      <c r="D39" s="20"/>
      <c r="E39" s="20"/>
      <c r="F39" s="20"/>
      <c r="G39" s="19"/>
      <c r="H39" s="107">
        <v>393</v>
      </c>
      <c r="I39" s="27"/>
      <c r="J39" s="107">
        <v>887</v>
      </c>
      <c r="K39" s="20"/>
    </row>
    <row r="40" spans="1:11" ht="3.75" customHeight="1">
      <c r="A40" s="20"/>
      <c r="B40" s="20"/>
      <c r="C40" s="20"/>
      <c r="D40" s="20"/>
      <c r="E40" s="20"/>
      <c r="F40" s="20"/>
      <c r="G40" s="19"/>
      <c r="H40" s="27"/>
      <c r="I40" s="27"/>
      <c r="J40" s="27"/>
      <c r="K40" s="20"/>
    </row>
    <row r="41" spans="1:11" ht="15.75" customHeight="1">
      <c r="A41" s="20"/>
      <c r="B41" s="20"/>
      <c r="C41" s="20"/>
      <c r="D41" s="20"/>
      <c r="E41" s="20"/>
      <c r="F41" s="20"/>
      <c r="G41" s="19"/>
      <c r="H41" s="38">
        <f>SUM(H35:H39)</f>
        <v>219043</v>
      </c>
      <c r="I41" s="27"/>
      <c r="J41" s="38">
        <f>SUM(J35:J39)</f>
        <v>253427</v>
      </c>
      <c r="K41" s="20"/>
    </row>
    <row r="42" spans="1:11" ht="7.5" customHeight="1">
      <c r="A42" s="20"/>
      <c r="B42" s="20"/>
      <c r="C42" s="20"/>
      <c r="D42" s="20"/>
      <c r="E42" s="20"/>
      <c r="F42" s="20"/>
      <c r="G42" s="19"/>
      <c r="H42" s="27"/>
      <c r="I42" s="27"/>
      <c r="J42" s="27"/>
      <c r="K42" s="20"/>
    </row>
    <row r="43" spans="1:11" ht="12.75" customHeight="1">
      <c r="A43" s="39"/>
      <c r="B43" s="20" t="s">
        <v>155</v>
      </c>
      <c r="C43" s="20"/>
      <c r="D43" s="20"/>
      <c r="E43" s="20"/>
      <c r="F43" s="20"/>
      <c r="G43" s="19"/>
      <c r="H43" s="23">
        <f>H32-H41</f>
        <v>-43500</v>
      </c>
      <c r="I43" s="27"/>
      <c r="J43" s="23">
        <f>J32-J41</f>
        <v>-43919</v>
      </c>
      <c r="K43" s="20"/>
    </row>
    <row r="44" spans="1:11" ht="7.5" customHeight="1">
      <c r="A44" s="20"/>
      <c r="B44" s="20"/>
      <c r="C44" s="20"/>
      <c r="D44" s="20"/>
      <c r="E44" s="20"/>
      <c r="F44" s="20"/>
      <c r="G44" s="19"/>
      <c r="H44" s="27"/>
      <c r="I44" s="27"/>
      <c r="J44" s="27"/>
      <c r="K44" s="20"/>
    </row>
    <row r="45" spans="1:11" ht="15.75" customHeight="1" thickBot="1">
      <c r="A45" s="20"/>
      <c r="B45" s="20"/>
      <c r="C45" s="20"/>
      <c r="D45" s="20"/>
      <c r="E45" s="20"/>
      <c r="F45" s="20"/>
      <c r="G45" s="19"/>
      <c r="H45" s="30">
        <f>SUM(H19:H23)+H43</f>
        <v>118560</v>
      </c>
      <c r="I45" s="27"/>
      <c r="J45" s="30">
        <f>SUM(J19:J23)+J43</f>
        <v>114471</v>
      </c>
      <c r="K45" s="20"/>
    </row>
    <row r="46" spans="1:11" ht="12.75" customHeight="1" thickTop="1">
      <c r="A46" s="20"/>
      <c r="B46" s="20"/>
      <c r="C46" s="20"/>
      <c r="D46" s="20"/>
      <c r="E46" s="20"/>
      <c r="F46" s="20"/>
      <c r="G46" s="19"/>
      <c r="H46" s="27"/>
      <c r="I46" s="27"/>
      <c r="J46" s="27"/>
      <c r="K46" s="20"/>
    </row>
    <row r="47" spans="1:11" ht="12.75" customHeight="1">
      <c r="A47" s="39"/>
      <c r="B47" s="20"/>
      <c r="C47" s="20"/>
      <c r="D47" s="20"/>
      <c r="E47" s="20"/>
      <c r="F47" s="20"/>
      <c r="G47" s="19"/>
      <c r="H47" s="27"/>
      <c r="I47" s="27"/>
      <c r="J47" s="27"/>
      <c r="K47" s="20"/>
    </row>
    <row r="48" spans="1:11" ht="12.75" customHeight="1">
      <c r="A48" s="20"/>
      <c r="B48" s="20" t="s">
        <v>31</v>
      </c>
      <c r="C48" s="20"/>
      <c r="D48" s="20"/>
      <c r="E48" s="20"/>
      <c r="F48" s="20"/>
      <c r="G48" s="19"/>
      <c r="H48" s="27">
        <v>74711</v>
      </c>
      <c r="I48" s="27"/>
      <c r="J48" s="27">
        <v>74711</v>
      </c>
      <c r="K48" s="20"/>
    </row>
    <row r="49" spans="1:11" ht="12.75" customHeight="1">
      <c r="A49" s="20"/>
      <c r="B49" s="20" t="s">
        <v>17</v>
      </c>
      <c r="C49" s="20"/>
      <c r="D49" s="20"/>
      <c r="E49" s="20"/>
      <c r="F49" s="20"/>
      <c r="G49" s="19"/>
      <c r="H49" s="27">
        <f>SCE!K36-'BS'!H48</f>
        <v>11681</v>
      </c>
      <c r="I49" s="27"/>
      <c r="J49" s="27">
        <f>SCE!K16-'BS'!J48</f>
        <v>12774</v>
      </c>
      <c r="K49" s="20"/>
    </row>
    <row r="50" spans="1:11" ht="3.75" customHeight="1">
      <c r="A50" s="20"/>
      <c r="B50" s="19"/>
      <c r="C50" s="20"/>
      <c r="D50" s="20"/>
      <c r="E50" s="20"/>
      <c r="F50" s="20"/>
      <c r="G50" s="19"/>
      <c r="H50" s="65"/>
      <c r="I50" s="27"/>
      <c r="J50" s="65"/>
      <c r="K50" s="20"/>
    </row>
    <row r="51" spans="1:11" ht="15.75" customHeight="1">
      <c r="A51" s="20"/>
      <c r="B51" s="12" t="s">
        <v>30</v>
      </c>
      <c r="C51" s="20"/>
      <c r="D51" s="20"/>
      <c r="E51" s="20"/>
      <c r="F51" s="20"/>
      <c r="G51" s="19"/>
      <c r="H51" s="27">
        <f>SUM(H48:H50)</f>
        <v>86392</v>
      </c>
      <c r="I51" s="27"/>
      <c r="J51" s="27">
        <f>SUM(J48:J50)</f>
        <v>87485</v>
      </c>
      <c r="K51" s="20"/>
    </row>
    <row r="52" spans="1:11" ht="12.75" customHeight="1">
      <c r="A52" s="20"/>
      <c r="B52" s="12" t="s">
        <v>32</v>
      </c>
      <c r="C52" s="20"/>
      <c r="D52" s="20"/>
      <c r="E52" s="20"/>
      <c r="F52" s="20"/>
      <c r="G52" s="19"/>
      <c r="H52" s="27">
        <v>15025</v>
      </c>
      <c r="I52" s="27"/>
      <c r="J52" s="27">
        <v>15043</v>
      </c>
      <c r="K52" s="20"/>
    </row>
    <row r="53" spans="1:11" ht="12.75" customHeight="1">
      <c r="A53" s="20"/>
      <c r="B53" s="12" t="s">
        <v>129</v>
      </c>
      <c r="C53" s="20"/>
      <c r="D53" s="20"/>
      <c r="E53" s="20"/>
      <c r="F53" s="20"/>
      <c r="G53" s="19"/>
      <c r="H53" s="27">
        <f>1527+57</f>
        <v>1584</v>
      </c>
      <c r="I53" s="27"/>
      <c r="J53" s="27">
        <f>1527+57</f>
        <v>1584</v>
      </c>
      <c r="K53" s="20"/>
    </row>
    <row r="54" spans="1:11" ht="12.75" customHeight="1">
      <c r="A54" s="20"/>
      <c r="B54" s="12" t="s">
        <v>115</v>
      </c>
      <c r="C54" s="20"/>
      <c r="D54" s="20"/>
      <c r="E54" s="20"/>
      <c r="F54" s="20"/>
      <c r="G54" s="19"/>
      <c r="H54" s="27">
        <v>359</v>
      </c>
      <c r="I54" s="27"/>
      <c r="J54" s="27">
        <v>359</v>
      </c>
      <c r="K54" s="20"/>
    </row>
    <row r="55" spans="1:11" ht="12.75" customHeight="1">
      <c r="A55" s="20"/>
      <c r="B55" s="20" t="s">
        <v>173</v>
      </c>
      <c r="C55" s="20"/>
      <c r="D55" s="20"/>
      <c r="E55" s="20"/>
      <c r="F55" s="20"/>
      <c r="G55" s="19">
        <v>21</v>
      </c>
      <c r="H55" s="23">
        <v>15200</v>
      </c>
      <c r="I55" s="27"/>
      <c r="J55" s="23">
        <v>10000</v>
      </c>
      <c r="K55" s="20"/>
    </row>
    <row r="56" spans="1:11" ht="15.75" customHeight="1" thickBot="1">
      <c r="A56" s="20"/>
      <c r="B56" s="20"/>
      <c r="C56" s="20"/>
      <c r="D56" s="20"/>
      <c r="E56" s="20"/>
      <c r="F56" s="20"/>
      <c r="G56" s="19"/>
      <c r="H56" s="30">
        <f>SUM(H51:H55)</f>
        <v>118560</v>
      </c>
      <c r="I56" s="27"/>
      <c r="J56" s="30">
        <f>SUM(J51:J55)</f>
        <v>114471</v>
      </c>
      <c r="K56" s="20"/>
    </row>
    <row r="57" spans="1:11" ht="12.75" customHeight="1" thickTop="1">
      <c r="A57" s="20"/>
      <c r="B57" s="20"/>
      <c r="C57" s="20"/>
      <c r="D57" s="20"/>
      <c r="E57" s="20"/>
      <c r="F57" s="20"/>
      <c r="G57" s="19"/>
      <c r="H57" s="27"/>
      <c r="I57" s="27"/>
      <c r="J57" s="27"/>
      <c r="K57" s="20"/>
    </row>
    <row r="58" spans="1:11" ht="15.75" customHeight="1" thickBot="1">
      <c r="A58" s="39"/>
      <c r="B58" s="20" t="s">
        <v>33</v>
      </c>
      <c r="C58" s="20"/>
      <c r="D58" s="20"/>
      <c r="E58" s="20"/>
      <c r="F58" s="20"/>
      <c r="G58" s="19"/>
      <c r="H58" s="40">
        <f>(H51-H22-12762)/H48</f>
        <v>0.9854907577197468</v>
      </c>
      <c r="I58" s="27"/>
      <c r="J58" s="40">
        <f>(J51-J22-13181)/J48</f>
        <v>0.9945121869604209</v>
      </c>
      <c r="K58" s="20"/>
    </row>
    <row r="59" spans="1:11" ht="12.75" customHeight="1" thickTop="1">
      <c r="A59" s="21"/>
      <c r="B59" s="21"/>
      <c r="C59" s="21"/>
      <c r="D59" s="21"/>
      <c r="E59" s="21"/>
      <c r="F59" s="21"/>
      <c r="G59" s="21"/>
      <c r="H59" s="21"/>
      <c r="I59" s="21"/>
      <c r="J59" s="21"/>
      <c r="K59" s="21"/>
    </row>
    <row r="60" spans="1:11" ht="12.75" customHeight="1">
      <c r="A60" s="21"/>
      <c r="B60" s="21"/>
      <c r="C60" s="21"/>
      <c r="D60" s="21"/>
      <c r="E60" s="21"/>
      <c r="F60" s="21"/>
      <c r="G60" s="21"/>
      <c r="H60" s="21"/>
      <c r="I60" s="21"/>
      <c r="J60" s="21"/>
      <c r="K60" s="21"/>
    </row>
    <row r="61" spans="2:10" ht="12.75" customHeight="1">
      <c r="B61" s="227" t="s">
        <v>88</v>
      </c>
      <c r="C61" s="227"/>
      <c r="D61" s="227"/>
      <c r="E61" s="227"/>
      <c r="F61" s="227"/>
      <c r="G61" s="227"/>
      <c r="H61" s="227"/>
      <c r="I61" s="227"/>
      <c r="J61" s="227"/>
    </row>
    <row r="62" spans="1:11" ht="12.75" customHeight="1">
      <c r="A62" s="2"/>
      <c r="B62" s="228" t="s">
        <v>174</v>
      </c>
      <c r="C62" s="228"/>
      <c r="D62" s="228"/>
      <c r="E62" s="228"/>
      <c r="F62" s="228"/>
      <c r="G62" s="228"/>
      <c r="H62" s="228"/>
      <c r="I62" s="228"/>
      <c r="J62" s="228"/>
      <c r="K62" s="7"/>
    </row>
    <row r="64" spans="8:10" ht="12.75" customHeight="1">
      <c r="H64" s="198">
        <f>H45-H56</f>
        <v>0</v>
      </c>
      <c r="J64" s="198">
        <f>J45-J56</f>
        <v>0</v>
      </c>
    </row>
  </sheetData>
  <mergeCells count="2">
    <mergeCell ref="B61:J61"/>
    <mergeCell ref="B62:J62"/>
  </mergeCells>
  <printOptions/>
  <pageMargins left="0.75" right="0.5" top="0.5" bottom="0.5" header="0.5" footer="0.5"/>
  <pageSetup firstPageNumber="2" useFirstPageNumber="1" fitToHeight="1" fitToWidth="1" horizontalDpi="300" verticalDpi="300" orientation="portrait" paperSize="9" scale="99" r:id="rId1"/>
  <headerFooter alignWithMargins="0">
    <oddFooter>&amp;C2</oddFooter>
  </headerFooter>
  <rowBreaks count="1" manualBreakCount="1">
    <brk id="63" max="10" man="1"/>
  </rowBreaks>
</worksheet>
</file>

<file path=xl/worksheets/sheet4.xml><?xml version="1.0" encoding="utf-8"?>
<worksheet xmlns="http://schemas.openxmlformats.org/spreadsheetml/2006/main" xmlns:r="http://schemas.openxmlformats.org/officeDocument/2006/relationships">
  <sheetPr>
    <pageSetUpPr fitToPage="1"/>
  </sheetPr>
  <dimension ref="B2:N72"/>
  <sheetViews>
    <sheetView showGridLines="0" zoomScale="90" zoomScaleNormal="90" workbookViewId="0" topLeftCell="E1">
      <selection activeCell="D16" sqref="D16"/>
    </sheetView>
  </sheetViews>
  <sheetFormatPr defaultColWidth="8.88671875" defaultRowHeight="15"/>
  <cols>
    <col min="1" max="1" width="2.10546875" style="175" customWidth="1"/>
    <col min="2" max="2" width="1.66796875" style="175" customWidth="1"/>
    <col min="3" max="3" width="24.6640625" style="175" customWidth="1"/>
    <col min="4" max="4" width="5.21484375" style="175" bestFit="1" customWidth="1"/>
    <col min="5" max="7" width="9.77734375" style="175" customWidth="1"/>
    <col min="8" max="8" width="12.77734375" style="175" bestFit="1" customWidth="1"/>
    <col min="9" max="9" width="9.5546875" style="175" bestFit="1" customWidth="1"/>
    <col min="10" max="10" width="12.10546875" style="175" bestFit="1" customWidth="1"/>
    <col min="11" max="11" width="10.5546875" style="175" customWidth="1"/>
    <col min="12" max="12" width="2.99609375" style="175" customWidth="1"/>
    <col min="13" max="16384" width="8.88671875" style="175" customWidth="1"/>
  </cols>
  <sheetData>
    <row r="2" spans="2:11" ht="20.25">
      <c r="B2" s="218" t="s">
        <v>224</v>
      </c>
      <c r="C2" s="174"/>
      <c r="D2" s="174"/>
      <c r="E2" s="174"/>
      <c r="F2" s="174"/>
      <c r="G2" s="174"/>
      <c r="H2" s="174"/>
      <c r="I2" s="174"/>
      <c r="J2" s="174"/>
      <c r="K2" s="174"/>
    </row>
    <row r="3" spans="2:11" ht="15">
      <c r="B3" s="205" t="s">
        <v>34</v>
      </c>
      <c r="C3" s="174"/>
      <c r="D3" s="174"/>
      <c r="E3" s="174"/>
      <c r="F3" s="174"/>
      <c r="G3" s="174"/>
      <c r="H3" s="174"/>
      <c r="I3" s="174"/>
      <c r="J3" s="174"/>
      <c r="K3" s="174"/>
    </row>
    <row r="4" spans="2:11" ht="15">
      <c r="B4" s="176"/>
      <c r="C4" s="176"/>
      <c r="D4" s="176"/>
      <c r="E4" s="176"/>
      <c r="F4" s="176"/>
      <c r="G4" s="176"/>
      <c r="H4" s="176"/>
      <c r="I4" s="176"/>
      <c r="J4" s="176"/>
      <c r="K4" s="176"/>
    </row>
    <row r="5" spans="2:11" ht="21" customHeight="1">
      <c r="B5" s="219" t="s">
        <v>225</v>
      </c>
      <c r="C5" s="176"/>
      <c r="D5" s="176"/>
      <c r="E5" s="176"/>
      <c r="F5" s="176"/>
      <c r="G5" s="176"/>
      <c r="H5" s="176"/>
      <c r="I5" s="176"/>
      <c r="J5" s="176"/>
      <c r="K5" s="176"/>
    </row>
    <row r="6" spans="2:11" ht="15">
      <c r="B6" s="204" t="s">
        <v>0</v>
      </c>
      <c r="C6" s="174"/>
      <c r="D6" s="174"/>
      <c r="E6" s="174"/>
      <c r="F6" s="174"/>
      <c r="G6" s="174"/>
      <c r="H6" s="174"/>
      <c r="I6" s="174"/>
      <c r="J6" s="174"/>
      <c r="K6" s="174"/>
    </row>
    <row r="7" spans="2:11" ht="15">
      <c r="B7" s="176"/>
      <c r="C7" s="176"/>
      <c r="D7" s="176"/>
      <c r="E7" s="176"/>
      <c r="F7" s="176"/>
      <c r="G7" s="176"/>
      <c r="H7" s="176"/>
      <c r="I7" s="176"/>
      <c r="J7" s="176"/>
      <c r="K7" s="176"/>
    </row>
    <row r="8" spans="2:11" ht="15">
      <c r="B8" s="176"/>
      <c r="C8" s="176"/>
      <c r="D8" s="176"/>
      <c r="E8" s="176"/>
      <c r="F8" s="176"/>
      <c r="G8" s="176"/>
      <c r="H8" s="176"/>
      <c r="I8" s="176"/>
      <c r="J8" s="176"/>
      <c r="K8" s="176"/>
    </row>
    <row r="9" spans="2:11" ht="20.25">
      <c r="B9" s="218" t="s">
        <v>149</v>
      </c>
      <c r="C9" s="173"/>
      <c r="D9" s="177"/>
      <c r="E9" s="177"/>
      <c r="F9" s="177"/>
      <c r="G9" s="177"/>
      <c r="H9" s="177"/>
      <c r="I9" s="177"/>
      <c r="J9" s="177"/>
      <c r="K9" s="177"/>
    </row>
    <row r="10" ht="20.25" customHeight="1"/>
    <row r="11" spans="2:11" ht="15.75">
      <c r="B11" s="206"/>
      <c r="C11" s="206"/>
      <c r="D11" s="206"/>
      <c r="E11" s="207"/>
      <c r="F11" s="207"/>
      <c r="G11" s="207" t="s">
        <v>116</v>
      </c>
      <c r="H11" s="207"/>
      <c r="I11" s="207"/>
      <c r="J11" s="206"/>
      <c r="K11" s="206"/>
    </row>
    <row r="12" spans="2:11" ht="15.75">
      <c r="B12" s="206"/>
      <c r="C12" s="206"/>
      <c r="D12" s="206"/>
      <c r="E12" s="207" t="s">
        <v>42</v>
      </c>
      <c r="F12" s="207" t="s">
        <v>42</v>
      </c>
      <c r="G12" s="207" t="s">
        <v>117</v>
      </c>
      <c r="H12" s="207" t="s">
        <v>140</v>
      </c>
      <c r="I12" s="207" t="s">
        <v>43</v>
      </c>
      <c r="J12" s="207" t="s">
        <v>44</v>
      </c>
      <c r="K12" s="208"/>
    </row>
    <row r="13" spans="2:11" ht="15.75">
      <c r="B13" s="206"/>
      <c r="C13" s="206"/>
      <c r="D13" s="209" t="s">
        <v>49</v>
      </c>
      <c r="E13" s="207" t="s">
        <v>43</v>
      </c>
      <c r="F13" s="207" t="s">
        <v>46</v>
      </c>
      <c r="G13" s="207" t="s">
        <v>17</v>
      </c>
      <c r="H13" s="207" t="s">
        <v>130</v>
      </c>
      <c r="I13" s="207" t="s">
        <v>17</v>
      </c>
      <c r="J13" s="207" t="s">
        <v>45</v>
      </c>
      <c r="K13" s="207" t="s">
        <v>23</v>
      </c>
    </row>
    <row r="14" spans="2:11" ht="15.75">
      <c r="B14" s="210"/>
      <c r="C14" s="206"/>
      <c r="D14" s="206"/>
      <c r="E14" s="207" t="s">
        <v>10</v>
      </c>
      <c r="F14" s="207" t="s">
        <v>10</v>
      </c>
      <c r="G14" s="207" t="s">
        <v>10</v>
      </c>
      <c r="H14" s="207" t="s">
        <v>10</v>
      </c>
      <c r="I14" s="207" t="s">
        <v>10</v>
      </c>
      <c r="J14" s="207" t="s">
        <v>10</v>
      </c>
      <c r="K14" s="207" t="s">
        <v>10</v>
      </c>
    </row>
    <row r="15" spans="2:11" ht="15">
      <c r="B15" s="206"/>
      <c r="C15" s="206"/>
      <c r="D15" s="206"/>
      <c r="E15" s="206"/>
      <c r="F15" s="206"/>
      <c r="G15" s="206"/>
      <c r="H15" s="206"/>
      <c r="I15" s="206"/>
      <c r="J15" s="206"/>
      <c r="K15" s="206"/>
    </row>
    <row r="16" spans="2:11" ht="15">
      <c r="B16" s="206" t="s">
        <v>175</v>
      </c>
      <c r="C16" s="211"/>
      <c r="D16" s="206"/>
      <c r="E16" s="206">
        <v>74711</v>
      </c>
      <c r="F16" s="206">
        <v>11856</v>
      </c>
      <c r="G16" s="206">
        <v>5415</v>
      </c>
      <c r="H16" s="206">
        <v>3116</v>
      </c>
      <c r="I16" s="206">
        <v>16475</v>
      </c>
      <c r="J16" s="206">
        <v>-24088</v>
      </c>
      <c r="K16" s="206">
        <f>SUM(E16:J16)</f>
        <v>87485</v>
      </c>
    </row>
    <row r="17" spans="2:11" ht="16.5" customHeight="1">
      <c r="B17" s="206"/>
      <c r="C17" s="206"/>
      <c r="D17" s="206"/>
      <c r="E17" s="206"/>
      <c r="F17" s="206"/>
      <c r="G17" s="206"/>
      <c r="H17" s="206"/>
      <c r="I17" s="206"/>
      <c r="J17" s="206"/>
      <c r="K17" s="206"/>
    </row>
    <row r="18" spans="2:11" ht="9.75" customHeight="1" hidden="1">
      <c r="B18" s="206"/>
      <c r="C18" s="206"/>
      <c r="D18" s="206"/>
      <c r="E18" s="141"/>
      <c r="F18" s="141"/>
      <c r="G18" s="141"/>
      <c r="H18" s="141"/>
      <c r="I18" s="141"/>
      <c r="J18" s="141"/>
      <c r="K18" s="141"/>
    </row>
    <row r="19" spans="2:11" ht="16.5" customHeight="1">
      <c r="B19" s="206" t="s">
        <v>156</v>
      </c>
      <c r="C19" s="206"/>
      <c r="D19" s="206"/>
      <c r="E19" s="212"/>
      <c r="F19" s="212"/>
      <c r="G19" s="212"/>
      <c r="H19" s="213"/>
      <c r="I19" s="213"/>
      <c r="J19" s="212"/>
      <c r="K19" s="213"/>
    </row>
    <row r="20" spans="2:11" ht="16.5" customHeight="1">
      <c r="B20" s="206"/>
      <c r="C20" s="206" t="s">
        <v>178</v>
      </c>
      <c r="D20" s="206"/>
      <c r="E20" s="212"/>
      <c r="F20" s="212"/>
      <c r="G20" s="212"/>
      <c r="H20" s="213"/>
      <c r="I20" s="213"/>
      <c r="J20" s="212"/>
      <c r="K20" s="213"/>
    </row>
    <row r="21" spans="2:11" ht="16.5" customHeight="1">
      <c r="B21" s="206"/>
      <c r="C21" s="206" t="s">
        <v>180</v>
      </c>
      <c r="D21" s="206"/>
      <c r="E21" s="212"/>
      <c r="F21" s="212"/>
      <c r="G21" s="212"/>
      <c r="H21" s="213"/>
      <c r="I21" s="213"/>
      <c r="J21" s="212"/>
      <c r="K21" s="213"/>
    </row>
    <row r="22" spans="2:11" ht="15">
      <c r="B22" s="206"/>
      <c r="C22" s="206" t="s">
        <v>179</v>
      </c>
      <c r="D22" s="206"/>
      <c r="E22" s="212">
        <v>0</v>
      </c>
      <c r="F22" s="212">
        <v>0</v>
      </c>
      <c r="G22" s="212">
        <v>1566</v>
      </c>
      <c r="H22" s="213">
        <v>0</v>
      </c>
      <c r="I22" s="213">
        <v>0</v>
      </c>
      <c r="J22" s="212">
        <v>0</v>
      </c>
      <c r="K22" s="213">
        <f>SUM(E22:J22)</f>
        <v>1566</v>
      </c>
    </row>
    <row r="23" spans="2:11" ht="15" hidden="1">
      <c r="B23" s="206"/>
      <c r="C23" s="206"/>
      <c r="D23" s="206"/>
      <c r="E23" s="212"/>
      <c r="F23" s="212"/>
      <c r="G23" s="212"/>
      <c r="H23" s="213"/>
      <c r="I23" s="213"/>
      <c r="J23" s="212"/>
      <c r="K23" s="213"/>
    </row>
    <row r="24" spans="2:11" ht="15" hidden="1">
      <c r="B24" s="206"/>
      <c r="C24" s="206"/>
      <c r="D24" s="206"/>
      <c r="E24" s="212"/>
      <c r="F24" s="212"/>
      <c r="G24" s="212"/>
      <c r="H24" s="213"/>
      <c r="I24" s="213"/>
      <c r="J24" s="212"/>
      <c r="K24" s="213"/>
    </row>
    <row r="25" spans="2:11" ht="15" hidden="1">
      <c r="B25" s="206"/>
      <c r="C25" s="206"/>
      <c r="D25" s="206"/>
      <c r="E25" s="212"/>
      <c r="F25" s="212"/>
      <c r="G25" s="212"/>
      <c r="H25" s="212"/>
      <c r="I25" s="213"/>
      <c r="J25" s="212"/>
      <c r="K25" s="213"/>
    </row>
    <row r="26" spans="2:11" ht="9.75" customHeight="1" hidden="1">
      <c r="B26" s="206"/>
      <c r="C26" s="206"/>
      <c r="D26" s="206"/>
      <c r="E26" s="141"/>
      <c r="F26" s="141"/>
      <c r="G26" s="141"/>
      <c r="H26" s="141"/>
      <c r="I26" s="141"/>
      <c r="J26" s="141"/>
      <c r="K26" s="141"/>
    </row>
    <row r="27" spans="2:11" ht="16.5" customHeight="1" hidden="1">
      <c r="B27" s="206"/>
      <c r="C27" s="206"/>
      <c r="D27" s="206"/>
      <c r="E27" s="206"/>
      <c r="F27" s="206"/>
      <c r="G27" s="206"/>
      <c r="H27" s="206"/>
      <c r="I27" s="206"/>
      <c r="J27" s="206"/>
      <c r="K27" s="206"/>
    </row>
    <row r="28" spans="2:11" ht="16.5" customHeight="1" hidden="1">
      <c r="B28" s="206"/>
      <c r="C28" s="206"/>
      <c r="D28" s="206"/>
      <c r="E28" s="214"/>
      <c r="F28" s="214"/>
      <c r="G28" s="214"/>
      <c r="H28" s="214"/>
      <c r="I28" s="214"/>
      <c r="J28" s="214"/>
      <c r="K28" s="214"/>
    </row>
    <row r="29" spans="2:11" ht="15">
      <c r="B29" s="206"/>
      <c r="C29" s="206"/>
      <c r="D29" s="206"/>
      <c r="E29" s="206"/>
      <c r="F29" s="206"/>
      <c r="G29" s="206"/>
      <c r="H29" s="206"/>
      <c r="I29" s="214"/>
      <c r="J29" s="206"/>
      <c r="K29" s="206"/>
    </row>
    <row r="30" spans="2:11" ht="15">
      <c r="B30" s="206" t="s">
        <v>202</v>
      </c>
      <c r="C30" s="206"/>
      <c r="D30" s="206"/>
      <c r="E30" s="214">
        <v>0</v>
      </c>
      <c r="F30" s="214">
        <v>0</v>
      </c>
      <c r="G30" s="214">
        <v>0</v>
      </c>
      <c r="H30" s="214">
        <v>0</v>
      </c>
      <c r="I30" s="214">
        <v>0</v>
      </c>
      <c r="J30" s="206">
        <f>PL!K45</f>
        <v>-2121</v>
      </c>
      <c r="K30" s="214">
        <f>SUM(E30:J30)</f>
        <v>-2121</v>
      </c>
    </row>
    <row r="31" spans="2:11" ht="15">
      <c r="B31" s="206"/>
      <c r="C31" s="206"/>
      <c r="D31" s="206"/>
      <c r="E31" s="214"/>
      <c r="F31" s="214"/>
      <c r="G31" s="214"/>
      <c r="H31" s="214"/>
      <c r="I31" s="214"/>
      <c r="J31" s="206"/>
      <c r="K31" s="206"/>
    </row>
    <row r="32" spans="2:11" ht="15">
      <c r="B32" s="206" t="s">
        <v>190</v>
      </c>
      <c r="C32" s="206"/>
      <c r="D32" s="141"/>
      <c r="E32" s="213"/>
      <c r="F32" s="214"/>
      <c r="G32" s="214"/>
      <c r="H32" s="214"/>
      <c r="I32" s="214"/>
      <c r="J32" s="206"/>
      <c r="K32" s="141"/>
    </row>
    <row r="33" spans="2:11" ht="15">
      <c r="B33" s="215"/>
      <c r="C33" s="216" t="s">
        <v>191</v>
      </c>
      <c r="D33" s="217"/>
      <c r="E33" s="212">
        <v>0</v>
      </c>
      <c r="F33" s="212">
        <v>0</v>
      </c>
      <c r="G33" s="212">
        <v>0</v>
      </c>
      <c r="H33" s="212">
        <v>0</v>
      </c>
      <c r="I33" s="212">
        <v>0</v>
      </c>
      <c r="J33" s="212">
        <v>-538</v>
      </c>
      <c r="K33" s="214">
        <f>SUM(E33:J33)</f>
        <v>-538</v>
      </c>
    </row>
    <row r="34" spans="2:11" ht="15">
      <c r="B34" s="206"/>
      <c r="C34" s="206"/>
      <c r="D34" s="206"/>
      <c r="E34" s="214"/>
      <c r="F34" s="214"/>
      <c r="G34" s="214"/>
      <c r="H34" s="214"/>
      <c r="I34" s="214"/>
      <c r="J34" s="206"/>
      <c r="K34" s="206"/>
    </row>
    <row r="35" spans="2:11" ht="9.75" customHeight="1">
      <c r="B35" s="206"/>
      <c r="C35" s="206"/>
      <c r="D35" s="206"/>
      <c r="E35" s="141"/>
      <c r="F35" s="141"/>
      <c r="G35" s="141"/>
      <c r="H35" s="141"/>
      <c r="I35" s="141"/>
      <c r="J35" s="141"/>
      <c r="K35" s="141"/>
    </row>
    <row r="36" spans="2:14" ht="20.25" customHeight="1" thickBot="1">
      <c r="B36" s="206" t="s">
        <v>187</v>
      </c>
      <c r="C36" s="206"/>
      <c r="D36" s="206"/>
      <c r="E36" s="145">
        <f>E16+E22+E30+E33</f>
        <v>74711</v>
      </c>
      <c r="F36" s="145">
        <f aca="true" t="shared" si="0" ref="F36:K36">F16+F22+F30+F33</f>
        <v>11856</v>
      </c>
      <c r="G36" s="145">
        <f t="shared" si="0"/>
        <v>6981</v>
      </c>
      <c r="H36" s="145">
        <f t="shared" si="0"/>
        <v>3116</v>
      </c>
      <c r="I36" s="145">
        <f t="shared" si="0"/>
        <v>16475</v>
      </c>
      <c r="J36" s="145">
        <f t="shared" si="0"/>
        <v>-26747</v>
      </c>
      <c r="K36" s="145">
        <f t="shared" si="0"/>
        <v>86392</v>
      </c>
      <c r="N36" s="175">
        <v>0</v>
      </c>
    </row>
    <row r="37" spans="2:11" ht="15.75" thickTop="1">
      <c r="B37" s="206"/>
      <c r="C37" s="206"/>
      <c r="D37" s="206"/>
      <c r="E37" s="206"/>
      <c r="F37" s="206"/>
      <c r="G37" s="206"/>
      <c r="H37" s="206"/>
      <c r="I37" s="206"/>
      <c r="J37" s="206"/>
      <c r="K37" s="206"/>
    </row>
    <row r="38" spans="2:11" ht="9" customHeight="1">
      <c r="B38" s="206"/>
      <c r="C38" s="206"/>
      <c r="D38" s="206"/>
      <c r="E38" s="206"/>
      <c r="F38" s="206"/>
      <c r="G38" s="206"/>
      <c r="H38" s="206"/>
      <c r="I38" s="206"/>
      <c r="J38" s="206"/>
      <c r="K38" s="206"/>
    </row>
    <row r="39" spans="2:11" ht="15">
      <c r="B39" s="206"/>
      <c r="C39" s="211"/>
      <c r="D39" s="206"/>
      <c r="E39" s="141"/>
      <c r="F39" s="141"/>
      <c r="G39" s="141"/>
      <c r="H39" s="141"/>
      <c r="I39" s="141"/>
      <c r="J39" s="141"/>
      <c r="K39" s="141"/>
    </row>
    <row r="40" spans="2:11" ht="14.25" customHeight="1">
      <c r="B40" s="206" t="s">
        <v>164</v>
      </c>
      <c r="C40" s="211"/>
      <c r="D40" s="206"/>
      <c r="E40" s="141">
        <v>74711</v>
      </c>
      <c r="F40" s="141">
        <v>11856</v>
      </c>
      <c r="G40" s="141">
        <v>1738</v>
      </c>
      <c r="H40" s="141">
        <v>4643</v>
      </c>
      <c r="I40" s="141">
        <v>17012</v>
      </c>
      <c r="J40" s="141">
        <v>-37059</v>
      </c>
      <c r="K40" s="141">
        <f>SUM(E40:J40)</f>
        <v>72901</v>
      </c>
    </row>
    <row r="41" spans="2:11" ht="15">
      <c r="B41" s="206"/>
      <c r="C41" s="206"/>
      <c r="D41" s="206"/>
      <c r="E41" s="206"/>
      <c r="F41" s="206"/>
      <c r="G41" s="206"/>
      <c r="H41" s="206"/>
      <c r="I41" s="206"/>
      <c r="J41" s="206"/>
      <c r="K41" s="206"/>
    </row>
    <row r="42" spans="2:11" ht="9.75" customHeight="1" hidden="1">
      <c r="B42" s="206"/>
      <c r="C42" s="206"/>
      <c r="D42" s="206"/>
      <c r="E42" s="141"/>
      <c r="F42" s="141"/>
      <c r="G42" s="141"/>
      <c r="H42" s="141"/>
      <c r="I42" s="141"/>
      <c r="J42" s="141"/>
      <c r="K42" s="141"/>
    </row>
    <row r="43" spans="2:11" ht="15">
      <c r="B43" s="206" t="s">
        <v>156</v>
      </c>
      <c r="C43" s="206"/>
      <c r="D43" s="206"/>
      <c r="E43" s="212"/>
      <c r="F43" s="212"/>
      <c r="G43" s="212"/>
      <c r="H43" s="213"/>
      <c r="I43" s="213"/>
      <c r="J43" s="212"/>
      <c r="K43" s="213"/>
    </row>
    <row r="44" spans="2:11" ht="15">
      <c r="B44" s="206"/>
      <c r="C44" s="206" t="s">
        <v>189</v>
      </c>
      <c r="D44" s="206"/>
      <c r="E44" s="212"/>
      <c r="F44" s="212"/>
      <c r="G44" s="212"/>
      <c r="H44" s="213"/>
      <c r="I44" s="213"/>
      <c r="J44" s="212"/>
      <c r="K44" s="213"/>
    </row>
    <row r="45" spans="2:11" ht="15">
      <c r="B45" s="206"/>
      <c r="C45" s="206" t="s">
        <v>180</v>
      </c>
      <c r="D45" s="206"/>
      <c r="E45" s="212"/>
      <c r="F45" s="212"/>
      <c r="G45" s="212"/>
      <c r="H45" s="213"/>
      <c r="I45" s="213"/>
      <c r="J45" s="212"/>
      <c r="K45" s="213"/>
    </row>
    <row r="46" spans="2:11" ht="15">
      <c r="B46" s="206"/>
      <c r="C46" s="206" t="s">
        <v>179</v>
      </c>
      <c r="D46" s="206"/>
      <c r="E46" s="212">
        <v>0</v>
      </c>
      <c r="F46" s="212">
        <v>0</v>
      </c>
      <c r="G46" s="212">
        <v>5881</v>
      </c>
      <c r="H46" s="213">
        <v>0</v>
      </c>
      <c r="I46" s="213">
        <v>0</v>
      </c>
      <c r="J46" s="212">
        <f>-1390*0</f>
        <v>0</v>
      </c>
      <c r="K46" s="213">
        <f>SUM(E46:J46)</f>
        <v>5881</v>
      </c>
    </row>
    <row r="47" spans="2:11" ht="15" hidden="1">
      <c r="B47" s="206"/>
      <c r="C47" s="206"/>
      <c r="D47" s="206"/>
      <c r="E47" s="212"/>
      <c r="F47" s="212"/>
      <c r="G47" s="212"/>
      <c r="H47" s="213"/>
      <c r="I47" s="213"/>
      <c r="J47" s="212"/>
      <c r="K47" s="213"/>
    </row>
    <row r="48" spans="2:11" ht="15" hidden="1">
      <c r="B48" s="206"/>
      <c r="C48" s="206"/>
      <c r="D48" s="206"/>
      <c r="E48" s="212"/>
      <c r="F48" s="212"/>
      <c r="G48" s="212"/>
      <c r="H48" s="213"/>
      <c r="I48" s="213"/>
      <c r="J48" s="212"/>
      <c r="K48" s="213"/>
    </row>
    <row r="49" spans="2:11" ht="15" hidden="1">
      <c r="B49" s="206"/>
      <c r="C49" s="206"/>
      <c r="D49" s="206"/>
      <c r="E49" s="212"/>
      <c r="F49" s="212"/>
      <c r="G49" s="212"/>
      <c r="H49" s="213"/>
      <c r="I49" s="213"/>
      <c r="J49" s="212"/>
      <c r="K49" s="213"/>
    </row>
    <row r="50" spans="2:11" ht="15" hidden="1">
      <c r="B50" s="206"/>
      <c r="C50" s="206"/>
      <c r="D50" s="206"/>
      <c r="E50" s="141"/>
      <c r="F50" s="141"/>
      <c r="G50" s="141"/>
      <c r="H50" s="141"/>
      <c r="I50" s="141"/>
      <c r="J50" s="141"/>
      <c r="K50" s="141"/>
    </row>
    <row r="51" spans="2:11" ht="15" hidden="1">
      <c r="B51" s="206"/>
      <c r="C51" s="206"/>
      <c r="D51" s="206"/>
      <c r="E51" s="212"/>
      <c r="F51" s="212"/>
      <c r="G51" s="212"/>
      <c r="H51" s="213"/>
      <c r="I51" s="213"/>
      <c r="J51" s="212"/>
      <c r="K51" s="213"/>
    </row>
    <row r="52" spans="2:11" ht="15" hidden="1">
      <c r="B52" s="206"/>
      <c r="C52" s="206"/>
      <c r="D52" s="206"/>
      <c r="E52" s="212"/>
      <c r="F52" s="212"/>
      <c r="G52" s="212"/>
      <c r="H52" s="213"/>
      <c r="I52" s="213"/>
      <c r="J52" s="212"/>
      <c r="K52" s="213"/>
    </row>
    <row r="53" spans="2:11" ht="15" hidden="1">
      <c r="B53" s="206"/>
      <c r="C53" s="206"/>
      <c r="D53" s="206"/>
      <c r="E53" s="212"/>
      <c r="F53" s="212"/>
      <c r="G53" s="212"/>
      <c r="H53" s="213"/>
      <c r="I53" s="213"/>
      <c r="J53" s="212"/>
      <c r="K53" s="213"/>
    </row>
    <row r="54" spans="2:11" ht="15" hidden="1">
      <c r="B54" s="206"/>
      <c r="C54" s="206"/>
      <c r="D54" s="206"/>
      <c r="E54" s="212"/>
      <c r="F54" s="212"/>
      <c r="G54" s="212"/>
      <c r="H54" s="213"/>
      <c r="I54" s="213"/>
      <c r="J54" s="212"/>
      <c r="K54" s="213"/>
    </row>
    <row r="55" spans="2:11" ht="9.75" customHeight="1" hidden="1">
      <c r="B55" s="206"/>
      <c r="C55" s="206"/>
      <c r="D55" s="206"/>
      <c r="E55" s="141"/>
      <c r="F55" s="141"/>
      <c r="G55" s="141"/>
      <c r="H55" s="141"/>
      <c r="I55" s="141"/>
      <c r="J55" s="141"/>
      <c r="K55" s="141"/>
    </row>
    <row r="56" spans="2:11" ht="15" hidden="1">
      <c r="B56" s="206"/>
      <c r="C56" s="206"/>
      <c r="D56" s="206"/>
      <c r="E56" s="206"/>
      <c r="F56" s="206"/>
      <c r="G56" s="206"/>
      <c r="H56" s="206"/>
      <c r="I56" s="206"/>
      <c r="J56" s="206"/>
      <c r="K56" s="206"/>
    </row>
    <row r="57" spans="2:11" ht="15" hidden="1">
      <c r="B57" s="206"/>
      <c r="C57" s="206"/>
      <c r="D57" s="206"/>
      <c r="E57" s="214"/>
      <c r="F57" s="214"/>
      <c r="G57" s="214"/>
      <c r="H57" s="214"/>
      <c r="I57" s="214"/>
      <c r="J57" s="214"/>
      <c r="K57" s="214"/>
    </row>
    <row r="58" spans="2:11" ht="15">
      <c r="B58" s="206"/>
      <c r="C58" s="206"/>
      <c r="D58" s="206"/>
      <c r="E58" s="206"/>
      <c r="F58" s="206"/>
      <c r="G58" s="206"/>
      <c r="H58" s="206"/>
      <c r="I58" s="214"/>
      <c r="J58" s="206"/>
      <c r="K58" s="206"/>
    </row>
    <row r="59" spans="2:11" ht="15">
      <c r="B59" s="206" t="s">
        <v>153</v>
      </c>
      <c r="C59" s="206"/>
      <c r="D59" s="206"/>
      <c r="E59" s="214">
        <v>0</v>
      </c>
      <c r="F59" s="214">
        <v>0</v>
      </c>
      <c r="G59" s="214">
        <v>0</v>
      </c>
      <c r="H59" s="214">
        <v>0</v>
      </c>
      <c r="I59" s="214">
        <v>0</v>
      </c>
      <c r="J59" s="206">
        <f>PL!M45</f>
        <v>6529</v>
      </c>
      <c r="K59" s="206">
        <f>SUM(E59:J59)</f>
        <v>6529</v>
      </c>
    </row>
    <row r="60" spans="2:12" ht="15">
      <c r="B60" s="206"/>
      <c r="C60" s="206"/>
      <c r="D60" s="206"/>
      <c r="E60" s="214"/>
      <c r="F60" s="214"/>
      <c r="G60" s="214"/>
      <c r="H60" s="214"/>
      <c r="I60" s="214"/>
      <c r="J60" s="206"/>
      <c r="K60" s="141"/>
      <c r="L60" s="178"/>
    </row>
    <row r="61" spans="2:12" ht="15">
      <c r="B61" s="206" t="s">
        <v>190</v>
      </c>
      <c r="C61" s="206"/>
      <c r="D61" s="141"/>
      <c r="E61" s="213"/>
      <c r="F61" s="214"/>
      <c r="G61" s="214"/>
      <c r="H61" s="214"/>
      <c r="I61" s="214"/>
      <c r="J61" s="206"/>
      <c r="K61" s="141"/>
      <c r="L61" s="178"/>
    </row>
    <row r="62" spans="2:12" ht="15">
      <c r="B62" s="215"/>
      <c r="C62" s="216" t="s">
        <v>192</v>
      </c>
      <c r="D62" s="141"/>
      <c r="E62" s="212">
        <v>0</v>
      </c>
      <c r="F62" s="212">
        <v>0</v>
      </c>
      <c r="G62" s="212">
        <v>0</v>
      </c>
      <c r="H62" s="212">
        <v>0</v>
      </c>
      <c r="I62" s="212">
        <v>0</v>
      </c>
      <c r="J62" s="212">
        <v>-54</v>
      </c>
      <c r="K62" s="206">
        <f>SUM(E62:J62)</f>
        <v>-54</v>
      </c>
      <c r="L62" s="178"/>
    </row>
    <row r="63" spans="2:12" ht="15" hidden="1">
      <c r="B63" s="206"/>
      <c r="C63" s="211"/>
      <c r="D63" s="206"/>
      <c r="E63" s="214"/>
      <c r="F63" s="214"/>
      <c r="G63" s="214"/>
      <c r="H63" s="214"/>
      <c r="I63" s="214"/>
      <c r="J63" s="206"/>
      <c r="K63" s="141"/>
      <c r="L63" s="178"/>
    </row>
    <row r="64" spans="2:11" ht="15">
      <c r="B64" s="206"/>
      <c r="C64" s="206"/>
      <c r="D64" s="206"/>
      <c r="E64" s="214"/>
      <c r="F64" s="214"/>
      <c r="G64" s="214"/>
      <c r="H64" s="214"/>
      <c r="I64" s="214"/>
      <c r="J64" s="206"/>
      <c r="K64" s="206"/>
    </row>
    <row r="65" spans="2:11" ht="9.75" customHeight="1">
      <c r="B65" s="206"/>
      <c r="C65" s="206"/>
      <c r="D65" s="206"/>
      <c r="E65" s="203"/>
      <c r="F65" s="203"/>
      <c r="G65" s="203"/>
      <c r="H65" s="203"/>
      <c r="I65" s="203"/>
      <c r="J65" s="203"/>
      <c r="K65" s="203"/>
    </row>
    <row r="66" spans="2:11" ht="20.25" customHeight="1" thickBot="1">
      <c r="B66" s="206" t="s">
        <v>188</v>
      </c>
      <c r="C66" s="206"/>
      <c r="D66" s="206"/>
      <c r="E66" s="145">
        <f>E40+E46+E59+E62</f>
        <v>74711</v>
      </c>
      <c r="F66" s="145">
        <f aca="true" t="shared" si="1" ref="F66:K66">F40+F46+F59+F62</f>
        <v>11856</v>
      </c>
      <c r="G66" s="145">
        <f t="shared" si="1"/>
        <v>7619</v>
      </c>
      <c r="H66" s="145">
        <f t="shared" si="1"/>
        <v>4643</v>
      </c>
      <c r="I66" s="145">
        <f t="shared" si="1"/>
        <v>17012</v>
      </c>
      <c r="J66" s="145">
        <f t="shared" si="1"/>
        <v>-30584</v>
      </c>
      <c r="K66" s="145">
        <f t="shared" si="1"/>
        <v>85257</v>
      </c>
    </row>
    <row r="67" spans="2:11" ht="9.75" customHeight="1" thickTop="1">
      <c r="B67" s="206"/>
      <c r="C67" s="206"/>
      <c r="D67" s="206"/>
      <c r="E67" s="206"/>
      <c r="F67" s="206"/>
      <c r="G67" s="206"/>
      <c r="H67" s="206"/>
      <c r="I67" s="206"/>
      <c r="J67" s="206"/>
      <c r="K67" s="206"/>
    </row>
    <row r="68" spans="2:11" ht="10.5" customHeight="1">
      <c r="B68" s="206"/>
      <c r="C68" s="206"/>
      <c r="D68" s="206"/>
      <c r="E68" s="206"/>
      <c r="F68" s="206"/>
      <c r="G68" s="206"/>
      <c r="H68" s="206"/>
      <c r="I68" s="206"/>
      <c r="J68" s="206"/>
      <c r="K68" s="206"/>
    </row>
    <row r="69" spans="2:11" ht="9" customHeight="1">
      <c r="B69" s="206"/>
      <c r="C69" s="206"/>
      <c r="D69" s="206"/>
      <c r="E69" s="206"/>
      <c r="F69" s="206"/>
      <c r="G69" s="206"/>
      <c r="H69" s="206"/>
      <c r="I69" s="206"/>
      <c r="J69" s="206"/>
      <c r="K69" s="206"/>
    </row>
    <row r="70" spans="2:11" ht="15">
      <c r="B70" s="229" t="s">
        <v>150</v>
      </c>
      <c r="C70" s="229"/>
      <c r="D70" s="229"/>
      <c r="E70" s="229"/>
      <c r="F70" s="229"/>
      <c r="G70" s="229"/>
      <c r="H70" s="229"/>
      <c r="I70" s="229"/>
      <c r="J70" s="229"/>
      <c r="K70" s="229"/>
    </row>
    <row r="71" spans="2:11" ht="15">
      <c r="B71" s="230" t="s">
        <v>174</v>
      </c>
      <c r="C71" s="230"/>
      <c r="D71" s="230"/>
      <c r="E71" s="230"/>
      <c r="F71" s="230"/>
      <c r="G71" s="230"/>
      <c r="H71" s="230"/>
      <c r="I71" s="230"/>
      <c r="J71" s="230"/>
      <c r="K71" s="230"/>
    </row>
    <row r="72" spans="2:11" ht="15">
      <c r="B72" s="206"/>
      <c r="C72" s="206"/>
      <c r="D72" s="206"/>
      <c r="E72" s="206"/>
      <c r="F72" s="206"/>
      <c r="G72" s="206"/>
      <c r="H72" s="206"/>
      <c r="I72" s="206"/>
      <c r="J72" s="206"/>
      <c r="K72" s="206"/>
    </row>
  </sheetData>
  <mergeCells count="2">
    <mergeCell ref="B70:K70"/>
    <mergeCell ref="B71:K71"/>
  </mergeCells>
  <printOptions/>
  <pageMargins left="0.53" right="0.5" top="0.5" bottom="0.5" header="0.5" footer="0.5"/>
  <pageSetup firstPageNumber="3" useFirstPageNumber="1" fitToHeight="1" fitToWidth="1" horizontalDpi="300" verticalDpi="300" orientation="portrait" paperSize="9" scale="71" r:id="rId1"/>
  <headerFooter alignWithMargins="0">
    <oddFooter>&amp;C&amp;16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136"/>
  <sheetViews>
    <sheetView showGridLines="0" zoomScale="90" zoomScaleNormal="90" workbookViewId="0" topLeftCell="A1">
      <selection activeCell="B5" sqref="B5"/>
    </sheetView>
  </sheetViews>
  <sheetFormatPr defaultColWidth="8.88671875" defaultRowHeight="15"/>
  <cols>
    <col min="1" max="1" width="2.4453125" style="0" customWidth="1"/>
    <col min="2" max="2" width="2.21484375" style="0" customWidth="1"/>
    <col min="5" max="5" width="25.99609375" style="0" customWidth="1"/>
    <col min="6" max="6" width="6.5546875" style="0" customWidth="1"/>
    <col min="7" max="7" width="12.77734375" style="0" customWidth="1"/>
    <col min="8" max="8" width="3.21484375" style="0" customWidth="1"/>
    <col min="9" max="9" width="12.10546875" style="0" customWidth="1"/>
    <col min="10" max="10" width="4.10546875" style="0" customWidth="1"/>
  </cols>
  <sheetData>
    <row r="2" spans="1:10" ht="18">
      <c r="A2" s="3"/>
      <c r="B2" s="80" t="s">
        <v>158</v>
      </c>
      <c r="C2" s="3"/>
      <c r="D2" s="3"/>
      <c r="E2" s="3"/>
      <c r="F2" s="3"/>
      <c r="G2" s="3"/>
      <c r="H2" s="3"/>
      <c r="I2" s="3"/>
      <c r="J2" s="3"/>
    </row>
    <row r="3" spans="1:10" ht="15">
      <c r="A3" s="3"/>
      <c r="B3" s="37" t="s">
        <v>34</v>
      </c>
      <c r="C3" s="3"/>
      <c r="D3" s="3"/>
      <c r="E3" s="3"/>
      <c r="F3" s="3"/>
      <c r="G3" s="3"/>
      <c r="H3" s="3"/>
      <c r="I3" s="3"/>
      <c r="J3" s="3"/>
    </row>
    <row r="4" spans="1:10" ht="15">
      <c r="A4" s="3"/>
      <c r="B4" s="85"/>
      <c r="C4" s="3"/>
      <c r="D4" s="3"/>
      <c r="E4" s="3"/>
      <c r="F4" s="3"/>
      <c r="G4" s="3"/>
      <c r="H4" s="3"/>
      <c r="I4" s="3"/>
      <c r="J4" s="3"/>
    </row>
    <row r="5" spans="1:10" ht="19.5" customHeight="1">
      <c r="A5" s="3"/>
      <c r="B5" s="90" t="s">
        <v>186</v>
      </c>
      <c r="C5" s="3"/>
      <c r="D5" s="3"/>
      <c r="E5" s="3"/>
      <c r="F5" s="3"/>
      <c r="G5" s="3"/>
      <c r="H5" s="3"/>
      <c r="I5" s="3"/>
      <c r="J5" s="3"/>
    </row>
    <row r="6" spans="1:10" ht="15">
      <c r="A6" s="3"/>
      <c r="B6" s="12" t="s">
        <v>0</v>
      </c>
      <c r="C6" s="3"/>
      <c r="D6" s="3"/>
      <c r="E6" s="3"/>
      <c r="F6" s="3"/>
      <c r="G6" s="3"/>
      <c r="H6" s="3"/>
      <c r="I6" s="3"/>
      <c r="J6" s="3"/>
    </row>
    <row r="7" spans="1:10" ht="15">
      <c r="A7" s="3"/>
      <c r="B7" s="3"/>
      <c r="C7" s="3"/>
      <c r="D7" s="3"/>
      <c r="E7" s="3"/>
      <c r="F7" s="3"/>
      <c r="G7" s="3"/>
      <c r="H7" s="3"/>
      <c r="I7" s="3"/>
      <c r="J7" s="3"/>
    </row>
    <row r="8" spans="1:10" ht="15">
      <c r="A8" s="3"/>
      <c r="B8" s="3"/>
      <c r="C8" s="3"/>
      <c r="D8" s="3"/>
      <c r="E8" s="3"/>
      <c r="F8" s="3"/>
      <c r="G8" s="3"/>
      <c r="H8" s="3"/>
      <c r="I8" s="3"/>
      <c r="J8" s="3"/>
    </row>
    <row r="9" spans="1:10" ht="18">
      <c r="A9" s="77"/>
      <c r="B9" s="80" t="s">
        <v>151</v>
      </c>
      <c r="C9" s="77"/>
      <c r="D9" s="77"/>
      <c r="E9" s="77"/>
      <c r="F9" s="77"/>
      <c r="G9" s="77"/>
      <c r="H9" s="77"/>
      <c r="I9" s="77"/>
      <c r="J9" s="77"/>
    </row>
    <row r="11" ht="15">
      <c r="I11" s="8" t="s">
        <v>5</v>
      </c>
    </row>
    <row r="12" spans="7:9" ht="15">
      <c r="G12" s="64" t="s">
        <v>21</v>
      </c>
      <c r="H12" s="64"/>
      <c r="I12" s="8" t="s">
        <v>20</v>
      </c>
    </row>
    <row r="13" spans="7:9" ht="15">
      <c r="G13" s="81" t="s">
        <v>54</v>
      </c>
      <c r="H13" s="81"/>
      <c r="I13" s="8" t="s">
        <v>9</v>
      </c>
    </row>
    <row r="14" spans="7:9" ht="15">
      <c r="G14" s="48" t="s">
        <v>184</v>
      </c>
      <c r="H14" s="48"/>
      <c r="I14" s="48" t="s">
        <v>185</v>
      </c>
    </row>
    <row r="15" spans="6:9" ht="15">
      <c r="F15" s="76" t="s">
        <v>49</v>
      </c>
      <c r="G15" s="64" t="s">
        <v>10</v>
      </c>
      <c r="H15" s="64"/>
      <c r="I15" s="64" t="s">
        <v>10</v>
      </c>
    </row>
    <row r="17" spans="2:8" ht="15">
      <c r="B17" s="82" t="s">
        <v>55</v>
      </c>
      <c r="H17" s="88"/>
    </row>
    <row r="18" spans="2:10" ht="15">
      <c r="B18" s="21" t="s">
        <v>203</v>
      </c>
      <c r="E18" s="21"/>
      <c r="F18" s="21"/>
      <c r="G18" s="21">
        <f>PL!K40</f>
        <v>-1955</v>
      </c>
      <c r="H18" s="66"/>
      <c r="I18" s="21">
        <v>7630</v>
      </c>
      <c r="J18" s="21"/>
    </row>
    <row r="19" spans="2:10" ht="15">
      <c r="B19" s="21" t="s">
        <v>56</v>
      </c>
      <c r="E19" s="21"/>
      <c r="F19" s="21"/>
      <c r="G19" s="21"/>
      <c r="H19" s="66"/>
      <c r="I19" s="21"/>
      <c r="J19" s="21"/>
    </row>
    <row r="20" spans="2:10" ht="15">
      <c r="B20" s="21"/>
      <c r="C20" s="21" t="s">
        <v>38</v>
      </c>
      <c r="D20" s="21"/>
      <c r="E20" s="21"/>
      <c r="F20" s="21"/>
      <c r="G20" s="21">
        <v>-3236</v>
      </c>
      <c r="H20" s="66"/>
      <c r="I20" s="21">
        <v>511</v>
      </c>
      <c r="J20" s="21"/>
    </row>
    <row r="21" spans="2:10" ht="15">
      <c r="B21" s="21"/>
      <c r="C21" s="21" t="s">
        <v>39</v>
      </c>
      <c r="D21" s="21"/>
      <c r="E21" s="21"/>
      <c r="F21" s="21"/>
      <c r="G21" s="21">
        <v>4257</v>
      </c>
      <c r="H21" s="66"/>
      <c r="I21" s="21">
        <v>4435</v>
      </c>
      <c r="J21" s="21"/>
    </row>
    <row r="22" spans="1:10" ht="7.5" customHeight="1">
      <c r="A22" s="21"/>
      <c r="B22" s="21"/>
      <c r="C22" s="21"/>
      <c r="D22" s="21"/>
      <c r="E22" s="21"/>
      <c r="F22" s="21"/>
      <c r="G22" s="21"/>
      <c r="H22" s="66"/>
      <c r="I22" s="21"/>
      <c r="J22" s="21"/>
    </row>
    <row r="23" spans="1:10" ht="15">
      <c r="A23" s="21"/>
      <c r="B23" s="21" t="s">
        <v>177</v>
      </c>
      <c r="C23" s="21"/>
      <c r="D23" s="21"/>
      <c r="E23" s="21"/>
      <c r="F23" s="21"/>
      <c r="G23" s="67">
        <f>SUM(G18:G22)</f>
        <v>-934</v>
      </c>
      <c r="H23" s="66"/>
      <c r="I23" s="67">
        <f>SUM(I18:I22)</f>
        <v>12576</v>
      </c>
      <c r="J23" s="21"/>
    </row>
    <row r="24" spans="1:10" ht="15">
      <c r="A24" s="21"/>
      <c r="B24" s="21" t="s">
        <v>40</v>
      </c>
      <c r="C24" s="21"/>
      <c r="D24" s="21"/>
      <c r="E24" s="21"/>
      <c r="F24" s="21"/>
      <c r="G24" s="21"/>
      <c r="H24" s="66"/>
      <c r="I24" s="21"/>
      <c r="J24" s="21"/>
    </row>
    <row r="25" spans="1:10" ht="15">
      <c r="A25" s="21"/>
      <c r="B25" s="21"/>
      <c r="C25" s="21" t="s">
        <v>124</v>
      </c>
      <c r="D25" s="21"/>
      <c r="E25" s="21"/>
      <c r="F25" s="21"/>
      <c r="G25" s="21">
        <f>19011+28455-15520</f>
        <v>31946</v>
      </c>
      <c r="H25" s="66"/>
      <c r="I25" s="21">
        <v>-16013</v>
      </c>
      <c r="J25" s="21"/>
    </row>
    <row r="26" spans="1:10" ht="15">
      <c r="A26" s="21"/>
      <c r="B26" s="21"/>
      <c r="C26" s="21" t="s">
        <v>125</v>
      </c>
      <c r="D26" s="21"/>
      <c r="E26" s="21"/>
      <c r="F26" s="21"/>
      <c r="G26" s="21">
        <f>425-34008-185-2</f>
        <v>-33770</v>
      </c>
      <c r="H26" s="66"/>
      <c r="I26" s="21">
        <v>10083</v>
      </c>
      <c r="J26" s="21"/>
    </row>
    <row r="27" spans="1:10" ht="15">
      <c r="A27" s="21"/>
      <c r="B27" s="21"/>
      <c r="C27" s="21" t="s">
        <v>205</v>
      </c>
      <c r="D27" s="21"/>
      <c r="E27" s="21"/>
      <c r="F27" s="21"/>
      <c r="G27" s="21">
        <f>+-2332</f>
        <v>-2332</v>
      </c>
      <c r="H27" s="66"/>
      <c r="I27" s="21">
        <v>-1252</v>
      </c>
      <c r="J27" s="21"/>
    </row>
    <row r="28" spans="1:10" ht="7.5" customHeight="1">
      <c r="A28" s="21"/>
      <c r="B28" s="21"/>
      <c r="C28" s="21"/>
      <c r="D28" s="21"/>
      <c r="E28" s="21"/>
      <c r="F28" s="21"/>
      <c r="G28" s="68"/>
      <c r="H28" s="66"/>
      <c r="I28" s="68"/>
      <c r="J28" s="21"/>
    </row>
    <row r="29" spans="1:10" ht="15">
      <c r="A29" s="21"/>
      <c r="B29" s="21"/>
      <c r="C29" s="21"/>
      <c r="D29" s="21"/>
      <c r="E29" s="21"/>
      <c r="F29" s="21"/>
      <c r="G29" s="21">
        <f>SUM(G23:G28)</f>
        <v>-5090</v>
      </c>
      <c r="H29" s="66"/>
      <c r="I29" s="21">
        <f>SUM(I23:I28)</f>
        <v>5394</v>
      </c>
      <c r="J29" s="21"/>
    </row>
    <row r="30" spans="1:10" ht="7.5" customHeight="1">
      <c r="A30" s="21"/>
      <c r="B30" s="21"/>
      <c r="C30" s="21"/>
      <c r="D30" s="21"/>
      <c r="E30" s="21"/>
      <c r="F30" s="21"/>
      <c r="G30" s="68"/>
      <c r="H30" s="66"/>
      <c r="I30" s="68"/>
      <c r="J30" s="21"/>
    </row>
    <row r="31" spans="1:10" ht="15">
      <c r="A31" s="21"/>
      <c r="B31" s="21"/>
      <c r="C31" s="21"/>
      <c r="D31" s="21"/>
      <c r="E31" s="21"/>
      <c r="F31" s="21"/>
      <c r="G31" s="21"/>
      <c r="H31" s="66"/>
      <c r="I31" s="21"/>
      <c r="J31" s="21"/>
    </row>
    <row r="32" spans="1:10" ht="15">
      <c r="A32" s="21"/>
      <c r="B32" s="82" t="s">
        <v>194</v>
      </c>
      <c r="C32" s="21"/>
      <c r="D32" s="21"/>
      <c r="E32" s="21"/>
      <c r="F32" s="21"/>
      <c r="G32" s="21"/>
      <c r="H32" s="66"/>
      <c r="I32" s="21"/>
      <c r="J32" s="21"/>
    </row>
    <row r="33" spans="1:10" ht="15" hidden="1">
      <c r="A33" s="21"/>
      <c r="B33" s="21"/>
      <c r="C33" s="21"/>
      <c r="D33" s="21"/>
      <c r="E33" s="21"/>
      <c r="F33" s="21"/>
      <c r="G33" s="97"/>
      <c r="H33" s="101"/>
      <c r="I33" s="97"/>
      <c r="J33" s="21"/>
    </row>
    <row r="34" spans="1:10" ht="15" hidden="1">
      <c r="A34" s="21"/>
      <c r="B34" s="21"/>
      <c r="C34" s="21"/>
      <c r="D34" s="21"/>
      <c r="E34" s="21"/>
      <c r="F34" s="21"/>
      <c r="G34" s="97"/>
      <c r="H34" s="101"/>
      <c r="I34" s="97"/>
      <c r="J34" s="21"/>
    </row>
    <row r="35" spans="1:10" ht="15">
      <c r="A35" s="21"/>
      <c r="B35" s="21"/>
      <c r="C35" s="21" t="s">
        <v>193</v>
      </c>
      <c r="D35" s="21"/>
      <c r="E35" s="21"/>
      <c r="F35" s="21"/>
      <c r="G35" s="97">
        <v>1554</v>
      </c>
      <c r="H35" s="101"/>
      <c r="I35" s="97">
        <v>1492</v>
      </c>
      <c r="J35" s="21"/>
    </row>
    <row r="36" spans="1:10" ht="15">
      <c r="A36" s="21"/>
      <c r="B36" s="21"/>
      <c r="C36" s="21" t="s">
        <v>122</v>
      </c>
      <c r="D36" s="21"/>
      <c r="E36" s="21"/>
      <c r="F36" s="21"/>
      <c r="G36" s="97">
        <v>-145</v>
      </c>
      <c r="H36" s="101"/>
      <c r="I36" s="97">
        <v>-113</v>
      </c>
      <c r="J36" s="21"/>
    </row>
    <row r="37" spans="1:10" ht="8.25" customHeight="1">
      <c r="A37" s="21"/>
      <c r="B37" s="21"/>
      <c r="C37" s="21"/>
      <c r="D37" s="21"/>
      <c r="E37" s="21"/>
      <c r="F37" s="21"/>
      <c r="G37" s="68"/>
      <c r="H37" s="66"/>
      <c r="I37" s="68"/>
      <c r="J37" s="21"/>
    </row>
    <row r="38" spans="1:10" ht="15">
      <c r="A38" s="21"/>
      <c r="B38" s="21"/>
      <c r="C38" s="21"/>
      <c r="D38" s="21"/>
      <c r="E38" s="21"/>
      <c r="F38" s="21"/>
      <c r="G38" s="21">
        <f>SUM(G33:G37)</f>
        <v>1409</v>
      </c>
      <c r="H38" s="66"/>
      <c r="I38" s="21">
        <f>SUM(I33:I37)</f>
        <v>1379</v>
      </c>
      <c r="J38" s="21"/>
    </row>
    <row r="39" spans="1:10" ht="6" customHeight="1">
      <c r="A39" s="21"/>
      <c r="B39" s="21"/>
      <c r="C39" s="21"/>
      <c r="D39" s="21"/>
      <c r="E39" s="21"/>
      <c r="F39" s="21"/>
      <c r="G39" s="68"/>
      <c r="H39" s="66"/>
      <c r="I39" s="68"/>
      <c r="J39" s="21"/>
    </row>
    <row r="40" spans="1:10" ht="15">
      <c r="A40" s="21"/>
      <c r="B40" s="21"/>
      <c r="C40" s="21"/>
      <c r="D40" s="21"/>
      <c r="E40" s="21"/>
      <c r="F40" s="21"/>
      <c r="G40" s="21"/>
      <c r="H40" s="66"/>
      <c r="I40" s="21"/>
      <c r="J40" s="21"/>
    </row>
    <row r="41" spans="1:10" ht="15">
      <c r="A41" s="21"/>
      <c r="B41" s="82" t="s">
        <v>196</v>
      </c>
      <c r="C41" s="21"/>
      <c r="D41" s="21"/>
      <c r="E41" s="21"/>
      <c r="F41" s="21"/>
      <c r="G41" s="21"/>
      <c r="H41" s="66"/>
      <c r="I41" s="21"/>
      <c r="J41" s="21"/>
    </row>
    <row r="42" spans="1:10" ht="15" hidden="1">
      <c r="A42" s="21"/>
      <c r="B42" s="21"/>
      <c r="C42" s="21"/>
      <c r="D42" s="21"/>
      <c r="E42" s="21"/>
      <c r="F42" s="21"/>
      <c r="G42" s="73"/>
      <c r="H42" s="109"/>
      <c r="I42" s="73"/>
      <c r="J42" s="21"/>
    </row>
    <row r="43" spans="1:10" ht="15" hidden="1">
      <c r="A43" s="21"/>
      <c r="B43" s="21"/>
      <c r="C43" s="21"/>
      <c r="D43" s="21"/>
      <c r="E43" s="21"/>
      <c r="F43" s="21"/>
      <c r="G43" s="97"/>
      <c r="H43" s="101"/>
      <c r="I43" s="97"/>
      <c r="J43" s="21"/>
    </row>
    <row r="44" spans="1:10" ht="15">
      <c r="A44" s="21"/>
      <c r="B44" s="21"/>
      <c r="C44" s="21" t="s">
        <v>195</v>
      </c>
      <c r="D44" s="21"/>
      <c r="E44" s="21"/>
      <c r="F44" s="21"/>
      <c r="G44" s="97">
        <v>-538</v>
      </c>
      <c r="H44" s="101"/>
      <c r="I44" s="97">
        <v>-54</v>
      </c>
      <c r="J44" s="21"/>
    </row>
    <row r="45" spans="1:10" ht="15">
      <c r="A45" s="21"/>
      <c r="B45" s="21"/>
      <c r="C45" s="21" t="s">
        <v>41</v>
      </c>
      <c r="D45" s="21"/>
      <c r="E45" s="21"/>
      <c r="F45" s="21"/>
      <c r="G45" s="97">
        <f>+-3600+5200</f>
        <v>1600</v>
      </c>
      <c r="H45" s="101"/>
      <c r="I45" s="97">
        <v>-9879</v>
      </c>
      <c r="J45" s="21"/>
    </row>
    <row r="46" spans="1:10" ht="15" hidden="1">
      <c r="A46" s="21"/>
      <c r="B46" s="21"/>
      <c r="C46" s="21"/>
      <c r="D46" s="21"/>
      <c r="E46" s="21"/>
      <c r="F46" s="21"/>
      <c r="G46" s="97"/>
      <c r="H46" s="109"/>
      <c r="I46" s="97"/>
      <c r="J46" s="21"/>
    </row>
    <row r="47" spans="1:10" ht="8.25" customHeight="1">
      <c r="A47" s="21"/>
      <c r="B47" s="21"/>
      <c r="C47" s="21"/>
      <c r="D47" s="21"/>
      <c r="E47" s="21"/>
      <c r="F47" s="21"/>
      <c r="G47" s="168"/>
      <c r="H47" s="66"/>
      <c r="I47" s="168"/>
      <c r="J47" s="21"/>
    </row>
    <row r="48" spans="1:10" ht="15">
      <c r="A48" s="21"/>
      <c r="B48" s="21"/>
      <c r="C48" s="20"/>
      <c r="D48" s="21"/>
      <c r="E48" s="21"/>
      <c r="F48" s="21"/>
      <c r="G48" s="69">
        <f>SUM(G42:G47)</f>
        <v>1062</v>
      </c>
      <c r="H48" s="66"/>
      <c r="I48" s="69">
        <f>SUM(I42:I47)</f>
        <v>-9933</v>
      </c>
      <c r="J48" s="21"/>
    </row>
    <row r="49" spans="1:10" ht="5.25" customHeight="1">
      <c r="A49" s="21"/>
      <c r="B49" s="21"/>
      <c r="C49" s="21"/>
      <c r="D49" s="21"/>
      <c r="E49" s="21"/>
      <c r="F49" s="21"/>
      <c r="G49" s="68"/>
      <c r="H49" s="66"/>
      <c r="I49" s="68"/>
      <c r="J49" s="21"/>
    </row>
    <row r="50" spans="1:10" ht="15">
      <c r="A50" s="21"/>
      <c r="B50" s="21"/>
      <c r="C50" s="21"/>
      <c r="D50" s="21"/>
      <c r="E50" s="21"/>
      <c r="F50" s="21"/>
      <c r="G50" s="21"/>
      <c r="H50" s="66"/>
      <c r="I50" s="21"/>
      <c r="J50" s="21"/>
    </row>
    <row r="51" spans="1:10" ht="15">
      <c r="A51" s="21"/>
      <c r="B51" s="21" t="s">
        <v>126</v>
      </c>
      <c r="C51" s="21"/>
      <c r="D51" s="21"/>
      <c r="E51" s="21"/>
      <c r="F51" s="21"/>
      <c r="G51" s="21">
        <f>G29+G38+G48</f>
        <v>-2619</v>
      </c>
      <c r="H51" s="66"/>
      <c r="I51" s="21">
        <f>I29+I38+I48</f>
        <v>-3160</v>
      </c>
      <c r="J51" s="21"/>
    </row>
    <row r="52" spans="1:10" ht="6.75" customHeight="1">
      <c r="A52" s="21"/>
      <c r="B52" s="21"/>
      <c r="C52" s="21"/>
      <c r="D52" s="21"/>
      <c r="E52" s="21"/>
      <c r="F52" s="21"/>
      <c r="G52" s="21"/>
      <c r="H52" s="66"/>
      <c r="I52" s="21"/>
      <c r="J52" s="21"/>
    </row>
    <row r="53" spans="1:10" ht="15">
      <c r="A53" s="21"/>
      <c r="B53" s="21" t="s">
        <v>162</v>
      </c>
      <c r="C53" s="21"/>
      <c r="D53" s="21"/>
      <c r="E53" s="21"/>
      <c r="F53" s="21"/>
      <c r="G53" s="97">
        <v>-5236</v>
      </c>
      <c r="H53" s="101"/>
      <c r="I53" s="97">
        <v>-5814</v>
      </c>
      <c r="J53" s="21"/>
    </row>
    <row r="54" spans="1:10" ht="8.25" customHeight="1">
      <c r="A54" s="21"/>
      <c r="B54" s="21"/>
      <c r="C54" s="21"/>
      <c r="D54" s="21"/>
      <c r="E54" s="21"/>
      <c r="F54" s="21"/>
      <c r="G54" s="68"/>
      <c r="H54" s="66"/>
      <c r="I54" s="68"/>
      <c r="J54" s="21"/>
    </row>
    <row r="55" spans="1:10" ht="17.25" customHeight="1">
      <c r="A55" s="21"/>
      <c r="B55" s="21" t="s">
        <v>163</v>
      </c>
      <c r="C55" s="21"/>
      <c r="D55" s="21"/>
      <c r="E55" s="21"/>
      <c r="F55" s="21"/>
      <c r="G55" s="21">
        <f>SUM(G51:G54)</f>
        <v>-7855</v>
      </c>
      <c r="H55" s="66"/>
      <c r="I55" s="21">
        <f>SUM(I51:I54)</f>
        <v>-8974</v>
      </c>
      <c r="J55" s="21"/>
    </row>
    <row r="56" spans="1:10" ht="5.25" customHeight="1" thickBot="1">
      <c r="A56" s="21"/>
      <c r="B56" s="21"/>
      <c r="C56" s="21"/>
      <c r="D56" s="21"/>
      <c r="E56" s="21"/>
      <c r="F56" s="21"/>
      <c r="G56" s="83"/>
      <c r="H56" s="110"/>
      <c r="I56" s="83"/>
      <c r="J56" s="21"/>
    </row>
    <row r="57" spans="1:10" ht="15.75" thickTop="1">
      <c r="A57" s="21"/>
      <c r="B57" s="21"/>
      <c r="C57" s="21"/>
      <c r="D57" s="21"/>
      <c r="E57" s="21"/>
      <c r="F57" s="21"/>
      <c r="G57" s="21"/>
      <c r="H57" s="66"/>
      <c r="I57" s="21"/>
      <c r="J57" s="21"/>
    </row>
    <row r="58" spans="1:10" ht="15">
      <c r="A58" s="21"/>
      <c r="B58" s="21"/>
      <c r="C58" s="21"/>
      <c r="D58" s="21"/>
      <c r="E58" s="21"/>
      <c r="F58" s="21"/>
      <c r="G58" s="21"/>
      <c r="H58" s="66"/>
      <c r="I58" s="21"/>
      <c r="J58" s="21"/>
    </row>
    <row r="59" spans="1:10" ht="15">
      <c r="A59" s="21"/>
      <c r="B59" s="21"/>
      <c r="C59" s="21"/>
      <c r="D59" s="21"/>
      <c r="E59" s="21"/>
      <c r="F59" s="21"/>
      <c r="G59" s="21"/>
      <c r="H59" s="21"/>
      <c r="I59" s="21"/>
      <c r="J59" s="21"/>
    </row>
    <row r="61" spans="1:10" ht="15">
      <c r="A61" s="21"/>
      <c r="B61" s="231" t="s">
        <v>91</v>
      </c>
      <c r="C61" s="231"/>
      <c r="D61" s="231"/>
      <c r="E61" s="231"/>
      <c r="F61" s="231"/>
      <c r="G61" s="231"/>
      <c r="H61" s="231"/>
      <c r="I61" s="231"/>
      <c r="J61" s="21"/>
    </row>
    <row r="62" spans="1:10" ht="15">
      <c r="A62" s="21"/>
      <c r="B62" s="228" t="s">
        <v>174</v>
      </c>
      <c r="C62" s="228"/>
      <c r="D62" s="228"/>
      <c r="E62" s="228"/>
      <c r="F62" s="228"/>
      <c r="G62" s="228"/>
      <c r="H62" s="228"/>
      <c r="I62" s="228"/>
      <c r="J62" s="21"/>
    </row>
    <row r="63" spans="1:10" ht="15">
      <c r="A63" s="21"/>
      <c r="B63" s="21"/>
      <c r="C63" s="21"/>
      <c r="D63" s="21"/>
      <c r="E63" s="21"/>
      <c r="F63" s="21"/>
      <c r="G63" s="21"/>
      <c r="H63" s="21"/>
      <c r="I63" s="21"/>
      <c r="J63" s="21"/>
    </row>
    <row r="64" spans="1:10" ht="15">
      <c r="A64" s="21"/>
      <c r="B64" s="21"/>
      <c r="C64" s="21"/>
      <c r="D64" s="21"/>
      <c r="E64" s="21"/>
      <c r="F64" s="21"/>
      <c r="G64" s="21"/>
      <c r="H64" s="21"/>
      <c r="I64" s="21"/>
      <c r="J64" s="21"/>
    </row>
    <row r="65" spans="1:10" ht="15">
      <c r="A65" s="21"/>
      <c r="B65" s="21"/>
      <c r="C65" s="21"/>
      <c r="D65" s="21"/>
      <c r="E65" s="21"/>
      <c r="F65" s="21"/>
      <c r="G65" s="199"/>
      <c r="H65" s="21"/>
      <c r="I65" s="21"/>
      <c r="J65" s="21"/>
    </row>
    <row r="66" spans="1:10" ht="15">
      <c r="A66" s="21"/>
      <c r="B66" s="21"/>
      <c r="C66" s="21"/>
      <c r="D66" s="21"/>
      <c r="E66" s="21"/>
      <c r="F66" s="21"/>
      <c r="G66" s="21"/>
      <c r="H66" s="21"/>
      <c r="I66" s="21"/>
      <c r="J66" s="21"/>
    </row>
    <row r="67" spans="1:10" ht="15">
      <c r="A67" s="21"/>
      <c r="B67" s="21"/>
      <c r="C67" s="21"/>
      <c r="D67" s="21"/>
      <c r="E67" s="21"/>
      <c r="F67" s="21"/>
      <c r="G67" s="21"/>
      <c r="H67" s="21"/>
      <c r="I67" s="21"/>
      <c r="J67" s="21"/>
    </row>
    <row r="68" spans="1:10" ht="15">
      <c r="A68" s="21"/>
      <c r="B68" s="21"/>
      <c r="C68" s="21"/>
      <c r="D68" s="21"/>
      <c r="E68" s="21"/>
      <c r="F68" s="21"/>
      <c r="G68" s="21"/>
      <c r="H68" s="21"/>
      <c r="I68" s="21"/>
      <c r="J68" s="21"/>
    </row>
    <row r="69" spans="1:10" ht="15">
      <c r="A69" s="21"/>
      <c r="B69" s="21"/>
      <c r="C69" s="21"/>
      <c r="D69" s="21"/>
      <c r="E69" s="21"/>
      <c r="F69" s="21"/>
      <c r="G69" s="21"/>
      <c r="H69" s="21"/>
      <c r="I69" s="21"/>
      <c r="J69" s="21"/>
    </row>
    <row r="70" spans="1:10" ht="15">
      <c r="A70" s="21"/>
      <c r="B70" s="21"/>
      <c r="C70" s="21"/>
      <c r="D70" s="21"/>
      <c r="E70" s="21"/>
      <c r="F70" s="21"/>
      <c r="G70" s="21"/>
      <c r="H70" s="21"/>
      <c r="I70" s="21"/>
      <c r="J70" s="21"/>
    </row>
    <row r="71" spans="1:10" ht="15">
      <c r="A71" s="21"/>
      <c r="B71" s="21"/>
      <c r="C71" s="21"/>
      <c r="D71" s="21"/>
      <c r="E71" s="21"/>
      <c r="F71" s="21"/>
      <c r="G71" s="21"/>
      <c r="H71" s="21"/>
      <c r="I71" s="21"/>
      <c r="J71" s="21"/>
    </row>
    <row r="72" spans="1:10" ht="15">
      <c r="A72" s="21"/>
      <c r="B72" s="21"/>
      <c r="C72" s="21"/>
      <c r="D72" s="21"/>
      <c r="E72" s="21"/>
      <c r="F72" s="21"/>
      <c r="G72" s="21"/>
      <c r="H72" s="21"/>
      <c r="I72" s="21"/>
      <c r="J72" s="21"/>
    </row>
    <row r="73" spans="1:10" ht="15">
      <c r="A73" s="21"/>
      <c r="B73" s="21"/>
      <c r="C73" s="21"/>
      <c r="D73" s="21"/>
      <c r="E73" s="21"/>
      <c r="F73" s="21"/>
      <c r="G73" s="21"/>
      <c r="H73" s="21"/>
      <c r="I73" s="21"/>
      <c r="J73" s="21"/>
    </row>
    <row r="74" spans="1:10" ht="15">
      <c r="A74" s="21"/>
      <c r="B74" s="21"/>
      <c r="C74" s="21"/>
      <c r="D74" s="21"/>
      <c r="E74" s="21"/>
      <c r="F74" s="21"/>
      <c r="G74" s="21"/>
      <c r="H74" s="21"/>
      <c r="I74" s="21"/>
      <c r="J74" s="21"/>
    </row>
    <row r="75" spans="1:10" ht="15">
      <c r="A75" s="21"/>
      <c r="B75" s="21"/>
      <c r="C75" s="21"/>
      <c r="D75" s="21"/>
      <c r="E75" s="21"/>
      <c r="F75" s="21"/>
      <c r="G75" s="21"/>
      <c r="H75" s="21"/>
      <c r="I75" s="21"/>
      <c r="J75" s="21"/>
    </row>
    <row r="76" spans="1:10" ht="15">
      <c r="A76" s="21"/>
      <c r="B76" s="21"/>
      <c r="C76" s="21"/>
      <c r="D76" s="21"/>
      <c r="E76" s="21"/>
      <c r="F76" s="21"/>
      <c r="G76" s="21"/>
      <c r="H76" s="21"/>
      <c r="I76" s="21"/>
      <c r="J76" s="21"/>
    </row>
    <row r="77" spans="1:10" ht="15">
      <c r="A77" s="21"/>
      <c r="B77" s="21"/>
      <c r="C77" s="21"/>
      <c r="D77" s="21"/>
      <c r="E77" s="21"/>
      <c r="F77" s="21"/>
      <c r="G77" s="21"/>
      <c r="H77" s="21"/>
      <c r="I77" s="21"/>
      <c r="J77" s="21"/>
    </row>
    <row r="78" spans="1:10" ht="15">
      <c r="A78" s="21"/>
      <c r="B78" s="21"/>
      <c r="C78" s="21"/>
      <c r="D78" s="21"/>
      <c r="E78" s="21"/>
      <c r="F78" s="21"/>
      <c r="G78" s="21"/>
      <c r="H78" s="21"/>
      <c r="I78" s="21"/>
      <c r="J78" s="21"/>
    </row>
    <row r="79" spans="2:10" ht="15">
      <c r="B79" s="21"/>
      <c r="C79" s="21"/>
      <c r="D79" s="21"/>
      <c r="E79" s="21"/>
      <c r="F79" s="21"/>
      <c r="G79" s="21"/>
      <c r="H79" s="21"/>
      <c r="I79" s="21"/>
      <c r="J79" s="21"/>
    </row>
    <row r="80" spans="2:10" ht="15">
      <c r="B80" s="21"/>
      <c r="C80" s="21"/>
      <c r="D80" s="21"/>
      <c r="E80" s="21"/>
      <c r="F80" s="21"/>
      <c r="G80" s="21"/>
      <c r="H80" s="21"/>
      <c r="I80" s="21"/>
      <c r="J80" s="21"/>
    </row>
    <row r="81" spans="2:10" ht="15">
      <c r="B81" s="21"/>
      <c r="C81" s="21"/>
      <c r="D81" s="21"/>
      <c r="E81" s="21"/>
      <c r="F81" s="21"/>
      <c r="G81" s="21"/>
      <c r="H81" s="21"/>
      <c r="I81" s="21"/>
      <c r="J81" s="21"/>
    </row>
    <row r="82" spans="2:10" ht="15">
      <c r="B82" s="21"/>
      <c r="C82" s="21"/>
      <c r="D82" s="21"/>
      <c r="E82" s="21"/>
      <c r="F82" s="21"/>
      <c r="G82" s="21"/>
      <c r="H82" s="21"/>
      <c r="I82" s="21"/>
      <c r="J82" s="21"/>
    </row>
    <row r="83" spans="2:10" ht="15">
      <c r="B83" s="21"/>
      <c r="C83" s="21"/>
      <c r="D83" s="21"/>
      <c r="E83" s="21"/>
      <c r="F83" s="21"/>
      <c r="G83" s="21"/>
      <c r="H83" s="21"/>
      <c r="I83" s="21"/>
      <c r="J83" s="21"/>
    </row>
    <row r="84" spans="2:10" ht="15">
      <c r="B84" s="21"/>
      <c r="C84" s="21"/>
      <c r="D84" s="21"/>
      <c r="E84" s="21"/>
      <c r="F84" s="21"/>
      <c r="G84" s="21"/>
      <c r="H84" s="21"/>
      <c r="I84" s="21"/>
      <c r="J84" s="21"/>
    </row>
    <row r="85" spans="2:10" ht="15">
      <c r="B85" s="21"/>
      <c r="C85" s="21"/>
      <c r="D85" s="21"/>
      <c r="E85" s="21"/>
      <c r="F85" s="21"/>
      <c r="G85" s="21"/>
      <c r="H85" s="21"/>
      <c r="I85" s="21"/>
      <c r="J85" s="21"/>
    </row>
    <row r="86" spans="2:10" ht="15">
      <c r="B86" s="21"/>
      <c r="C86" s="21"/>
      <c r="D86" s="21"/>
      <c r="E86" s="21"/>
      <c r="F86" s="21"/>
      <c r="G86" s="21"/>
      <c r="H86" s="21"/>
      <c r="I86" s="21"/>
      <c r="J86" s="21"/>
    </row>
    <row r="87" spans="2:10" ht="15">
      <c r="B87" s="21"/>
      <c r="C87" s="21"/>
      <c r="D87" s="21"/>
      <c r="E87" s="21"/>
      <c r="F87" s="21"/>
      <c r="G87" s="21"/>
      <c r="H87" s="21"/>
      <c r="I87" s="21"/>
      <c r="J87" s="21"/>
    </row>
    <row r="88" spans="2:10" ht="15">
      <c r="B88" s="21"/>
      <c r="C88" s="21"/>
      <c r="D88" s="21"/>
      <c r="E88" s="21"/>
      <c r="F88" s="21"/>
      <c r="G88" s="21"/>
      <c r="H88" s="21"/>
      <c r="I88" s="21"/>
      <c r="J88" s="21"/>
    </row>
    <row r="89" spans="2:10" ht="15">
      <c r="B89" s="21"/>
      <c r="C89" s="21"/>
      <c r="D89" s="21"/>
      <c r="E89" s="21"/>
      <c r="F89" s="21"/>
      <c r="G89" s="21"/>
      <c r="H89" s="21"/>
      <c r="I89" s="21"/>
      <c r="J89" s="21"/>
    </row>
    <row r="90" spans="2:10" ht="15">
      <c r="B90" s="21"/>
      <c r="C90" s="21"/>
      <c r="D90" s="21"/>
      <c r="E90" s="21"/>
      <c r="F90" s="21"/>
      <c r="G90" s="21"/>
      <c r="H90" s="21"/>
      <c r="I90" s="21"/>
      <c r="J90" s="21"/>
    </row>
    <row r="91" spans="2:10" ht="15">
      <c r="B91" s="21"/>
      <c r="C91" s="21"/>
      <c r="D91" s="21"/>
      <c r="E91" s="21"/>
      <c r="F91" s="21"/>
      <c r="G91" s="21"/>
      <c r="H91" s="21"/>
      <c r="I91" s="21"/>
      <c r="J91" s="21"/>
    </row>
    <row r="92" spans="2:10" ht="15">
      <c r="B92" s="21"/>
      <c r="C92" s="21"/>
      <c r="D92" s="21"/>
      <c r="E92" s="21"/>
      <c r="F92" s="21"/>
      <c r="G92" s="21"/>
      <c r="H92" s="21"/>
      <c r="I92" s="21"/>
      <c r="J92" s="21"/>
    </row>
    <row r="93" spans="2:6" ht="15">
      <c r="B93" s="21"/>
      <c r="C93" s="21"/>
      <c r="D93" s="21"/>
      <c r="E93" s="21"/>
      <c r="F93" s="21"/>
    </row>
    <row r="94" spans="2:6" ht="15">
      <c r="B94" s="21"/>
      <c r="C94" s="21"/>
      <c r="D94" s="21"/>
      <c r="E94" s="21"/>
      <c r="F94" s="21"/>
    </row>
    <row r="95" spans="2:6" ht="15">
      <c r="B95" s="21"/>
      <c r="C95" s="21"/>
      <c r="D95" s="21"/>
      <c r="E95" s="21"/>
      <c r="F95" s="21"/>
    </row>
    <row r="96" spans="2:6" ht="15">
      <c r="B96" s="21"/>
      <c r="C96" s="21"/>
      <c r="D96" s="21"/>
      <c r="E96" s="21"/>
      <c r="F96" s="21"/>
    </row>
    <row r="97" spans="2:6" ht="15">
      <c r="B97" s="21"/>
      <c r="C97" s="21"/>
      <c r="D97" s="21"/>
      <c r="E97" s="21"/>
      <c r="F97" s="21"/>
    </row>
    <row r="98" spans="2:6" ht="15">
      <c r="B98" s="21"/>
      <c r="C98" s="21"/>
      <c r="D98" s="21"/>
      <c r="E98" s="21"/>
      <c r="F98" s="21"/>
    </row>
    <row r="99" spans="2:6" ht="15">
      <c r="B99" s="21"/>
      <c r="C99" s="21"/>
      <c r="D99" s="21"/>
      <c r="E99" s="21"/>
      <c r="F99" s="21"/>
    </row>
    <row r="100" spans="2:6" ht="15">
      <c r="B100" s="21"/>
      <c r="C100" s="21"/>
      <c r="D100" s="21"/>
      <c r="E100" s="21"/>
      <c r="F100" s="21"/>
    </row>
    <row r="101" spans="2:6" ht="15">
      <c r="B101" s="21"/>
      <c r="C101" s="21"/>
      <c r="D101" s="21"/>
      <c r="E101" s="21"/>
      <c r="F101" s="21"/>
    </row>
    <row r="102" spans="2:6" ht="15">
      <c r="B102" s="21"/>
      <c r="C102" s="21"/>
      <c r="D102" s="21"/>
      <c r="E102" s="21"/>
      <c r="F102" s="21"/>
    </row>
    <row r="103" spans="2:6" ht="15">
      <c r="B103" s="21"/>
      <c r="C103" s="21"/>
      <c r="D103" s="21"/>
      <c r="E103" s="21"/>
      <c r="F103" s="21"/>
    </row>
    <row r="104" spans="2:6" ht="15">
      <c r="B104" s="21"/>
      <c r="C104" s="21"/>
      <c r="D104" s="21"/>
      <c r="E104" s="21"/>
      <c r="F104" s="21"/>
    </row>
    <row r="105" spans="2:6" ht="15">
      <c r="B105" s="21"/>
      <c r="C105" s="21"/>
      <c r="D105" s="21"/>
      <c r="E105" s="21"/>
      <c r="F105" s="21"/>
    </row>
    <row r="106" spans="2:6" ht="15">
      <c r="B106" s="21"/>
      <c r="C106" s="21"/>
      <c r="D106" s="21"/>
      <c r="E106" s="21"/>
      <c r="F106" s="21"/>
    </row>
    <row r="107" spans="2:6" ht="15">
      <c r="B107" s="21"/>
      <c r="C107" s="21"/>
      <c r="D107" s="21"/>
      <c r="E107" s="21"/>
      <c r="F107" s="21"/>
    </row>
    <row r="108" spans="2:6" ht="15">
      <c r="B108" s="21"/>
      <c r="C108" s="21"/>
      <c r="D108" s="21"/>
      <c r="E108" s="21"/>
      <c r="F108" s="21"/>
    </row>
    <row r="109" spans="2:6" ht="15">
      <c r="B109" s="21"/>
      <c r="C109" s="21"/>
      <c r="D109" s="21"/>
      <c r="E109" s="21"/>
      <c r="F109" s="21"/>
    </row>
    <row r="110" spans="2:6" ht="15">
      <c r="B110" s="21"/>
      <c r="C110" s="21"/>
      <c r="D110" s="21"/>
      <c r="E110" s="21"/>
      <c r="F110" s="21"/>
    </row>
    <row r="111" spans="2:6" ht="15">
      <c r="B111" s="21"/>
      <c r="C111" s="21"/>
      <c r="D111" s="21"/>
      <c r="E111" s="21"/>
      <c r="F111" s="21"/>
    </row>
    <row r="112" spans="2:6" ht="15">
      <c r="B112" s="21"/>
      <c r="C112" s="21"/>
      <c r="D112" s="21"/>
      <c r="E112" s="21"/>
      <c r="F112" s="21"/>
    </row>
    <row r="113" spans="2:6" ht="15">
      <c r="B113" s="21"/>
      <c r="C113" s="21"/>
      <c r="D113" s="21"/>
      <c r="E113" s="21"/>
      <c r="F113" s="21"/>
    </row>
    <row r="114" spans="2:6" ht="15">
      <c r="B114" s="21"/>
      <c r="C114" s="21"/>
      <c r="D114" s="21"/>
      <c r="E114" s="21"/>
      <c r="F114" s="21"/>
    </row>
    <row r="115" spans="2:6" ht="15">
      <c r="B115" s="21"/>
      <c r="C115" s="21"/>
      <c r="D115" s="21"/>
      <c r="E115" s="21"/>
      <c r="F115" s="21"/>
    </row>
    <row r="116" spans="2:6" ht="15">
      <c r="B116" s="21"/>
      <c r="C116" s="21"/>
      <c r="D116" s="21"/>
      <c r="E116" s="21"/>
      <c r="F116" s="21"/>
    </row>
    <row r="117" spans="2:6" ht="15">
      <c r="B117" s="21"/>
      <c r="C117" s="21"/>
      <c r="D117" s="21"/>
      <c r="E117" s="21"/>
      <c r="F117" s="21"/>
    </row>
    <row r="118" spans="2:6" ht="15">
      <c r="B118" s="21"/>
      <c r="C118" s="21"/>
      <c r="D118" s="21"/>
      <c r="E118" s="21"/>
      <c r="F118" s="21"/>
    </row>
    <row r="119" spans="2:6" ht="15">
      <c r="B119" s="21"/>
      <c r="C119" s="21"/>
      <c r="D119" s="21"/>
      <c r="E119" s="21"/>
      <c r="F119" s="21"/>
    </row>
    <row r="120" spans="2:6" ht="15">
      <c r="B120" s="21"/>
      <c r="C120" s="21"/>
      <c r="D120" s="21"/>
      <c r="E120" s="21"/>
      <c r="F120" s="21"/>
    </row>
    <row r="121" spans="2:6" ht="15">
      <c r="B121" s="21"/>
      <c r="C121" s="21"/>
      <c r="D121" s="21"/>
      <c r="E121" s="21"/>
      <c r="F121" s="21"/>
    </row>
    <row r="122" spans="2:6" ht="15">
      <c r="B122" s="21"/>
      <c r="C122" s="21"/>
      <c r="D122" s="21"/>
      <c r="E122" s="21"/>
      <c r="F122" s="21"/>
    </row>
    <row r="123" spans="2:6" ht="15">
      <c r="B123" s="21"/>
      <c r="C123" s="21"/>
      <c r="D123" s="21"/>
      <c r="E123" s="21"/>
      <c r="F123" s="21"/>
    </row>
    <row r="124" spans="2:6" ht="15">
      <c r="B124" s="21"/>
      <c r="C124" s="21"/>
      <c r="D124" s="21"/>
      <c r="E124" s="21"/>
      <c r="F124" s="21"/>
    </row>
    <row r="125" spans="2:6" ht="15">
      <c r="B125" s="21"/>
      <c r="C125" s="21"/>
      <c r="D125" s="21"/>
      <c r="E125" s="21"/>
      <c r="F125" s="21"/>
    </row>
    <row r="126" spans="2:6" ht="15">
      <c r="B126" s="21"/>
      <c r="C126" s="21"/>
      <c r="D126" s="21"/>
      <c r="E126" s="21"/>
      <c r="F126" s="21"/>
    </row>
    <row r="127" spans="2:6" ht="15">
      <c r="B127" s="21"/>
      <c r="C127" s="21"/>
      <c r="D127" s="21"/>
      <c r="E127" s="21"/>
      <c r="F127" s="21"/>
    </row>
    <row r="128" spans="2:6" ht="15">
      <c r="B128" s="21"/>
      <c r="C128" s="21"/>
      <c r="D128" s="21"/>
      <c r="E128" s="21"/>
      <c r="F128" s="21"/>
    </row>
    <row r="129" spans="2:6" ht="15">
      <c r="B129" s="21"/>
      <c r="C129" s="21"/>
      <c r="D129" s="21"/>
      <c r="E129" s="21"/>
      <c r="F129" s="21"/>
    </row>
    <row r="130" spans="2:6" ht="15">
      <c r="B130" s="21"/>
      <c r="C130" s="21"/>
      <c r="D130" s="21"/>
      <c r="E130" s="21"/>
      <c r="F130" s="21"/>
    </row>
    <row r="131" spans="2:6" ht="15">
      <c r="B131" s="21"/>
      <c r="C131" s="21"/>
      <c r="D131" s="21"/>
      <c r="E131" s="21"/>
      <c r="F131" s="21"/>
    </row>
    <row r="132" spans="2:6" ht="15">
      <c r="B132" s="21"/>
      <c r="C132" s="21"/>
      <c r="D132" s="21"/>
      <c r="E132" s="21"/>
      <c r="F132" s="21"/>
    </row>
    <row r="133" spans="2:6" ht="15">
      <c r="B133" s="21"/>
      <c r="C133" s="21"/>
      <c r="D133" s="21"/>
      <c r="E133" s="21"/>
      <c r="F133" s="21"/>
    </row>
    <row r="134" spans="2:6" ht="15">
      <c r="B134" s="21"/>
      <c r="C134" s="21"/>
      <c r="D134" s="21"/>
      <c r="E134" s="21"/>
      <c r="F134" s="21"/>
    </row>
    <row r="135" spans="2:6" ht="15">
      <c r="B135" s="21"/>
      <c r="C135" s="21"/>
      <c r="D135" s="21"/>
      <c r="E135" s="21"/>
      <c r="F135" s="21"/>
    </row>
    <row r="136" spans="2:6" ht="15">
      <c r="B136" s="21"/>
      <c r="C136" s="21"/>
      <c r="D136" s="21"/>
      <c r="E136" s="21"/>
      <c r="F136" s="21"/>
    </row>
  </sheetData>
  <mergeCells count="2">
    <mergeCell ref="B61:I61"/>
    <mergeCell ref="B62:I62"/>
  </mergeCells>
  <printOptions/>
  <pageMargins left="0.71" right="0.25" top="0.4" bottom="0.55" header="0.17" footer="0.5"/>
  <pageSetup firstPageNumber="4" useFirstPageNumber="1" fitToHeight="1" fitToWidth="1" horizontalDpi="300" verticalDpi="300" orientation="portrait" paperSize="9" scale="89" r:id="rId1"/>
  <headerFooter alignWithMargins="0">
    <oddFooter>&amp;C 4</oddFooter>
  </headerFooter>
</worksheet>
</file>

<file path=xl/worksheets/sheet6.xml><?xml version="1.0" encoding="utf-8"?>
<worksheet xmlns="http://schemas.openxmlformats.org/spreadsheetml/2006/main" xmlns:r="http://schemas.openxmlformats.org/officeDocument/2006/relationships">
  <dimension ref="B2:V277"/>
  <sheetViews>
    <sheetView showGridLines="0" tabSelected="1" zoomScale="85" zoomScaleNormal="85" zoomScaleSheetLayoutView="100" workbookViewId="0" topLeftCell="A1">
      <selection activeCell="I280" sqref="I280"/>
    </sheetView>
  </sheetViews>
  <sheetFormatPr defaultColWidth="8.88671875" defaultRowHeight="12.75" customHeight="1"/>
  <cols>
    <col min="1" max="1" width="1.4375" style="0" customWidth="1"/>
    <col min="2" max="2" width="3.5546875" style="0" customWidth="1"/>
    <col min="3" max="3" width="2.99609375" style="0" customWidth="1"/>
    <col min="4" max="4" width="0.88671875" style="0" customWidth="1"/>
    <col min="5" max="5" width="10.6640625" style="0" customWidth="1"/>
    <col min="6" max="6" width="0.9921875" style="0" customWidth="1"/>
    <col min="8" max="8" width="1.33203125" style="0" customWidth="1"/>
    <col min="9" max="9" width="11.77734375" style="0" customWidth="1"/>
    <col min="10" max="10" width="0.78125" style="0" customWidth="1"/>
    <col min="11" max="11" width="11.77734375" style="0" customWidth="1"/>
    <col min="12" max="12" width="1.2265625" style="0" customWidth="1"/>
    <col min="13" max="13" width="11.77734375" style="0" customWidth="1"/>
    <col min="14" max="14" width="0.78125" style="0" customWidth="1"/>
    <col min="15" max="15" width="11.6640625" style="0" customWidth="1"/>
    <col min="16" max="16" width="1.4375" style="0" customWidth="1"/>
    <col min="17" max="17" width="8.4453125" style="0" customWidth="1"/>
    <col min="18" max="18" width="0.55078125" style="0" customWidth="1"/>
  </cols>
  <sheetData>
    <row r="2" s="162" customFormat="1" ht="18" customHeight="1">
      <c r="B2" s="167" t="s">
        <v>158</v>
      </c>
    </row>
    <row r="3" s="162" customFormat="1" ht="12.75" customHeight="1">
      <c r="B3" s="163" t="s">
        <v>34</v>
      </c>
    </row>
    <row r="4" s="162" customFormat="1" ht="12.75" customHeight="1">
      <c r="B4" s="163"/>
    </row>
    <row r="5" s="162" customFormat="1" ht="12.75" customHeight="1">
      <c r="B5" s="163"/>
    </row>
    <row r="6" s="162" customFormat="1" ht="15" customHeight="1">
      <c r="B6" s="90" t="s">
        <v>186</v>
      </c>
    </row>
    <row r="7" s="162" customFormat="1" ht="12.75" customHeight="1">
      <c r="B7" s="164" t="s">
        <v>0</v>
      </c>
    </row>
    <row r="10" ht="15" customHeight="1">
      <c r="B10" s="91" t="s">
        <v>136</v>
      </c>
    </row>
    <row r="13" spans="2:3" s="113" customFormat="1" ht="15" customHeight="1">
      <c r="B13" s="111" t="s">
        <v>59</v>
      </c>
      <c r="C13" s="112" t="s">
        <v>108</v>
      </c>
    </row>
    <row r="14" spans="2:17" ht="12.75" customHeight="1">
      <c r="B14" s="52"/>
      <c r="C14" s="13"/>
      <c r="D14" s="21"/>
      <c r="E14" s="21"/>
      <c r="F14" s="21"/>
      <c r="G14" s="21"/>
      <c r="H14" s="21"/>
      <c r="I14" s="21"/>
      <c r="J14" s="21"/>
      <c r="K14" s="21"/>
      <c r="L14" s="21"/>
      <c r="M14" s="21"/>
      <c r="N14" s="21"/>
      <c r="O14" s="21"/>
      <c r="P14" s="21"/>
      <c r="Q14" s="21"/>
    </row>
    <row r="15" spans="2:17" ht="12.75" customHeight="1">
      <c r="B15" s="52"/>
      <c r="C15" s="20"/>
      <c r="D15" s="21"/>
      <c r="E15" s="21"/>
      <c r="F15" s="21"/>
      <c r="G15" s="21"/>
      <c r="H15" s="21"/>
      <c r="I15" s="21"/>
      <c r="J15" s="21"/>
      <c r="K15" s="21"/>
      <c r="L15" s="21"/>
      <c r="M15" s="21"/>
      <c r="N15" s="21"/>
      <c r="O15" s="21"/>
      <c r="P15" s="21"/>
      <c r="Q15" s="21"/>
    </row>
    <row r="16" spans="2:17" ht="12.75" customHeight="1">
      <c r="B16" s="52"/>
      <c r="C16" s="20"/>
      <c r="D16" s="21"/>
      <c r="E16" s="21"/>
      <c r="F16" s="21"/>
      <c r="G16" s="21"/>
      <c r="H16" s="21"/>
      <c r="I16" s="21"/>
      <c r="J16" s="21"/>
      <c r="K16" s="21"/>
      <c r="L16" s="21"/>
      <c r="M16" s="21"/>
      <c r="N16" s="21"/>
      <c r="O16" s="21"/>
      <c r="P16" s="21"/>
      <c r="Q16" s="21"/>
    </row>
    <row r="17" spans="2:17" ht="12.75" customHeight="1">
      <c r="B17" s="52"/>
      <c r="C17" s="20"/>
      <c r="D17" s="21"/>
      <c r="E17" s="21"/>
      <c r="F17" s="21"/>
      <c r="G17" s="21"/>
      <c r="H17" s="21"/>
      <c r="I17" s="21"/>
      <c r="J17" s="21"/>
      <c r="K17" s="21"/>
      <c r="L17" s="21"/>
      <c r="M17" s="21"/>
      <c r="N17" s="21"/>
      <c r="O17" s="21"/>
      <c r="P17" s="21"/>
      <c r="Q17" s="21"/>
    </row>
    <row r="18" spans="2:17" ht="12.75" customHeight="1">
      <c r="B18" s="52"/>
      <c r="C18" s="39"/>
      <c r="D18" s="21"/>
      <c r="E18" s="21"/>
      <c r="F18" s="21"/>
      <c r="G18" s="21"/>
      <c r="H18" s="21"/>
      <c r="I18" s="21"/>
      <c r="J18" s="21"/>
      <c r="K18" s="21"/>
      <c r="L18" s="21"/>
      <c r="M18" s="21"/>
      <c r="N18" s="21"/>
      <c r="O18" s="21"/>
      <c r="P18" s="21"/>
      <c r="Q18" s="21"/>
    </row>
    <row r="19" spans="2:17" ht="12.75" customHeight="1">
      <c r="B19" s="52"/>
      <c r="C19" s="39"/>
      <c r="D19" s="21"/>
      <c r="E19" s="21"/>
      <c r="F19" s="21"/>
      <c r="G19" s="21"/>
      <c r="H19" s="21"/>
      <c r="I19" s="21"/>
      <c r="J19" s="21"/>
      <c r="K19" s="21"/>
      <c r="L19" s="21"/>
      <c r="M19" s="21"/>
      <c r="N19" s="21"/>
      <c r="O19" s="21"/>
      <c r="P19" s="21"/>
      <c r="Q19" s="21"/>
    </row>
    <row r="20" spans="2:17" ht="12.75" customHeight="1">
      <c r="B20" s="52"/>
      <c r="C20" s="20"/>
      <c r="D20" s="21"/>
      <c r="E20" s="21"/>
      <c r="F20" s="21"/>
      <c r="G20" s="21"/>
      <c r="H20" s="21"/>
      <c r="I20" s="21"/>
      <c r="J20" s="21"/>
      <c r="K20" s="21"/>
      <c r="L20" s="21"/>
      <c r="M20" s="21"/>
      <c r="N20" s="21"/>
      <c r="O20" s="21"/>
      <c r="P20" s="21"/>
      <c r="Q20" s="21"/>
    </row>
    <row r="21" spans="2:17" ht="12.75" customHeight="1">
      <c r="B21" s="52"/>
      <c r="C21" s="20"/>
      <c r="D21" s="21"/>
      <c r="E21" s="21"/>
      <c r="F21" s="21"/>
      <c r="G21" s="21"/>
      <c r="H21" s="21"/>
      <c r="I21" s="21"/>
      <c r="J21" s="21"/>
      <c r="K21" s="21"/>
      <c r="L21" s="21"/>
      <c r="M21" s="21"/>
      <c r="N21" s="21"/>
      <c r="O21" s="21"/>
      <c r="P21" s="21"/>
      <c r="Q21" s="21"/>
    </row>
    <row r="22" spans="2:17" ht="12.75" customHeight="1">
      <c r="B22" s="52"/>
      <c r="C22" s="20"/>
      <c r="D22" s="21"/>
      <c r="E22" s="21"/>
      <c r="F22" s="21"/>
      <c r="G22" s="21"/>
      <c r="H22" s="21"/>
      <c r="I22" s="21"/>
      <c r="J22" s="21"/>
      <c r="K22" s="21"/>
      <c r="L22" s="21"/>
      <c r="M22" s="21"/>
      <c r="N22" s="21"/>
      <c r="O22" s="21"/>
      <c r="P22" s="21"/>
      <c r="Q22" s="21"/>
    </row>
    <row r="23" spans="2:17" ht="12.75" customHeight="1">
      <c r="B23" s="52"/>
      <c r="C23" s="20"/>
      <c r="D23" s="21"/>
      <c r="E23" s="21"/>
      <c r="F23" s="21"/>
      <c r="G23" s="21"/>
      <c r="H23" s="21"/>
      <c r="I23" s="21"/>
      <c r="J23" s="21"/>
      <c r="K23" s="21"/>
      <c r="L23" s="21"/>
      <c r="M23" s="21"/>
      <c r="N23" s="21"/>
      <c r="O23" s="21"/>
      <c r="P23" s="21"/>
      <c r="Q23" s="21"/>
    </row>
    <row r="24" spans="2:17" ht="12.75" customHeight="1">
      <c r="B24" s="52"/>
      <c r="C24" s="15"/>
      <c r="D24" s="21"/>
      <c r="E24" s="21"/>
      <c r="F24" s="21"/>
      <c r="G24" s="21"/>
      <c r="H24" s="21"/>
      <c r="I24" s="21"/>
      <c r="J24" s="21"/>
      <c r="K24" s="21"/>
      <c r="L24" s="21"/>
      <c r="M24" s="21"/>
      <c r="N24" s="21"/>
      <c r="O24" s="21"/>
      <c r="P24" s="21"/>
      <c r="Q24" s="21"/>
    </row>
    <row r="25" spans="2:17" ht="12.75" customHeight="1">
      <c r="B25" s="52"/>
      <c r="C25" s="15"/>
      <c r="D25" s="21"/>
      <c r="E25" s="21"/>
      <c r="F25" s="21"/>
      <c r="G25" s="21"/>
      <c r="H25" s="21"/>
      <c r="I25" s="21"/>
      <c r="J25" s="21"/>
      <c r="K25" s="21"/>
      <c r="L25" s="21"/>
      <c r="M25" s="21"/>
      <c r="N25" s="21"/>
      <c r="O25" s="21"/>
      <c r="P25" s="21"/>
      <c r="Q25" s="21"/>
    </row>
    <row r="26" spans="2:17" ht="12.75" customHeight="1">
      <c r="B26" s="52"/>
      <c r="C26" s="21"/>
      <c r="D26" s="21"/>
      <c r="E26" s="21"/>
      <c r="F26" s="21"/>
      <c r="G26" s="21"/>
      <c r="H26" s="21"/>
      <c r="I26" s="21"/>
      <c r="J26" s="21"/>
      <c r="K26" s="21"/>
      <c r="L26" s="21"/>
      <c r="M26" s="21"/>
      <c r="N26" s="21"/>
      <c r="O26" s="21"/>
      <c r="P26" s="21"/>
      <c r="Q26" s="21"/>
    </row>
    <row r="27" spans="2:17" ht="12.75" customHeight="1">
      <c r="B27" s="52"/>
      <c r="C27" s="21"/>
      <c r="D27" s="21"/>
      <c r="E27" s="21"/>
      <c r="F27" s="21"/>
      <c r="G27" s="21"/>
      <c r="H27" s="21"/>
      <c r="I27" s="21"/>
      <c r="J27" s="21"/>
      <c r="K27" s="21"/>
      <c r="L27" s="21"/>
      <c r="M27" s="21"/>
      <c r="N27" s="21"/>
      <c r="O27" s="21"/>
      <c r="P27" s="21"/>
      <c r="Q27" s="21"/>
    </row>
    <row r="28" spans="2:17" ht="12.75" customHeight="1">
      <c r="B28" s="52"/>
      <c r="C28" s="21"/>
      <c r="D28" s="21"/>
      <c r="E28" s="21"/>
      <c r="F28" s="21"/>
      <c r="G28" s="21"/>
      <c r="H28" s="21"/>
      <c r="I28" s="21"/>
      <c r="J28" s="21"/>
      <c r="K28" s="21"/>
      <c r="L28" s="21"/>
      <c r="M28" s="21"/>
      <c r="N28" s="21"/>
      <c r="O28" s="21"/>
      <c r="P28" s="21"/>
      <c r="Q28" s="21"/>
    </row>
    <row r="29" spans="2:17" ht="12.75" customHeight="1">
      <c r="B29" s="52"/>
      <c r="C29" s="21"/>
      <c r="D29" s="21"/>
      <c r="E29" s="21"/>
      <c r="F29" s="21"/>
      <c r="G29" s="21"/>
      <c r="H29" s="21"/>
      <c r="I29" s="21"/>
      <c r="J29" s="21"/>
      <c r="K29" s="21"/>
      <c r="L29" s="21"/>
      <c r="M29" s="21"/>
      <c r="N29" s="21"/>
      <c r="O29" s="21"/>
      <c r="P29" s="21"/>
      <c r="Q29" s="21"/>
    </row>
    <row r="30" spans="2:3" s="113" customFormat="1" ht="15.75" customHeight="1">
      <c r="B30" s="111" t="s">
        <v>60</v>
      </c>
      <c r="C30" s="114" t="s">
        <v>107</v>
      </c>
    </row>
    <row r="31" spans="2:17" ht="12.75" customHeight="1">
      <c r="B31" s="52"/>
      <c r="C31" s="21"/>
      <c r="D31" s="21"/>
      <c r="E31" s="21"/>
      <c r="F31" s="21"/>
      <c r="G31" s="21"/>
      <c r="H31" s="21"/>
      <c r="I31" s="21"/>
      <c r="J31" s="21"/>
      <c r="K31" s="21"/>
      <c r="L31" s="21"/>
      <c r="M31" s="21"/>
      <c r="N31" s="21"/>
      <c r="O31" s="21"/>
      <c r="P31" s="21"/>
      <c r="Q31" s="21"/>
    </row>
    <row r="32" spans="2:17" ht="12.75" customHeight="1">
      <c r="B32" s="52"/>
      <c r="C32" s="94" t="s">
        <v>207</v>
      </c>
      <c r="D32" s="21"/>
      <c r="E32" s="21"/>
      <c r="F32" s="21"/>
      <c r="G32" s="21"/>
      <c r="H32" s="21"/>
      <c r="I32" s="21"/>
      <c r="J32" s="21"/>
      <c r="K32" s="21"/>
      <c r="L32" s="21"/>
      <c r="M32" s="21"/>
      <c r="N32" s="21"/>
      <c r="O32" s="21"/>
      <c r="P32" s="21"/>
      <c r="Q32" s="21"/>
    </row>
    <row r="33" spans="2:17" ht="12.75" customHeight="1">
      <c r="B33" s="52"/>
      <c r="C33" s="21"/>
      <c r="D33" s="21"/>
      <c r="E33" s="21"/>
      <c r="F33" s="21"/>
      <c r="G33" s="21"/>
      <c r="H33" s="21"/>
      <c r="I33" s="21"/>
      <c r="J33" s="21"/>
      <c r="K33" s="21"/>
      <c r="L33" s="21"/>
      <c r="M33" s="21"/>
      <c r="N33" s="21"/>
      <c r="O33" s="21"/>
      <c r="P33" s="21"/>
      <c r="Q33" s="21"/>
    </row>
    <row r="34" spans="2:17" ht="12.75" customHeight="1">
      <c r="B34" s="52"/>
      <c r="C34" s="21"/>
      <c r="D34" s="21"/>
      <c r="E34" s="21"/>
      <c r="F34" s="21"/>
      <c r="G34" s="21"/>
      <c r="H34" s="21"/>
      <c r="I34" s="21"/>
      <c r="J34" s="21"/>
      <c r="K34" s="21"/>
      <c r="L34" s="21"/>
      <c r="M34" s="21"/>
      <c r="N34" s="21"/>
      <c r="O34" s="21"/>
      <c r="P34" s="21"/>
      <c r="Q34" s="21"/>
    </row>
    <row r="35" spans="2:17" ht="12.75" customHeight="1">
      <c r="B35" s="52"/>
      <c r="C35" s="21"/>
      <c r="D35" s="21"/>
      <c r="E35" s="21"/>
      <c r="F35" s="21"/>
      <c r="G35" s="21"/>
      <c r="H35" s="21"/>
      <c r="I35" s="21"/>
      <c r="J35" s="21"/>
      <c r="K35" s="21"/>
      <c r="L35" s="21"/>
      <c r="M35" s="21"/>
      <c r="N35" s="21"/>
      <c r="O35" s="21"/>
      <c r="P35" s="21"/>
      <c r="Q35" s="21"/>
    </row>
    <row r="36" spans="2:3" s="113" customFormat="1" ht="15" customHeight="1">
      <c r="B36" s="111" t="s">
        <v>61</v>
      </c>
      <c r="C36" s="114" t="s">
        <v>106</v>
      </c>
    </row>
    <row r="37" spans="2:17" ht="12.75" customHeight="1">
      <c r="B37" s="92"/>
      <c r="C37" s="21"/>
      <c r="D37" s="21"/>
      <c r="E37" s="21"/>
      <c r="F37" s="21"/>
      <c r="G37" s="21"/>
      <c r="H37" s="21"/>
      <c r="I37" s="21"/>
      <c r="J37" s="21"/>
      <c r="K37" s="21"/>
      <c r="L37" s="21"/>
      <c r="M37" s="21"/>
      <c r="N37" s="21"/>
      <c r="O37" s="21"/>
      <c r="P37" s="21"/>
      <c r="Q37" s="21"/>
    </row>
    <row r="38" spans="2:3" s="94" customFormat="1" ht="12.75" customHeight="1">
      <c r="B38" s="115"/>
      <c r="C38" s="94" t="s">
        <v>208</v>
      </c>
    </row>
    <row r="39" spans="2:17" ht="12.75" customHeight="1">
      <c r="B39" s="92"/>
      <c r="C39" s="21"/>
      <c r="D39" s="21"/>
      <c r="E39" s="21"/>
      <c r="F39" s="21"/>
      <c r="G39" s="21"/>
      <c r="H39" s="21"/>
      <c r="I39" s="21"/>
      <c r="J39" s="21"/>
      <c r="K39" s="21"/>
      <c r="L39" s="21"/>
      <c r="M39" s="21"/>
      <c r="N39" s="21"/>
      <c r="O39" s="21"/>
      <c r="P39" s="21"/>
      <c r="Q39" s="21"/>
    </row>
    <row r="40" spans="2:17" ht="12.75" customHeight="1">
      <c r="B40" s="92"/>
      <c r="C40" s="21"/>
      <c r="D40" s="21"/>
      <c r="E40" s="21"/>
      <c r="F40" s="21"/>
      <c r="G40" s="21"/>
      <c r="H40" s="21"/>
      <c r="I40" s="21"/>
      <c r="J40" s="21"/>
      <c r="K40" s="21"/>
      <c r="L40" s="21"/>
      <c r="M40" s="21"/>
      <c r="N40" s="21"/>
      <c r="O40" s="21"/>
      <c r="P40" s="21"/>
      <c r="Q40" s="21"/>
    </row>
    <row r="41" spans="2:17" ht="12.75" customHeight="1">
      <c r="B41" s="92"/>
      <c r="C41" s="21"/>
      <c r="D41" s="21"/>
      <c r="E41" s="21"/>
      <c r="F41" s="21"/>
      <c r="G41" s="21"/>
      <c r="H41" s="21"/>
      <c r="I41" s="21"/>
      <c r="J41" s="21"/>
      <c r="K41" s="21"/>
      <c r="L41" s="21"/>
      <c r="M41" s="21"/>
      <c r="N41" s="21"/>
      <c r="O41" s="21"/>
      <c r="P41" s="21"/>
      <c r="Q41" s="21"/>
    </row>
    <row r="42" spans="2:3" s="113" customFormat="1" ht="15.75" customHeight="1">
      <c r="B42" s="111" t="s">
        <v>62</v>
      </c>
      <c r="C42" s="114" t="s">
        <v>104</v>
      </c>
    </row>
    <row r="43" spans="2:17" ht="12.75" customHeight="1">
      <c r="B43" s="92"/>
      <c r="C43" s="21"/>
      <c r="D43" s="21"/>
      <c r="E43" s="21"/>
      <c r="F43" s="21"/>
      <c r="G43" s="21"/>
      <c r="H43" s="21"/>
      <c r="I43" s="21"/>
      <c r="J43" s="21"/>
      <c r="K43" s="21"/>
      <c r="L43" s="21"/>
      <c r="M43" s="21"/>
      <c r="N43" s="21"/>
      <c r="O43" s="21"/>
      <c r="P43" s="21"/>
      <c r="Q43" s="21"/>
    </row>
    <row r="44" spans="2:17" ht="26.25" customHeight="1">
      <c r="B44" s="92"/>
      <c r="C44" s="232"/>
      <c r="D44" s="232"/>
      <c r="E44" s="232"/>
      <c r="F44" s="232"/>
      <c r="G44" s="232"/>
      <c r="H44" s="232"/>
      <c r="I44" s="232"/>
      <c r="J44" s="232"/>
      <c r="K44" s="232"/>
      <c r="L44" s="232"/>
      <c r="M44" s="232"/>
      <c r="N44" s="232"/>
      <c r="O44" s="232"/>
      <c r="P44" s="232"/>
      <c r="Q44" s="108"/>
    </row>
    <row r="45" spans="2:17" ht="12" customHeight="1">
      <c r="B45" s="92"/>
      <c r="C45" s="108"/>
      <c r="D45" s="108"/>
      <c r="E45" s="108"/>
      <c r="F45" s="108"/>
      <c r="G45" s="108"/>
      <c r="H45" s="108"/>
      <c r="I45" s="108"/>
      <c r="J45" s="108"/>
      <c r="K45" s="108"/>
      <c r="L45" s="108"/>
      <c r="M45" s="108"/>
      <c r="N45" s="108"/>
      <c r="O45" s="108"/>
      <c r="P45" s="108"/>
      <c r="Q45" s="108"/>
    </row>
    <row r="46" spans="2:17" ht="12.75" customHeight="1">
      <c r="B46" s="92"/>
      <c r="C46" s="100"/>
      <c r="D46" s="100"/>
      <c r="E46" s="100"/>
      <c r="F46" s="100"/>
      <c r="G46" s="100"/>
      <c r="H46" s="100"/>
      <c r="I46" s="100"/>
      <c r="J46" s="100"/>
      <c r="K46" s="100"/>
      <c r="L46" s="100"/>
      <c r="M46" s="100"/>
      <c r="N46" s="100"/>
      <c r="O46" s="100"/>
      <c r="P46" s="100"/>
      <c r="Q46" s="21"/>
    </row>
    <row r="47" spans="2:17" ht="12.75" customHeight="1">
      <c r="B47" s="92"/>
      <c r="C47" s="100"/>
      <c r="D47" s="100"/>
      <c r="E47" s="100"/>
      <c r="F47" s="100"/>
      <c r="G47" s="100"/>
      <c r="H47" s="100"/>
      <c r="I47" s="100"/>
      <c r="J47" s="100"/>
      <c r="K47" s="100"/>
      <c r="L47" s="100"/>
      <c r="M47" s="100"/>
      <c r="N47" s="100"/>
      <c r="O47" s="100"/>
      <c r="P47" s="100"/>
      <c r="Q47" s="21"/>
    </row>
    <row r="48" spans="2:3" s="113" customFormat="1" ht="15.75" customHeight="1">
      <c r="B48" s="111" t="s">
        <v>63</v>
      </c>
      <c r="C48" s="114" t="s">
        <v>111</v>
      </c>
    </row>
    <row r="49" spans="2:17" ht="12.75" customHeight="1">
      <c r="B49" s="92"/>
      <c r="C49" s="21"/>
      <c r="D49" s="21"/>
      <c r="E49" s="21"/>
      <c r="F49" s="21"/>
      <c r="G49" s="21"/>
      <c r="H49" s="21"/>
      <c r="I49" s="21"/>
      <c r="J49" s="21"/>
      <c r="K49" s="21"/>
      <c r="L49" s="21"/>
      <c r="M49" s="21"/>
      <c r="N49" s="21"/>
      <c r="O49" s="21"/>
      <c r="P49" s="21"/>
      <c r="Q49" s="21"/>
    </row>
    <row r="50" spans="2:17" ht="12.75" customHeight="1">
      <c r="B50" s="92"/>
      <c r="C50" s="21"/>
      <c r="D50" s="21"/>
      <c r="E50" s="21"/>
      <c r="F50" s="21"/>
      <c r="G50" s="21"/>
      <c r="H50" s="21"/>
      <c r="I50" s="21"/>
      <c r="J50" s="21"/>
      <c r="K50" s="21"/>
      <c r="L50" s="21"/>
      <c r="M50" s="21"/>
      <c r="N50" s="21"/>
      <c r="O50" s="21"/>
      <c r="P50" s="21"/>
      <c r="Q50" s="21"/>
    </row>
    <row r="51" spans="2:17" ht="12.75" customHeight="1">
      <c r="B51" s="92"/>
      <c r="C51" s="21"/>
      <c r="D51" s="21"/>
      <c r="E51" s="21"/>
      <c r="F51" s="21"/>
      <c r="G51" s="21"/>
      <c r="H51" s="21"/>
      <c r="I51" s="21"/>
      <c r="J51" s="21"/>
      <c r="K51" s="21"/>
      <c r="L51" s="21"/>
      <c r="M51" s="21"/>
      <c r="N51" s="21"/>
      <c r="O51" s="21"/>
      <c r="P51" s="21"/>
      <c r="Q51" s="21"/>
    </row>
    <row r="52" spans="2:17" ht="12.75" customHeight="1">
      <c r="B52" s="92"/>
      <c r="C52" s="21"/>
      <c r="D52" s="21"/>
      <c r="E52" s="21"/>
      <c r="F52" s="21"/>
      <c r="G52" s="21"/>
      <c r="H52" s="21"/>
      <c r="I52" s="21"/>
      <c r="J52" s="21"/>
      <c r="K52" s="21"/>
      <c r="L52" s="21"/>
      <c r="M52" s="21"/>
      <c r="N52" s="21"/>
      <c r="O52" s="21"/>
      <c r="P52" s="21"/>
      <c r="Q52" s="21"/>
    </row>
    <row r="53" spans="2:17" ht="12.75" customHeight="1">
      <c r="B53" s="92"/>
      <c r="C53" s="21"/>
      <c r="D53" s="21"/>
      <c r="E53" s="21"/>
      <c r="F53" s="21"/>
      <c r="G53" s="21"/>
      <c r="H53" s="21"/>
      <c r="I53" s="21"/>
      <c r="J53" s="21"/>
      <c r="K53" s="21"/>
      <c r="L53" s="21"/>
      <c r="M53" s="21"/>
      <c r="N53" s="21"/>
      <c r="O53" s="21"/>
      <c r="P53" s="21"/>
      <c r="Q53" s="21"/>
    </row>
    <row r="54" spans="2:17" ht="12.75" customHeight="1">
      <c r="B54" s="92"/>
      <c r="C54" s="21"/>
      <c r="D54" s="21"/>
      <c r="E54" s="21"/>
      <c r="F54" s="21"/>
      <c r="G54" s="21"/>
      <c r="H54" s="21"/>
      <c r="I54" s="21"/>
      <c r="J54" s="21"/>
      <c r="K54" s="21"/>
      <c r="L54" s="21"/>
      <c r="M54" s="21"/>
      <c r="N54" s="21"/>
      <c r="O54" s="21"/>
      <c r="P54" s="21"/>
      <c r="Q54" s="21"/>
    </row>
    <row r="55" spans="2:3" s="113" customFormat="1" ht="17.25" customHeight="1">
      <c r="B55" s="111" t="s">
        <v>64</v>
      </c>
      <c r="C55" s="114" t="s">
        <v>105</v>
      </c>
    </row>
    <row r="56" spans="2:17" ht="12.75" customHeight="1">
      <c r="B56" s="92"/>
      <c r="C56" s="21"/>
      <c r="D56" s="21"/>
      <c r="E56" s="21"/>
      <c r="F56" s="21"/>
      <c r="G56" s="21"/>
      <c r="H56" s="21"/>
      <c r="I56" s="21"/>
      <c r="J56" s="21"/>
      <c r="K56" s="21"/>
      <c r="L56" s="21"/>
      <c r="M56" s="21"/>
      <c r="N56" s="21"/>
      <c r="O56" s="21"/>
      <c r="P56" s="21"/>
      <c r="Q56" s="21"/>
    </row>
    <row r="57" spans="2:17" ht="12.75" customHeight="1">
      <c r="B57" s="92"/>
      <c r="C57" s="21"/>
      <c r="D57" s="21"/>
      <c r="E57" s="21"/>
      <c r="F57" s="21"/>
      <c r="G57" s="21"/>
      <c r="H57" s="21"/>
      <c r="I57" s="21"/>
      <c r="J57" s="21"/>
      <c r="K57" s="21"/>
      <c r="L57" s="21"/>
      <c r="M57" s="21"/>
      <c r="N57" s="21"/>
      <c r="O57" s="21"/>
      <c r="P57" s="21"/>
      <c r="Q57" s="21"/>
    </row>
    <row r="58" spans="2:17" ht="12.75" customHeight="1">
      <c r="B58" s="92"/>
      <c r="C58" s="21"/>
      <c r="D58" s="21"/>
      <c r="E58" s="21"/>
      <c r="F58" s="21"/>
      <c r="G58" s="21"/>
      <c r="H58" s="21"/>
      <c r="I58" s="21"/>
      <c r="J58" s="21"/>
      <c r="K58" s="21"/>
      <c r="L58" s="21"/>
      <c r="M58" s="21"/>
      <c r="N58" s="21"/>
      <c r="O58" s="21"/>
      <c r="P58" s="21"/>
      <c r="Q58" s="21"/>
    </row>
    <row r="59" spans="2:17" ht="12.75" customHeight="1">
      <c r="B59" s="92"/>
      <c r="C59" s="21"/>
      <c r="D59" s="21"/>
      <c r="E59" s="21"/>
      <c r="F59" s="21"/>
      <c r="G59" s="21"/>
      <c r="H59" s="21"/>
      <c r="I59" s="21"/>
      <c r="J59" s="21"/>
      <c r="K59" s="21"/>
      <c r="L59" s="21"/>
      <c r="M59" s="21"/>
      <c r="N59" s="21"/>
      <c r="O59" s="21"/>
      <c r="P59" s="21"/>
      <c r="Q59" s="21"/>
    </row>
    <row r="60" spans="2:17" ht="12.75" customHeight="1">
      <c r="B60" s="92"/>
      <c r="C60" s="21"/>
      <c r="D60" s="21"/>
      <c r="E60" s="21"/>
      <c r="F60" s="21"/>
      <c r="G60" s="21"/>
      <c r="H60" s="21"/>
      <c r="I60" s="21"/>
      <c r="J60" s="21"/>
      <c r="K60" s="21"/>
      <c r="L60" s="21"/>
      <c r="M60" s="21"/>
      <c r="N60" s="21"/>
      <c r="O60" s="21"/>
      <c r="P60" s="21"/>
      <c r="Q60" s="21"/>
    </row>
    <row r="61" spans="2:17" ht="12.75" customHeight="1">
      <c r="B61" s="92"/>
      <c r="C61" s="21"/>
      <c r="D61" s="21"/>
      <c r="E61" s="21"/>
      <c r="F61" s="21"/>
      <c r="G61" s="21"/>
      <c r="H61" s="21"/>
      <c r="I61" s="21"/>
      <c r="J61" s="21"/>
      <c r="K61" s="21"/>
      <c r="L61" s="21"/>
      <c r="M61" s="21"/>
      <c r="N61" s="21"/>
      <c r="O61" s="21"/>
      <c r="P61" s="21"/>
      <c r="Q61" s="21"/>
    </row>
    <row r="62" spans="2:3" s="113" customFormat="1" ht="16.5" customHeight="1">
      <c r="B62" s="111" t="s">
        <v>65</v>
      </c>
      <c r="C62" s="114" t="s">
        <v>103</v>
      </c>
    </row>
    <row r="63" spans="2:17" ht="12.75" customHeight="1">
      <c r="B63" s="92"/>
      <c r="C63" s="21"/>
      <c r="D63" s="21"/>
      <c r="E63" s="21"/>
      <c r="F63" s="21"/>
      <c r="G63" s="21"/>
      <c r="H63" s="21"/>
      <c r="I63" s="21"/>
      <c r="J63" s="21"/>
      <c r="K63" s="21"/>
      <c r="L63" s="21"/>
      <c r="M63" s="21"/>
      <c r="N63" s="21"/>
      <c r="O63" s="21"/>
      <c r="P63" s="21"/>
      <c r="Q63" s="21"/>
    </row>
    <row r="64" spans="2:17" ht="12.75" customHeight="1">
      <c r="B64" s="92"/>
      <c r="C64" s="52"/>
      <c r="D64" s="52"/>
      <c r="E64" s="52"/>
      <c r="F64" s="52"/>
      <c r="G64" s="52"/>
      <c r="H64" s="52"/>
      <c r="I64" s="52"/>
      <c r="J64" s="52"/>
      <c r="K64" s="52"/>
      <c r="L64" s="52"/>
      <c r="M64" s="52"/>
      <c r="N64" s="52"/>
      <c r="O64" s="52"/>
      <c r="P64" s="52"/>
      <c r="Q64" s="52"/>
    </row>
    <row r="65" spans="2:17" ht="12.75" customHeight="1">
      <c r="B65" s="92"/>
      <c r="C65" s="52"/>
      <c r="D65" s="108"/>
      <c r="E65" s="108"/>
      <c r="F65" s="108"/>
      <c r="G65" s="108"/>
      <c r="H65" s="108"/>
      <c r="I65" s="108"/>
      <c r="J65" s="108"/>
      <c r="K65" s="108"/>
      <c r="L65" s="108"/>
      <c r="M65" s="108"/>
      <c r="N65" s="108"/>
      <c r="O65" s="108"/>
      <c r="P65" s="108"/>
      <c r="Q65" s="108"/>
    </row>
    <row r="66" spans="2:17" ht="12.75" customHeight="1">
      <c r="B66" s="92"/>
      <c r="C66" s="21"/>
      <c r="D66" s="21"/>
      <c r="E66" s="21"/>
      <c r="F66" s="21"/>
      <c r="G66" s="21"/>
      <c r="H66" s="21"/>
      <c r="I66" s="21"/>
      <c r="J66" s="21"/>
      <c r="K66" s="21"/>
      <c r="L66" s="21"/>
      <c r="M66" s="21"/>
      <c r="N66" s="21"/>
      <c r="O66" s="21"/>
      <c r="P66" s="21"/>
      <c r="Q66" s="21"/>
    </row>
    <row r="67" spans="2:17" ht="12.75" customHeight="1">
      <c r="B67" s="92"/>
      <c r="C67" s="21"/>
      <c r="D67" s="21"/>
      <c r="E67" s="21"/>
      <c r="F67" s="21"/>
      <c r="G67" s="21"/>
      <c r="H67" s="21"/>
      <c r="I67" s="21"/>
      <c r="J67" s="21"/>
      <c r="K67" s="21"/>
      <c r="L67" s="21"/>
      <c r="M67" s="21"/>
      <c r="N67" s="21"/>
      <c r="O67" s="21"/>
      <c r="P67" s="21"/>
      <c r="Q67" s="21"/>
    </row>
    <row r="68" spans="2:17" ht="12.75" customHeight="1">
      <c r="B68" s="92"/>
      <c r="C68" s="21"/>
      <c r="D68" s="21"/>
      <c r="E68" s="21"/>
      <c r="F68" s="21"/>
      <c r="G68" s="21"/>
      <c r="H68" s="21"/>
      <c r="I68" s="21"/>
      <c r="J68" s="21"/>
      <c r="K68" s="21"/>
      <c r="L68" s="21"/>
      <c r="M68" s="21"/>
      <c r="N68" s="21"/>
      <c r="O68" s="21"/>
      <c r="P68" s="21"/>
      <c r="Q68" s="21"/>
    </row>
    <row r="69" spans="2:3" s="113" customFormat="1" ht="15" customHeight="1">
      <c r="B69" s="111" t="s">
        <v>66</v>
      </c>
      <c r="C69" s="114" t="s">
        <v>110</v>
      </c>
    </row>
    <row r="70" spans="2:17" ht="12.75" customHeight="1">
      <c r="B70" s="92"/>
      <c r="C70" s="13"/>
      <c r="D70" s="16"/>
      <c r="E70" s="16"/>
      <c r="F70" s="16"/>
      <c r="G70" s="16"/>
      <c r="H70" s="16"/>
      <c r="I70" s="51"/>
      <c r="J70" s="51"/>
      <c r="K70" s="50"/>
      <c r="L70" s="47"/>
      <c r="M70" s="47"/>
      <c r="N70" s="47"/>
      <c r="O70" s="55"/>
      <c r="P70" s="35"/>
      <c r="Q70" s="14"/>
    </row>
    <row r="71" spans="2:16" s="94" customFormat="1" ht="12.75" customHeight="1">
      <c r="B71" s="115"/>
      <c r="C71" s="116" t="s">
        <v>209</v>
      </c>
      <c r="D71" s="116"/>
      <c r="E71" s="116"/>
      <c r="F71" s="116"/>
      <c r="G71" s="116"/>
      <c r="H71" s="116"/>
      <c r="I71" s="116"/>
      <c r="J71" s="116"/>
      <c r="K71" s="117"/>
      <c r="L71" s="118"/>
      <c r="M71" s="118"/>
      <c r="N71" s="118"/>
      <c r="O71" s="119"/>
      <c r="P71" s="120"/>
    </row>
    <row r="72" spans="2:16" s="94" customFormat="1" ht="12.75" customHeight="1">
      <c r="B72" s="115"/>
      <c r="C72" s="93"/>
      <c r="D72" s="116"/>
      <c r="E72" s="116"/>
      <c r="F72" s="116"/>
      <c r="G72" s="116"/>
      <c r="H72" s="116"/>
      <c r="I72" s="116"/>
      <c r="J72" s="116"/>
      <c r="K72" s="117"/>
      <c r="L72" s="118"/>
      <c r="M72" s="118"/>
      <c r="N72" s="118"/>
      <c r="O72" s="119"/>
      <c r="P72" s="120"/>
    </row>
    <row r="73" spans="2:17" s="94" customFormat="1" ht="12.75" customHeight="1">
      <c r="B73" s="115"/>
      <c r="C73" s="116"/>
      <c r="D73" s="116"/>
      <c r="E73" s="116"/>
      <c r="F73" s="116"/>
      <c r="G73" s="118"/>
      <c r="H73" s="118"/>
      <c r="I73" s="121" t="s">
        <v>131</v>
      </c>
      <c r="J73" s="122"/>
      <c r="K73" s="121" t="s">
        <v>132</v>
      </c>
      <c r="L73" s="123"/>
      <c r="M73" s="119" t="s">
        <v>152</v>
      </c>
      <c r="N73" s="121"/>
      <c r="O73" s="124" t="s">
        <v>134</v>
      </c>
      <c r="P73" s="119"/>
      <c r="Q73" s="119"/>
    </row>
    <row r="74" spans="2:17" s="94" customFormat="1" ht="12.75" customHeight="1">
      <c r="B74" s="115"/>
      <c r="C74" s="116"/>
      <c r="D74" s="116"/>
      <c r="E74" s="116"/>
      <c r="F74" s="116"/>
      <c r="G74" s="118"/>
      <c r="H74" s="118"/>
      <c r="J74" s="118"/>
      <c r="K74" s="121" t="s">
        <v>133</v>
      </c>
      <c r="L74" s="120"/>
      <c r="M74" s="119"/>
      <c r="N74" s="120"/>
      <c r="O74" s="124" t="s">
        <v>135</v>
      </c>
      <c r="P74" s="119"/>
      <c r="Q74" s="119" t="s">
        <v>48</v>
      </c>
    </row>
    <row r="75" spans="2:17" s="94" customFormat="1" ht="12.75" customHeight="1">
      <c r="B75" s="115"/>
      <c r="C75" s="125"/>
      <c r="D75" s="125"/>
      <c r="E75" s="116"/>
      <c r="F75" s="116"/>
      <c r="G75" s="119"/>
      <c r="H75" s="116"/>
      <c r="I75" s="126" t="s">
        <v>10</v>
      </c>
      <c r="J75" s="127"/>
      <c r="K75" s="126" t="s">
        <v>10</v>
      </c>
      <c r="L75" s="128"/>
      <c r="M75" s="126" t="s">
        <v>10</v>
      </c>
      <c r="N75" s="128"/>
      <c r="O75" s="126" t="s">
        <v>10</v>
      </c>
      <c r="P75" s="128"/>
      <c r="Q75" s="126" t="s">
        <v>10</v>
      </c>
    </row>
    <row r="76" spans="2:17" s="94" customFormat="1" ht="12.75" customHeight="1">
      <c r="B76" s="115"/>
      <c r="C76" s="129"/>
      <c r="D76" s="129"/>
      <c r="E76" s="129"/>
      <c r="F76" s="129"/>
      <c r="G76" s="129"/>
      <c r="H76" s="129"/>
      <c r="I76" s="130"/>
      <c r="J76" s="131"/>
      <c r="K76" s="130"/>
      <c r="L76" s="132"/>
      <c r="M76" s="130"/>
      <c r="N76" s="132"/>
      <c r="O76" s="133"/>
      <c r="P76" s="132"/>
      <c r="Q76" s="132"/>
    </row>
    <row r="77" spans="2:17" s="94" customFormat="1" ht="15" customHeight="1">
      <c r="B77" s="115"/>
      <c r="C77" s="129" t="s">
        <v>214</v>
      </c>
      <c r="D77" s="129"/>
      <c r="E77" s="129"/>
      <c r="F77" s="129"/>
      <c r="G77" s="129"/>
      <c r="H77" s="129"/>
      <c r="I77" s="130">
        <f>PL!K20</f>
        <v>112163</v>
      </c>
      <c r="J77" s="131"/>
      <c r="K77" s="134">
        <v>0</v>
      </c>
      <c r="L77" s="132"/>
      <c r="M77" s="134">
        <v>0</v>
      </c>
      <c r="N77" s="132"/>
      <c r="O77" s="135">
        <v>0</v>
      </c>
      <c r="P77" s="132"/>
      <c r="Q77" s="132">
        <f>SUM(I77:O77)</f>
        <v>112163</v>
      </c>
    </row>
    <row r="78" spans="2:17" s="94" customFormat="1" ht="15" customHeight="1">
      <c r="B78" s="115"/>
      <c r="C78" s="133" t="s">
        <v>213</v>
      </c>
      <c r="D78" s="129"/>
      <c r="E78" s="129"/>
      <c r="F78" s="129"/>
      <c r="G78" s="129"/>
      <c r="H78" s="129"/>
      <c r="I78" s="134">
        <v>0</v>
      </c>
      <c r="J78" s="131"/>
      <c r="K78" s="134">
        <v>0</v>
      </c>
      <c r="L78" s="132"/>
      <c r="M78" s="134">
        <v>0</v>
      </c>
      <c r="N78" s="132"/>
      <c r="O78" s="135">
        <v>0</v>
      </c>
      <c r="P78" s="132"/>
      <c r="Q78" s="136">
        <v>0</v>
      </c>
    </row>
    <row r="79" spans="2:17" s="94" customFormat="1" ht="6.75" customHeight="1">
      <c r="B79" s="115"/>
      <c r="C79" s="133"/>
      <c r="D79" s="129"/>
      <c r="E79" s="129"/>
      <c r="F79" s="129"/>
      <c r="G79" s="129"/>
      <c r="H79" s="129"/>
      <c r="I79" s="130"/>
      <c r="J79" s="131"/>
      <c r="K79" s="129"/>
      <c r="L79" s="132"/>
      <c r="M79" s="129"/>
      <c r="N79" s="132"/>
      <c r="O79" s="133"/>
      <c r="P79" s="132"/>
      <c r="Q79" s="132"/>
    </row>
    <row r="80" spans="2:17" s="94" customFormat="1" ht="18" customHeight="1" thickBot="1">
      <c r="B80" s="115"/>
      <c r="C80" s="129" t="s">
        <v>212</v>
      </c>
      <c r="D80" s="129"/>
      <c r="E80" s="129"/>
      <c r="F80" s="129"/>
      <c r="G80" s="129"/>
      <c r="H80" s="129"/>
      <c r="I80" s="137">
        <f>SUM(I77:I79)</f>
        <v>112163</v>
      </c>
      <c r="J80" s="138"/>
      <c r="K80" s="192">
        <f>SUM(K77:K79)</f>
        <v>0</v>
      </c>
      <c r="L80" s="139"/>
      <c r="M80" s="192">
        <f>SUM(M77:M79)</f>
        <v>0</v>
      </c>
      <c r="N80" s="139"/>
      <c r="O80" s="192">
        <f>SUM(O77:O79)</f>
        <v>0</v>
      </c>
      <c r="P80" s="139"/>
      <c r="Q80" s="137">
        <f>SUM(Q77:Q79)</f>
        <v>112163</v>
      </c>
    </row>
    <row r="81" spans="2:17" s="94" customFormat="1" ht="12.75" customHeight="1" thickTop="1">
      <c r="B81" s="115"/>
      <c r="C81" s="129"/>
      <c r="D81" s="129"/>
      <c r="E81" s="129"/>
      <c r="F81" s="129"/>
      <c r="G81" s="129"/>
      <c r="H81" s="129"/>
      <c r="I81" s="130"/>
      <c r="J81" s="131"/>
      <c r="K81" s="140"/>
      <c r="L81" s="132"/>
      <c r="M81" s="140"/>
      <c r="N81" s="132"/>
      <c r="O81" s="133"/>
      <c r="P81" s="132"/>
      <c r="Q81" s="132"/>
    </row>
    <row r="82" spans="2:17" s="94" customFormat="1" ht="12.75" customHeight="1">
      <c r="B82" s="115"/>
      <c r="C82" s="129"/>
      <c r="D82" s="129"/>
      <c r="E82" s="129"/>
      <c r="F82" s="129"/>
      <c r="G82" s="129"/>
      <c r="H82" s="129"/>
      <c r="I82" s="130"/>
      <c r="J82" s="131"/>
      <c r="K82" s="140"/>
      <c r="L82" s="132"/>
      <c r="M82" s="140"/>
      <c r="N82" s="132"/>
      <c r="O82" s="133"/>
      <c r="P82" s="132"/>
      <c r="Q82" s="132"/>
    </row>
    <row r="83" spans="2:17" s="94" customFormat="1" ht="15.75" customHeight="1">
      <c r="B83" s="115"/>
      <c r="C83" s="129" t="s">
        <v>211</v>
      </c>
      <c r="D83" s="129"/>
      <c r="E83" s="129"/>
      <c r="F83" s="129"/>
      <c r="G83" s="129"/>
      <c r="H83" s="129"/>
      <c r="I83" s="130">
        <v>-2438</v>
      </c>
      <c r="J83" s="131"/>
      <c r="K83" s="134">
        <v>0</v>
      </c>
      <c r="L83" s="132"/>
      <c r="M83" s="134">
        <v>0</v>
      </c>
      <c r="N83" s="132"/>
      <c r="O83" s="141">
        <v>-902</v>
      </c>
      <c r="P83" s="140"/>
      <c r="Q83" s="140">
        <f>SUM(I83:O83)</f>
        <v>-3340</v>
      </c>
    </row>
    <row r="84" spans="2:17" s="94" customFormat="1" ht="15" customHeight="1">
      <c r="B84" s="115"/>
      <c r="C84" s="129" t="s">
        <v>119</v>
      </c>
      <c r="D84" s="142"/>
      <c r="E84" s="129"/>
      <c r="F84" s="129"/>
      <c r="G84" s="129"/>
      <c r="H84" s="129"/>
      <c r="I84" s="134"/>
      <c r="J84" s="131"/>
      <c r="K84" s="143"/>
      <c r="L84" s="132"/>
      <c r="M84" s="132"/>
      <c r="N84" s="132"/>
      <c r="O84" s="141"/>
      <c r="P84" s="140"/>
      <c r="Q84" s="140">
        <f>PL!K29</f>
        <v>-4257</v>
      </c>
    </row>
    <row r="85" spans="2:17" s="94" customFormat="1" ht="15">
      <c r="B85" s="115"/>
      <c r="C85" s="129" t="s">
        <v>176</v>
      </c>
      <c r="D85" s="142"/>
      <c r="E85" s="129"/>
      <c r="F85" s="129"/>
      <c r="G85" s="129"/>
      <c r="H85" s="129"/>
      <c r="I85" s="134">
        <v>0</v>
      </c>
      <c r="J85" s="131"/>
      <c r="K85" s="143">
        <v>390</v>
      </c>
      <c r="L85" s="132"/>
      <c r="M85" s="132">
        <v>6348</v>
      </c>
      <c r="N85" s="132"/>
      <c r="O85" s="141">
        <v>1225</v>
      </c>
      <c r="P85" s="140"/>
      <c r="Q85" s="140">
        <v>7963</v>
      </c>
    </row>
    <row r="86" s="94" customFormat="1" ht="14.25" hidden="1"/>
    <row r="87" spans="2:17" s="94" customFormat="1" ht="15" hidden="1">
      <c r="B87" s="115"/>
      <c r="C87" s="129"/>
      <c r="D87" s="142"/>
      <c r="E87" s="129"/>
      <c r="F87" s="129"/>
      <c r="G87" s="129"/>
      <c r="H87" s="129"/>
      <c r="I87" s="132"/>
      <c r="J87" s="131"/>
      <c r="K87" s="134"/>
      <c r="L87" s="132"/>
      <c r="M87" s="132"/>
      <c r="N87" s="132"/>
      <c r="O87" s="144"/>
      <c r="P87" s="140"/>
      <c r="Q87" s="140"/>
    </row>
    <row r="88" spans="2:17" s="94" customFormat="1" ht="4.5" customHeight="1">
      <c r="B88" s="115"/>
      <c r="C88" s="129"/>
      <c r="D88" s="142"/>
      <c r="E88" s="129"/>
      <c r="F88" s="129"/>
      <c r="G88" s="129"/>
      <c r="H88" s="129"/>
      <c r="I88" s="132"/>
      <c r="J88" s="131"/>
      <c r="K88" s="130"/>
      <c r="L88" s="132"/>
      <c r="M88" s="132"/>
      <c r="N88" s="132"/>
      <c r="O88" s="140"/>
      <c r="P88" s="140"/>
      <c r="Q88" s="140"/>
    </row>
    <row r="89" spans="2:17" s="94" customFormat="1" ht="15.75" thickBot="1">
      <c r="B89" s="115"/>
      <c r="C89" s="129" t="s">
        <v>210</v>
      </c>
      <c r="D89" s="142"/>
      <c r="E89" s="129"/>
      <c r="F89" s="129"/>
      <c r="G89" s="129"/>
      <c r="H89" s="129"/>
      <c r="I89" s="132"/>
      <c r="J89" s="131"/>
      <c r="K89" s="130"/>
      <c r="L89" s="132"/>
      <c r="M89" s="132"/>
      <c r="N89" s="132"/>
      <c r="O89" s="140"/>
      <c r="P89" s="140"/>
      <c r="Q89" s="145">
        <f>SUM(Q83:Q86)</f>
        <v>366</v>
      </c>
    </row>
    <row r="90" spans="2:17" s="94" customFormat="1" ht="15.75" hidden="1" thickTop="1">
      <c r="B90" s="115"/>
      <c r="C90" s="129"/>
      <c r="D90" s="142"/>
      <c r="E90" s="129"/>
      <c r="F90" s="129"/>
      <c r="G90" s="129"/>
      <c r="H90" s="129"/>
      <c r="I90" s="132"/>
      <c r="J90" s="131"/>
      <c r="K90" s="130"/>
      <c r="L90" s="132"/>
      <c r="M90" s="132"/>
      <c r="N90" s="132"/>
      <c r="O90" s="140"/>
      <c r="P90" s="140"/>
      <c r="Q90" s="141"/>
    </row>
    <row r="91" spans="2:22" s="94" customFormat="1" ht="15" hidden="1">
      <c r="B91" s="115"/>
      <c r="C91" s="129"/>
      <c r="D91" s="142"/>
      <c r="E91" s="129"/>
      <c r="F91" s="129"/>
      <c r="G91" s="129"/>
      <c r="H91" s="129"/>
      <c r="I91" s="132"/>
      <c r="J91" s="131"/>
      <c r="K91" s="130"/>
      <c r="L91" s="132"/>
      <c r="M91" s="132"/>
      <c r="N91" s="132"/>
      <c r="O91" s="140"/>
      <c r="P91" s="140"/>
      <c r="Q91" s="141"/>
      <c r="R91" s="133"/>
      <c r="S91" s="133"/>
      <c r="T91" s="133"/>
      <c r="U91" s="133"/>
      <c r="V91" s="133"/>
    </row>
    <row r="92" spans="2:22" s="94" customFormat="1" ht="15" hidden="1">
      <c r="B92" s="115"/>
      <c r="C92" s="129"/>
      <c r="D92" s="142"/>
      <c r="E92" s="129"/>
      <c r="F92" s="129"/>
      <c r="G92" s="129"/>
      <c r="H92" s="129"/>
      <c r="I92" s="132"/>
      <c r="J92" s="131"/>
      <c r="K92" s="130"/>
      <c r="L92" s="132"/>
      <c r="M92" s="132"/>
      <c r="N92" s="132"/>
      <c r="O92" s="140"/>
      <c r="P92" s="140"/>
      <c r="Q92" s="141"/>
      <c r="R92" s="133"/>
      <c r="S92" s="133"/>
      <c r="T92" s="133"/>
      <c r="U92" s="133"/>
      <c r="V92" s="133"/>
    </row>
    <row r="93" spans="2:22" s="94" customFormat="1" ht="15" hidden="1">
      <c r="B93" s="115"/>
      <c r="C93" s="129"/>
      <c r="D93" s="142"/>
      <c r="E93" s="129"/>
      <c r="F93" s="129"/>
      <c r="G93" s="129"/>
      <c r="H93" s="129"/>
      <c r="I93" s="132"/>
      <c r="J93" s="131"/>
      <c r="K93" s="130"/>
      <c r="L93" s="132"/>
      <c r="M93" s="132"/>
      <c r="N93" s="132"/>
      <c r="O93" s="140"/>
      <c r="P93" s="140"/>
      <c r="Q93" s="141"/>
      <c r="R93" s="133"/>
      <c r="S93" s="133"/>
      <c r="T93" s="133"/>
      <c r="U93" s="133"/>
      <c r="V93" s="133"/>
    </row>
    <row r="94" spans="2:22" s="94" customFormat="1" ht="15" hidden="1">
      <c r="B94" s="115"/>
      <c r="C94" s="129"/>
      <c r="D94" s="142"/>
      <c r="E94" s="129"/>
      <c r="F94" s="129"/>
      <c r="G94" s="129"/>
      <c r="H94" s="129"/>
      <c r="I94" s="132"/>
      <c r="J94" s="131"/>
      <c r="K94" s="130"/>
      <c r="L94" s="132"/>
      <c r="M94" s="132"/>
      <c r="N94" s="132"/>
      <c r="O94" s="140"/>
      <c r="P94" s="140"/>
      <c r="Q94" s="141"/>
      <c r="R94" s="133"/>
      <c r="S94" s="133"/>
      <c r="T94" s="133"/>
      <c r="U94" s="133"/>
      <c r="V94" s="133"/>
    </row>
    <row r="95" spans="2:17" ht="15.75" thickTop="1">
      <c r="B95" s="92"/>
      <c r="C95" s="62"/>
      <c r="D95" s="72"/>
      <c r="E95" s="60"/>
      <c r="F95" s="60"/>
      <c r="G95" s="60"/>
      <c r="H95" s="60"/>
      <c r="I95" s="59"/>
      <c r="J95" s="61"/>
      <c r="K95" s="36"/>
      <c r="L95" s="59"/>
      <c r="M95" s="59"/>
      <c r="N95" s="59"/>
      <c r="O95" s="71"/>
      <c r="P95" s="71"/>
      <c r="Q95" s="106"/>
    </row>
    <row r="96" spans="2:17" ht="12.75" customHeight="1">
      <c r="B96" s="92"/>
      <c r="C96" s="62"/>
      <c r="D96" s="72"/>
      <c r="E96" s="60"/>
      <c r="F96" s="60"/>
      <c r="G96" s="60"/>
      <c r="H96" s="60"/>
      <c r="I96" s="59"/>
      <c r="J96" s="61"/>
      <c r="K96" s="36"/>
      <c r="L96" s="59"/>
      <c r="M96" s="59"/>
      <c r="N96" s="59"/>
      <c r="O96" s="60"/>
      <c r="P96" s="59"/>
      <c r="Q96" s="26"/>
    </row>
    <row r="97" spans="2:17" ht="15.75" customHeight="1">
      <c r="B97" s="92"/>
      <c r="C97" s="26"/>
      <c r="D97" s="72"/>
      <c r="E97" s="60"/>
      <c r="F97" s="60"/>
      <c r="G97" s="60"/>
      <c r="H97" s="60"/>
      <c r="I97" s="59"/>
      <c r="J97" s="61"/>
      <c r="K97" s="36"/>
      <c r="L97" s="59"/>
      <c r="M97" s="59"/>
      <c r="N97" s="59"/>
      <c r="O97" s="60"/>
      <c r="P97" s="59"/>
      <c r="Q97" s="26"/>
    </row>
    <row r="98" spans="2:3" s="113" customFormat="1" ht="15.75" customHeight="1">
      <c r="B98" s="111" t="s">
        <v>67</v>
      </c>
      <c r="C98" s="114" t="s">
        <v>102</v>
      </c>
    </row>
    <row r="99" spans="2:17" ht="12.75" customHeight="1">
      <c r="B99" s="92"/>
      <c r="C99" s="21"/>
      <c r="D99" s="21"/>
      <c r="E99" s="21"/>
      <c r="F99" s="21"/>
      <c r="G99" s="21"/>
      <c r="H99" s="21"/>
      <c r="I99" s="21"/>
      <c r="J99" s="21"/>
      <c r="K99" s="21"/>
      <c r="L99" s="21"/>
      <c r="M99" s="21"/>
      <c r="N99" s="21"/>
      <c r="O99" s="21"/>
      <c r="P99" s="21"/>
      <c r="Q99" s="21"/>
    </row>
    <row r="100" spans="2:17" ht="24" customHeight="1">
      <c r="B100" s="92"/>
      <c r="C100" s="232"/>
      <c r="D100" s="232"/>
      <c r="E100" s="232"/>
      <c r="F100" s="232"/>
      <c r="G100" s="232"/>
      <c r="H100" s="232"/>
      <c r="I100" s="232"/>
      <c r="J100" s="232"/>
      <c r="K100" s="232"/>
      <c r="L100" s="232"/>
      <c r="M100" s="232"/>
      <c r="N100" s="232"/>
      <c r="O100" s="232"/>
      <c r="P100" s="232"/>
      <c r="Q100" s="108"/>
    </row>
    <row r="101" spans="2:17" ht="12" customHeight="1">
      <c r="B101" s="92"/>
      <c r="C101" s="21"/>
      <c r="D101" s="21"/>
      <c r="E101" s="21"/>
      <c r="F101" s="21"/>
      <c r="G101" s="21"/>
      <c r="H101" s="21"/>
      <c r="I101" s="21"/>
      <c r="J101" s="21"/>
      <c r="K101" s="21"/>
      <c r="L101" s="21"/>
      <c r="M101" s="21"/>
      <c r="N101" s="21"/>
      <c r="O101" s="21"/>
      <c r="P101" s="21"/>
      <c r="Q101" s="21"/>
    </row>
    <row r="102" spans="2:17" ht="12.75" customHeight="1">
      <c r="B102" s="92"/>
      <c r="C102" s="21"/>
      <c r="D102" s="21"/>
      <c r="E102" s="21"/>
      <c r="F102" s="21"/>
      <c r="G102" s="21"/>
      <c r="H102" s="21"/>
      <c r="I102" s="21"/>
      <c r="J102" s="21"/>
      <c r="K102" s="21"/>
      <c r="L102" s="21"/>
      <c r="M102" s="21"/>
      <c r="N102" s="21"/>
      <c r="O102" s="21"/>
      <c r="P102" s="21"/>
      <c r="Q102" s="21"/>
    </row>
    <row r="103" spans="2:17" ht="12.75" customHeight="1">
      <c r="B103" s="92"/>
      <c r="C103" s="21"/>
      <c r="D103" s="21"/>
      <c r="E103" s="21"/>
      <c r="F103" s="21"/>
      <c r="G103" s="21"/>
      <c r="H103" s="21"/>
      <c r="I103" s="21"/>
      <c r="J103" s="21"/>
      <c r="K103" s="21"/>
      <c r="L103" s="21"/>
      <c r="M103" s="21"/>
      <c r="N103" s="21"/>
      <c r="O103" s="21"/>
      <c r="P103" s="21"/>
      <c r="Q103" s="21"/>
    </row>
    <row r="104" spans="2:3" s="113" customFormat="1" ht="15.75" customHeight="1">
      <c r="B104" s="111" t="s">
        <v>68</v>
      </c>
      <c r="C104" s="114" t="s">
        <v>137</v>
      </c>
    </row>
    <row r="105" spans="2:17" ht="12.75" customHeight="1">
      <c r="B105" s="92"/>
      <c r="C105" s="21"/>
      <c r="D105" s="21"/>
      <c r="E105" s="21"/>
      <c r="F105" s="21"/>
      <c r="G105" s="21"/>
      <c r="H105" s="21"/>
      <c r="I105" s="21"/>
      <c r="J105" s="21"/>
      <c r="K105" s="21"/>
      <c r="L105" s="21"/>
      <c r="M105" s="21"/>
      <c r="N105" s="21"/>
      <c r="O105" s="21"/>
      <c r="P105" s="21"/>
      <c r="Q105" s="21"/>
    </row>
    <row r="106" spans="2:17" ht="12.75" customHeight="1">
      <c r="B106" s="92"/>
      <c r="C106" s="21"/>
      <c r="D106" s="21"/>
      <c r="E106" s="21"/>
      <c r="F106" s="21"/>
      <c r="G106" s="21"/>
      <c r="H106" s="21"/>
      <c r="I106" s="21"/>
      <c r="J106" s="21"/>
      <c r="K106" s="21"/>
      <c r="L106" s="21"/>
      <c r="M106" s="21"/>
      <c r="N106" s="21"/>
      <c r="O106" s="21"/>
      <c r="P106" s="21"/>
      <c r="Q106" s="21"/>
    </row>
    <row r="107" spans="2:17" ht="12.75" customHeight="1">
      <c r="B107" s="92"/>
      <c r="C107" s="21"/>
      <c r="D107" s="21"/>
      <c r="E107" s="21"/>
      <c r="F107" s="21"/>
      <c r="G107" s="21"/>
      <c r="H107" s="21"/>
      <c r="I107" s="21"/>
      <c r="J107" s="21"/>
      <c r="K107" s="21"/>
      <c r="L107" s="21"/>
      <c r="M107" s="21"/>
      <c r="N107" s="21"/>
      <c r="O107" s="21"/>
      <c r="P107" s="21"/>
      <c r="Q107" s="21"/>
    </row>
    <row r="108" spans="2:17" ht="12.75" customHeight="1">
      <c r="B108" s="92"/>
      <c r="C108" s="21"/>
      <c r="D108" s="21"/>
      <c r="E108" s="21"/>
      <c r="F108" s="21"/>
      <c r="G108" s="21"/>
      <c r="H108" s="21"/>
      <c r="I108" s="21"/>
      <c r="J108" s="21"/>
      <c r="K108" s="21"/>
      <c r="L108" s="21"/>
      <c r="M108" s="21"/>
      <c r="N108" s="21"/>
      <c r="O108" s="21"/>
      <c r="P108" s="21"/>
      <c r="Q108" s="21"/>
    </row>
    <row r="109" spans="2:17" ht="12.75" customHeight="1">
      <c r="B109" s="92"/>
      <c r="C109" s="21"/>
      <c r="D109" s="21"/>
      <c r="E109" s="21"/>
      <c r="F109" s="21"/>
      <c r="G109" s="21"/>
      <c r="H109" s="21"/>
      <c r="I109" s="21"/>
      <c r="J109" s="21"/>
      <c r="K109" s="21"/>
      <c r="L109" s="21"/>
      <c r="M109" s="21"/>
      <c r="N109" s="21"/>
      <c r="O109" s="21"/>
      <c r="P109" s="21"/>
      <c r="Q109" s="21"/>
    </row>
    <row r="110" spans="2:17" ht="12.75" customHeight="1">
      <c r="B110" s="92"/>
      <c r="C110" s="21"/>
      <c r="D110" s="21"/>
      <c r="E110" s="21"/>
      <c r="F110" s="21"/>
      <c r="G110" s="21"/>
      <c r="H110" s="21"/>
      <c r="I110" s="21"/>
      <c r="J110" s="21"/>
      <c r="K110" s="21"/>
      <c r="L110" s="21"/>
      <c r="M110" s="21"/>
      <c r="N110" s="21"/>
      <c r="O110" s="21"/>
      <c r="P110" s="21"/>
      <c r="Q110" s="21"/>
    </row>
    <row r="111" spans="2:3" s="113" customFormat="1" ht="15.75" customHeight="1">
      <c r="B111" s="111" t="s">
        <v>69</v>
      </c>
      <c r="C111" s="114" t="s">
        <v>101</v>
      </c>
    </row>
    <row r="112" spans="2:17" ht="12.75" customHeight="1">
      <c r="B112" s="92"/>
      <c r="C112" s="21"/>
      <c r="D112" s="21"/>
      <c r="E112" s="21"/>
      <c r="F112" s="21"/>
      <c r="G112" s="21"/>
      <c r="H112" s="21"/>
      <c r="I112" s="21"/>
      <c r="J112" s="21"/>
      <c r="K112" s="21"/>
      <c r="L112" s="21"/>
      <c r="M112" s="21"/>
      <c r="N112" s="21"/>
      <c r="O112" s="21"/>
      <c r="P112" s="21"/>
      <c r="Q112" s="21"/>
    </row>
    <row r="113" spans="2:3" s="94" customFormat="1" ht="12.75" customHeight="1">
      <c r="B113" s="115"/>
      <c r="C113" s="94" t="s">
        <v>206</v>
      </c>
    </row>
    <row r="114" spans="2:17" ht="12" customHeight="1">
      <c r="B114" s="92"/>
      <c r="C114" s="21"/>
      <c r="D114" s="21"/>
      <c r="E114" s="21"/>
      <c r="F114" s="21"/>
      <c r="G114" s="21"/>
      <c r="H114" s="21"/>
      <c r="I114" s="21"/>
      <c r="J114" s="21"/>
      <c r="K114" s="21"/>
      <c r="L114" s="21"/>
      <c r="M114" s="21"/>
      <c r="N114" s="21"/>
      <c r="O114" s="21"/>
      <c r="P114" s="21"/>
      <c r="Q114" s="21"/>
    </row>
    <row r="115" spans="2:17" ht="12" customHeight="1">
      <c r="B115" s="92"/>
      <c r="C115" s="21"/>
      <c r="D115" s="21"/>
      <c r="E115" s="21"/>
      <c r="F115" s="21"/>
      <c r="G115" s="21"/>
      <c r="H115" s="21"/>
      <c r="I115" s="21"/>
      <c r="J115" s="21"/>
      <c r="K115" s="21"/>
      <c r="L115" s="21"/>
      <c r="M115" s="21"/>
      <c r="N115" s="21"/>
      <c r="O115" s="21"/>
      <c r="P115" s="21"/>
      <c r="Q115" s="21"/>
    </row>
    <row r="116" spans="2:17" ht="12" customHeight="1">
      <c r="B116" s="92"/>
      <c r="C116" s="21"/>
      <c r="D116" s="21"/>
      <c r="E116" s="21"/>
      <c r="F116" s="21"/>
      <c r="G116" s="21"/>
      <c r="H116" s="21"/>
      <c r="I116" s="21"/>
      <c r="J116" s="21"/>
      <c r="K116" s="21"/>
      <c r="L116" s="21"/>
      <c r="M116" s="21"/>
      <c r="N116" s="21"/>
      <c r="O116" s="21"/>
      <c r="P116" s="21"/>
      <c r="Q116" s="21"/>
    </row>
    <row r="117" spans="2:3" s="113" customFormat="1" ht="15.75" customHeight="1">
      <c r="B117" s="111" t="s">
        <v>70</v>
      </c>
      <c r="C117" s="114" t="s">
        <v>112</v>
      </c>
    </row>
    <row r="118" spans="2:17" ht="12.75" customHeight="1">
      <c r="B118" s="92"/>
      <c r="C118" s="21"/>
      <c r="D118" s="21"/>
      <c r="E118" s="21"/>
      <c r="F118" s="21"/>
      <c r="G118" s="21"/>
      <c r="H118" s="21"/>
      <c r="I118" s="21"/>
      <c r="J118" s="21"/>
      <c r="K118" s="21"/>
      <c r="L118" s="21"/>
      <c r="M118" s="21"/>
      <c r="N118" s="21"/>
      <c r="O118" s="21"/>
      <c r="P118" s="21"/>
      <c r="Q118" s="21"/>
    </row>
    <row r="119" spans="2:3" s="94" customFormat="1" ht="12.75" customHeight="1">
      <c r="B119" s="115"/>
      <c r="C119" s="94" t="s">
        <v>215</v>
      </c>
    </row>
    <row r="120" spans="2:17" ht="12" customHeight="1">
      <c r="B120" s="92"/>
      <c r="C120" s="21"/>
      <c r="D120" s="21"/>
      <c r="E120" s="21"/>
      <c r="F120" s="21"/>
      <c r="G120" s="21"/>
      <c r="H120" s="21"/>
      <c r="I120" s="21"/>
      <c r="J120" s="21"/>
      <c r="K120" s="21"/>
      <c r="L120" s="21"/>
      <c r="M120" s="21"/>
      <c r="N120" s="21"/>
      <c r="O120" s="21"/>
      <c r="P120" s="21"/>
      <c r="Q120" s="21"/>
    </row>
    <row r="121" spans="2:17" ht="12" customHeight="1">
      <c r="B121" s="92"/>
      <c r="C121" s="21"/>
      <c r="D121" s="21"/>
      <c r="E121" s="21"/>
      <c r="F121" s="21"/>
      <c r="G121" s="21"/>
      <c r="H121" s="21"/>
      <c r="I121" s="21"/>
      <c r="J121" s="21"/>
      <c r="K121" s="21"/>
      <c r="L121" s="21"/>
      <c r="M121" s="21"/>
      <c r="N121" s="21"/>
      <c r="O121" s="21"/>
      <c r="P121" s="21"/>
      <c r="Q121" s="21"/>
    </row>
    <row r="122" spans="2:17" ht="12" customHeight="1">
      <c r="B122" s="92"/>
      <c r="C122" s="21"/>
      <c r="D122" s="21"/>
      <c r="E122" s="21"/>
      <c r="F122" s="21"/>
      <c r="G122" s="21"/>
      <c r="H122" s="21"/>
      <c r="I122" s="21"/>
      <c r="J122" s="21"/>
      <c r="K122" s="21"/>
      <c r="L122" s="21"/>
      <c r="M122" s="21"/>
      <c r="N122" s="21"/>
      <c r="O122" s="21"/>
      <c r="P122" s="21"/>
      <c r="Q122" s="21"/>
    </row>
    <row r="123" spans="2:3" s="113" customFormat="1" ht="15.75" customHeight="1">
      <c r="B123" s="111" t="s">
        <v>71</v>
      </c>
      <c r="C123" s="114" t="s">
        <v>100</v>
      </c>
    </row>
    <row r="124" spans="2:17" ht="15" customHeight="1">
      <c r="B124" s="92"/>
      <c r="C124" s="21"/>
      <c r="D124" s="21"/>
      <c r="E124" s="21"/>
      <c r="F124" s="21"/>
      <c r="G124" s="21"/>
      <c r="H124" s="21"/>
      <c r="I124" s="21"/>
      <c r="J124" s="21"/>
      <c r="K124" s="21"/>
      <c r="L124" s="21"/>
      <c r="M124" s="21"/>
      <c r="N124" s="21"/>
      <c r="O124" s="21"/>
      <c r="P124" s="21"/>
      <c r="Q124" s="21"/>
    </row>
    <row r="125" spans="2:17" ht="15" customHeight="1">
      <c r="B125" s="92"/>
      <c r="C125" s="234"/>
      <c r="D125" s="234"/>
      <c r="E125" s="234"/>
      <c r="F125" s="234"/>
      <c r="G125" s="234"/>
      <c r="H125" s="234"/>
      <c r="I125" s="234"/>
      <c r="J125" s="234"/>
      <c r="K125" s="234"/>
      <c r="L125" s="234"/>
      <c r="M125" s="234"/>
      <c r="N125" s="234"/>
      <c r="O125" s="234"/>
      <c r="P125" s="234"/>
      <c r="Q125" s="108"/>
    </row>
    <row r="126" spans="2:17" ht="15" customHeight="1">
      <c r="B126" s="92"/>
      <c r="C126" s="21"/>
      <c r="D126" s="21"/>
      <c r="E126" s="21"/>
      <c r="F126" s="21"/>
      <c r="G126" s="21"/>
      <c r="H126" s="21"/>
      <c r="I126" s="21"/>
      <c r="J126" s="21"/>
      <c r="K126" s="21"/>
      <c r="L126" s="21"/>
      <c r="M126" s="21"/>
      <c r="N126" s="21"/>
      <c r="O126" s="21"/>
      <c r="P126" s="21"/>
      <c r="Q126" s="21"/>
    </row>
    <row r="127" spans="2:17" ht="15" customHeight="1">
      <c r="B127" s="92"/>
      <c r="C127" s="232"/>
      <c r="D127" s="232"/>
      <c r="E127" s="232"/>
      <c r="F127" s="232"/>
      <c r="G127" s="232"/>
      <c r="H127" s="232"/>
      <c r="I127" s="232"/>
      <c r="J127" s="232"/>
      <c r="K127" s="232"/>
      <c r="L127" s="232"/>
      <c r="M127" s="232"/>
      <c r="N127" s="232"/>
      <c r="O127" s="232"/>
      <c r="P127" s="232"/>
      <c r="Q127" s="108"/>
    </row>
    <row r="128" spans="2:17" ht="15">
      <c r="B128" s="92"/>
      <c r="C128" s="21"/>
      <c r="D128" s="21"/>
      <c r="E128" s="21"/>
      <c r="F128" s="21"/>
      <c r="G128" s="21"/>
      <c r="H128" s="21"/>
      <c r="I128" s="21"/>
      <c r="J128" s="21"/>
      <c r="K128" s="21"/>
      <c r="L128" s="21"/>
      <c r="M128" s="21"/>
      <c r="N128" s="21"/>
      <c r="O128" s="21"/>
      <c r="P128" s="21"/>
      <c r="Q128" s="21"/>
    </row>
    <row r="129" spans="2:17" ht="51.75" customHeight="1">
      <c r="B129" s="92"/>
      <c r="C129" s="21"/>
      <c r="D129" s="21"/>
      <c r="E129" s="21"/>
      <c r="F129" s="21"/>
      <c r="G129" s="21"/>
      <c r="H129" s="21"/>
      <c r="I129" s="21"/>
      <c r="J129" s="21"/>
      <c r="K129" s="21"/>
      <c r="L129" s="21"/>
      <c r="M129" s="21"/>
      <c r="N129" s="21"/>
      <c r="O129" s="21"/>
      <c r="P129" s="21"/>
      <c r="Q129" s="21"/>
    </row>
    <row r="130" spans="2:3" s="113" customFormat="1" ht="15.75" customHeight="1">
      <c r="B130" s="111" t="s">
        <v>72</v>
      </c>
      <c r="C130" s="114" t="s">
        <v>113</v>
      </c>
    </row>
    <row r="131" spans="2:17" ht="12.75" customHeight="1">
      <c r="B131" s="92"/>
      <c r="C131" s="21"/>
      <c r="D131" s="21"/>
      <c r="E131" s="21"/>
      <c r="F131" s="21"/>
      <c r="G131" s="21"/>
      <c r="H131" s="21"/>
      <c r="I131" s="21"/>
      <c r="J131" s="21"/>
      <c r="K131" s="21"/>
      <c r="L131" s="21"/>
      <c r="M131" s="21"/>
      <c r="N131" s="21"/>
      <c r="O131" s="21"/>
      <c r="P131" s="21"/>
      <c r="Q131" s="21"/>
    </row>
    <row r="132" spans="2:15" s="94" customFormat="1" ht="12.75" customHeight="1">
      <c r="B132" s="115"/>
      <c r="M132" s="146"/>
      <c r="N132" s="147"/>
      <c r="O132" s="119" t="s">
        <v>204</v>
      </c>
    </row>
    <row r="133" spans="2:15" s="94" customFormat="1" ht="12.75" customHeight="1">
      <c r="B133" s="115"/>
      <c r="M133" s="148" t="s">
        <v>24</v>
      </c>
      <c r="N133" s="147"/>
      <c r="O133" s="148" t="s">
        <v>142</v>
      </c>
    </row>
    <row r="134" spans="2:15" s="94" customFormat="1" ht="18" customHeight="1">
      <c r="B134" s="115"/>
      <c r="M134" s="126" t="s">
        <v>10</v>
      </c>
      <c r="N134" s="116"/>
      <c r="O134" s="126" t="s">
        <v>10</v>
      </c>
    </row>
    <row r="135" s="94" customFormat="1" ht="12.75" customHeight="1">
      <c r="B135" s="115"/>
    </row>
    <row r="136" spans="2:15" s="94" customFormat="1" ht="15">
      <c r="B136" s="115"/>
      <c r="E136" s="94" t="s">
        <v>216</v>
      </c>
      <c r="M136" s="94">
        <f>PL!G20</f>
        <v>53506</v>
      </c>
      <c r="O136" s="94">
        <f>PL!G35</f>
        <v>-820</v>
      </c>
    </row>
    <row r="137" s="94" customFormat="1" ht="12.75" customHeight="1">
      <c r="B137" s="115"/>
    </row>
    <row r="138" spans="2:15" s="94" customFormat="1" ht="12.75" customHeight="1">
      <c r="B138" s="115"/>
      <c r="E138" s="94" t="s">
        <v>217</v>
      </c>
      <c r="M138" s="94">
        <v>58657</v>
      </c>
      <c r="O138" s="94">
        <v>1186</v>
      </c>
    </row>
    <row r="139" s="94" customFormat="1" ht="12.75" customHeight="1">
      <c r="B139" s="115"/>
    </row>
    <row r="140" s="94" customFormat="1" ht="7.5" customHeight="1">
      <c r="B140" s="115"/>
    </row>
    <row r="141" spans="2:17" ht="15.75" customHeight="1">
      <c r="B141" s="92"/>
      <c r="C141" s="232"/>
      <c r="D141" s="232"/>
      <c r="E141" s="232"/>
      <c r="F141" s="232"/>
      <c r="G141" s="232"/>
      <c r="H141" s="232"/>
      <c r="I141" s="232"/>
      <c r="J141" s="232"/>
      <c r="K141" s="232"/>
      <c r="L141" s="232"/>
      <c r="M141" s="232"/>
      <c r="N141" s="232"/>
      <c r="O141" s="232"/>
      <c r="P141" s="232"/>
      <c r="Q141" s="108"/>
    </row>
    <row r="142" spans="2:17" ht="14.25" customHeight="1">
      <c r="B142" s="92"/>
      <c r="C142" s="232"/>
      <c r="D142" s="232"/>
      <c r="E142" s="232"/>
      <c r="F142" s="232"/>
      <c r="G142" s="232"/>
      <c r="H142" s="232"/>
      <c r="I142" s="232"/>
      <c r="J142" s="232"/>
      <c r="K142" s="232"/>
      <c r="L142" s="232"/>
      <c r="M142" s="232"/>
      <c r="N142" s="232"/>
      <c r="O142" s="232"/>
      <c r="P142" s="232"/>
      <c r="Q142" s="108"/>
    </row>
    <row r="143" spans="2:17" ht="14.25" customHeight="1">
      <c r="B143" s="92"/>
      <c r="C143" s="232"/>
      <c r="D143" s="232"/>
      <c r="E143" s="232"/>
      <c r="F143" s="232"/>
      <c r="G143" s="232"/>
      <c r="H143" s="232"/>
      <c r="I143" s="232"/>
      <c r="J143" s="232"/>
      <c r="K143" s="232"/>
      <c r="L143" s="232"/>
      <c r="M143" s="232"/>
      <c r="N143" s="232"/>
      <c r="O143" s="232"/>
      <c r="P143" s="232"/>
      <c r="Q143" s="232"/>
    </row>
    <row r="144" spans="2:17" ht="14.25" customHeight="1">
      <c r="B144" s="92"/>
      <c r="C144" s="21"/>
      <c r="D144" s="21"/>
      <c r="E144" s="21"/>
      <c r="F144" s="21"/>
      <c r="G144" s="21"/>
      <c r="H144" s="21"/>
      <c r="I144" s="21"/>
      <c r="J144" s="21"/>
      <c r="K144" s="21"/>
      <c r="L144" s="21"/>
      <c r="M144" s="21"/>
      <c r="N144" s="21"/>
      <c r="O144" s="21"/>
      <c r="P144" s="21"/>
      <c r="Q144" s="21"/>
    </row>
    <row r="145" spans="2:17" ht="12" customHeight="1" hidden="1">
      <c r="B145" s="92"/>
      <c r="C145" s="21"/>
      <c r="D145" s="21"/>
      <c r="E145" s="21"/>
      <c r="F145" s="21"/>
      <c r="G145" s="21"/>
      <c r="H145" s="21"/>
      <c r="I145" s="21"/>
      <c r="J145" s="21"/>
      <c r="K145" s="21"/>
      <c r="L145" s="21"/>
      <c r="M145" s="21"/>
      <c r="N145" s="21"/>
      <c r="O145" s="21"/>
      <c r="P145" s="21"/>
      <c r="Q145" s="21"/>
    </row>
    <row r="146" spans="2:17" ht="15">
      <c r="B146" s="92"/>
      <c r="C146" s="21"/>
      <c r="D146" s="21"/>
      <c r="E146" s="21"/>
      <c r="F146" s="21"/>
      <c r="G146" s="21"/>
      <c r="H146" s="21"/>
      <c r="I146" s="21"/>
      <c r="J146" s="21"/>
      <c r="K146" s="21"/>
      <c r="L146" s="21"/>
      <c r="M146" s="21"/>
      <c r="N146" s="21"/>
      <c r="O146" s="21"/>
      <c r="P146" s="21"/>
      <c r="Q146" s="21"/>
    </row>
    <row r="147" spans="2:17" ht="12" customHeight="1">
      <c r="B147" s="92"/>
      <c r="C147" s="21"/>
      <c r="D147" s="21"/>
      <c r="E147" s="21"/>
      <c r="F147" s="21"/>
      <c r="G147" s="21"/>
      <c r="H147" s="21"/>
      <c r="I147" s="21"/>
      <c r="J147" s="21"/>
      <c r="K147" s="21"/>
      <c r="L147" s="21"/>
      <c r="M147" s="21"/>
      <c r="N147" s="21"/>
      <c r="O147" s="21"/>
      <c r="P147" s="21"/>
      <c r="Q147" s="21"/>
    </row>
    <row r="148" spans="2:3" s="113" customFormat="1" ht="15.75" customHeight="1">
      <c r="B148" s="111" t="s">
        <v>73</v>
      </c>
      <c r="C148" s="114" t="s">
        <v>84</v>
      </c>
    </row>
    <row r="149" spans="2:17" ht="15" customHeight="1">
      <c r="B149" s="92"/>
      <c r="C149" s="21"/>
      <c r="D149" s="21"/>
      <c r="E149" s="21"/>
      <c r="F149" s="21"/>
      <c r="G149" s="21"/>
      <c r="H149" s="21"/>
      <c r="I149" s="21"/>
      <c r="J149" s="21"/>
      <c r="K149" s="21"/>
      <c r="L149" s="21"/>
      <c r="M149" s="21"/>
      <c r="N149" s="21"/>
      <c r="O149" s="21"/>
      <c r="P149" s="21"/>
      <c r="Q149" s="21"/>
    </row>
    <row r="150" spans="2:17" s="94" customFormat="1" ht="27.75" customHeight="1">
      <c r="B150" s="115"/>
      <c r="C150" s="233"/>
      <c r="D150" s="233"/>
      <c r="E150" s="233"/>
      <c r="F150" s="233"/>
      <c r="G150" s="233"/>
      <c r="H150" s="233"/>
      <c r="I150" s="233"/>
      <c r="J150" s="233"/>
      <c r="K150" s="233"/>
      <c r="L150" s="233"/>
      <c r="M150" s="233"/>
      <c r="N150" s="233"/>
      <c r="O150" s="233"/>
      <c r="P150" s="233"/>
      <c r="Q150" s="149"/>
    </row>
    <row r="151" spans="2:17" ht="12.75" customHeight="1">
      <c r="B151" s="92"/>
      <c r="C151" s="21"/>
      <c r="D151" s="21"/>
      <c r="E151" s="21"/>
      <c r="F151" s="21"/>
      <c r="G151" s="21"/>
      <c r="H151" s="21"/>
      <c r="I151" s="21"/>
      <c r="J151" s="21"/>
      <c r="K151" s="21"/>
      <c r="L151" s="21"/>
      <c r="M151" s="21"/>
      <c r="N151" s="21"/>
      <c r="O151" s="21"/>
      <c r="P151" s="21"/>
      <c r="Q151" s="21"/>
    </row>
    <row r="152" spans="2:17" ht="15">
      <c r="B152" s="92"/>
      <c r="C152" s="21"/>
      <c r="D152" s="21"/>
      <c r="E152" s="21"/>
      <c r="F152" s="21"/>
      <c r="G152" s="21"/>
      <c r="H152" s="21"/>
      <c r="I152" s="21"/>
      <c r="J152" s="21"/>
      <c r="K152" s="21"/>
      <c r="L152" s="21"/>
      <c r="M152" s="21"/>
      <c r="N152" s="21"/>
      <c r="O152" s="21"/>
      <c r="P152" s="21"/>
      <c r="Q152" s="21"/>
    </row>
    <row r="153" spans="2:17" ht="12" customHeight="1">
      <c r="B153" s="92"/>
      <c r="C153" s="21"/>
      <c r="D153" s="21"/>
      <c r="E153" s="21"/>
      <c r="F153" s="21"/>
      <c r="G153" s="21"/>
      <c r="H153" s="21"/>
      <c r="I153" s="21"/>
      <c r="J153" s="21"/>
      <c r="K153" s="21"/>
      <c r="L153" s="21"/>
      <c r="M153" s="21"/>
      <c r="N153" s="21"/>
      <c r="O153" s="21"/>
      <c r="P153" s="21"/>
      <c r="Q153" s="21"/>
    </row>
    <row r="154" spans="2:17" ht="12" customHeight="1">
      <c r="B154" s="92"/>
      <c r="C154" s="21"/>
      <c r="D154" s="21"/>
      <c r="E154" s="21"/>
      <c r="F154" s="21"/>
      <c r="G154" s="21"/>
      <c r="H154" s="21"/>
      <c r="I154" s="21"/>
      <c r="J154" s="21"/>
      <c r="K154" s="21"/>
      <c r="L154" s="21"/>
      <c r="M154" s="21"/>
      <c r="N154" s="21"/>
      <c r="O154" s="21"/>
      <c r="P154" s="21"/>
      <c r="Q154" s="21"/>
    </row>
    <row r="155" spans="2:17" ht="12" customHeight="1">
      <c r="B155" s="92"/>
      <c r="C155" s="21"/>
      <c r="D155" s="21"/>
      <c r="E155" s="21"/>
      <c r="F155" s="21"/>
      <c r="G155" s="21"/>
      <c r="H155" s="21"/>
      <c r="I155" s="21"/>
      <c r="J155" s="21"/>
      <c r="K155" s="21"/>
      <c r="L155" s="21"/>
      <c r="M155" s="21"/>
      <c r="N155" s="21"/>
      <c r="O155" s="21"/>
      <c r="P155" s="21"/>
      <c r="Q155" s="21"/>
    </row>
    <row r="156" spans="2:3" s="113" customFormat="1" ht="15.75" customHeight="1">
      <c r="B156" s="111" t="s">
        <v>74</v>
      </c>
      <c r="C156" s="114" t="s">
        <v>99</v>
      </c>
    </row>
    <row r="157" spans="2:17" ht="12.75" customHeight="1">
      <c r="B157" s="92"/>
      <c r="C157" s="21"/>
      <c r="D157" s="21"/>
      <c r="E157" s="21"/>
      <c r="F157" s="21"/>
      <c r="G157" s="21"/>
      <c r="H157" s="21"/>
      <c r="I157" s="21"/>
      <c r="J157" s="21"/>
      <c r="K157" s="21"/>
      <c r="L157" s="21"/>
      <c r="M157" s="21"/>
      <c r="N157" s="21"/>
      <c r="O157" s="21"/>
      <c r="P157" s="21"/>
      <c r="Q157" s="21"/>
    </row>
    <row r="158" spans="2:3" s="94" customFormat="1" ht="12.75" customHeight="1">
      <c r="B158" s="115"/>
      <c r="C158" s="94" t="s">
        <v>218</v>
      </c>
    </row>
    <row r="159" spans="2:17" ht="12" customHeight="1">
      <c r="B159" s="92"/>
      <c r="C159" s="21"/>
      <c r="D159" s="21"/>
      <c r="E159" s="21"/>
      <c r="F159" s="21"/>
      <c r="G159" s="21"/>
      <c r="H159" s="21"/>
      <c r="I159" s="21"/>
      <c r="J159" s="21"/>
      <c r="K159" s="21"/>
      <c r="L159" s="21"/>
      <c r="M159" s="21"/>
      <c r="N159" s="21"/>
      <c r="O159" s="21"/>
      <c r="P159" s="21"/>
      <c r="Q159" s="21"/>
    </row>
    <row r="160" spans="2:17" ht="12" customHeight="1">
      <c r="B160" s="92"/>
      <c r="C160" s="21"/>
      <c r="D160" s="21"/>
      <c r="E160" s="21"/>
      <c r="F160" s="21"/>
      <c r="G160" s="21"/>
      <c r="H160" s="21"/>
      <c r="I160" s="21"/>
      <c r="J160" s="21"/>
      <c r="K160" s="21"/>
      <c r="L160" s="21"/>
      <c r="M160" s="21"/>
      <c r="N160" s="21"/>
      <c r="O160" s="21"/>
      <c r="P160" s="21"/>
      <c r="Q160" s="21"/>
    </row>
    <row r="161" spans="2:17" ht="12" customHeight="1">
      <c r="B161" s="92"/>
      <c r="C161" s="21"/>
      <c r="D161" s="21"/>
      <c r="E161" s="21"/>
      <c r="F161" s="21"/>
      <c r="G161" s="21"/>
      <c r="H161" s="21"/>
      <c r="I161" s="21"/>
      <c r="J161" s="21"/>
      <c r="K161" s="21"/>
      <c r="L161" s="21"/>
      <c r="M161" s="21"/>
      <c r="N161" s="21"/>
      <c r="O161" s="21"/>
      <c r="P161" s="21"/>
      <c r="Q161" s="21"/>
    </row>
    <row r="162" spans="2:3" s="113" customFormat="1" ht="16.5" customHeight="1">
      <c r="B162" s="111" t="s">
        <v>75</v>
      </c>
      <c r="C162" s="114" t="s">
        <v>37</v>
      </c>
    </row>
    <row r="163" spans="2:17" ht="12.75" customHeight="1">
      <c r="B163" s="92"/>
      <c r="C163" s="21"/>
      <c r="D163" s="21"/>
      <c r="E163" s="21"/>
      <c r="F163" s="21"/>
      <c r="G163" s="21"/>
      <c r="H163" s="21"/>
      <c r="I163" s="21"/>
      <c r="J163" s="21"/>
      <c r="K163" s="21"/>
      <c r="L163" s="21"/>
      <c r="M163" s="21"/>
      <c r="N163" s="21"/>
      <c r="O163" s="21"/>
      <c r="P163" s="21"/>
      <c r="Q163" s="21"/>
    </row>
    <row r="164" spans="2:17" s="94" customFormat="1" ht="16.5" customHeight="1">
      <c r="B164" s="115"/>
      <c r="C164" s="93"/>
      <c r="D164" s="93"/>
      <c r="E164" s="116"/>
      <c r="F164" s="116"/>
      <c r="G164" s="116"/>
      <c r="H164" s="116"/>
      <c r="I164" s="235" t="s">
        <v>92</v>
      </c>
      <c r="J164" s="235"/>
      <c r="K164" s="235"/>
      <c r="L164" s="165"/>
      <c r="M164" s="235" t="s">
        <v>93</v>
      </c>
      <c r="N164" s="235"/>
      <c r="O164" s="235"/>
      <c r="P164" s="166"/>
      <c r="Q164" s="166"/>
    </row>
    <row r="165" spans="2:19" s="94" customFormat="1" ht="12.75" customHeight="1">
      <c r="B165" s="115"/>
      <c r="C165" s="93"/>
      <c r="D165" s="93"/>
      <c r="E165" s="116"/>
      <c r="F165" s="116"/>
      <c r="G165" s="116"/>
      <c r="H165" s="116"/>
      <c r="I165" s="47" t="s">
        <v>4</v>
      </c>
      <c r="J165" s="49"/>
      <c r="K165" s="47" t="s">
        <v>5</v>
      </c>
      <c r="L165" s="51"/>
      <c r="M165" s="54" t="s">
        <v>21</v>
      </c>
      <c r="N165" s="51"/>
      <c r="O165" s="54" t="s">
        <v>5</v>
      </c>
      <c r="P165" s="166"/>
      <c r="S165" s="179"/>
    </row>
    <row r="166" spans="2:19" s="94" customFormat="1" ht="12.75" customHeight="1">
      <c r="B166" s="115"/>
      <c r="C166" s="93"/>
      <c r="D166" s="93"/>
      <c r="E166" s="116"/>
      <c r="F166" s="116"/>
      <c r="G166" s="116"/>
      <c r="H166" s="116"/>
      <c r="I166" s="47" t="s">
        <v>6</v>
      </c>
      <c r="J166" s="49"/>
      <c r="K166" s="47" t="s">
        <v>7</v>
      </c>
      <c r="L166" s="51"/>
      <c r="M166" s="54" t="s">
        <v>6</v>
      </c>
      <c r="N166" s="51"/>
      <c r="O166" s="54" t="s">
        <v>7</v>
      </c>
      <c r="P166" s="166"/>
      <c r="S166" s="179"/>
    </row>
    <row r="167" spans="2:19" s="94" customFormat="1" ht="12.75" customHeight="1">
      <c r="B167" s="150"/>
      <c r="C167" s="93"/>
      <c r="D167" s="93"/>
      <c r="E167" s="116"/>
      <c r="F167" s="116"/>
      <c r="G167" s="116"/>
      <c r="H167" s="116"/>
      <c r="I167" s="47" t="s">
        <v>3</v>
      </c>
      <c r="J167" s="49"/>
      <c r="K167" s="47" t="s">
        <v>3</v>
      </c>
      <c r="L167" s="51"/>
      <c r="M167" s="54" t="s">
        <v>8</v>
      </c>
      <c r="N167" s="51"/>
      <c r="O167" s="54" t="s">
        <v>9</v>
      </c>
      <c r="P167" s="166"/>
      <c r="S167" s="179"/>
    </row>
    <row r="168" spans="2:19" s="94" customFormat="1" ht="12.75" customHeight="1">
      <c r="B168" s="150"/>
      <c r="C168" s="93"/>
      <c r="D168" s="93"/>
      <c r="E168" s="116"/>
      <c r="F168" s="116"/>
      <c r="G168" s="116"/>
      <c r="H168" s="116"/>
      <c r="I168" s="18" t="s">
        <v>184</v>
      </c>
      <c r="J168" s="19"/>
      <c r="K168" s="18" t="s">
        <v>185</v>
      </c>
      <c r="L168" s="20"/>
      <c r="M168" s="18" t="str">
        <f>I168</f>
        <v>31/12/2005</v>
      </c>
      <c r="N168" s="19"/>
      <c r="O168" s="18" t="str">
        <f>K168</f>
        <v>31/12/2004</v>
      </c>
      <c r="S168" s="180"/>
    </row>
    <row r="169" spans="2:19" s="94" customFormat="1" ht="12.75" customHeight="1">
      <c r="B169" s="150"/>
      <c r="C169" s="116"/>
      <c r="D169" s="93"/>
      <c r="E169" s="116"/>
      <c r="F169" s="116"/>
      <c r="G169" s="116"/>
      <c r="H169" s="116"/>
      <c r="I169" s="127" t="s">
        <v>10</v>
      </c>
      <c r="J169" s="127"/>
      <c r="K169" s="127" t="s">
        <v>10</v>
      </c>
      <c r="L169" s="116"/>
      <c r="M169" s="127" t="s">
        <v>10</v>
      </c>
      <c r="N169" s="116"/>
      <c r="O169" s="127" t="s">
        <v>10</v>
      </c>
      <c r="S169" s="131"/>
    </row>
    <row r="170" spans="2:19" s="94" customFormat="1" ht="12.75" customHeight="1">
      <c r="B170" s="150"/>
      <c r="C170" s="116"/>
      <c r="D170" s="93"/>
      <c r="E170" s="116"/>
      <c r="F170" s="116"/>
      <c r="G170" s="116"/>
      <c r="H170" s="116"/>
      <c r="I170" s="127"/>
      <c r="J170" s="127"/>
      <c r="K170" s="127"/>
      <c r="L170" s="116"/>
      <c r="M170" s="127"/>
      <c r="N170" s="116"/>
      <c r="O170" s="127"/>
      <c r="S170" s="131"/>
    </row>
    <row r="171" spans="2:19" s="94" customFormat="1" ht="12.75" customHeight="1">
      <c r="B171" s="150"/>
      <c r="C171" s="116" t="s">
        <v>219</v>
      </c>
      <c r="D171" s="93"/>
      <c r="E171" s="116"/>
      <c r="F171" s="116"/>
      <c r="G171" s="116"/>
      <c r="H171" s="116"/>
      <c r="I171" s="127"/>
      <c r="J171" s="127"/>
      <c r="K171" s="127"/>
      <c r="L171" s="116"/>
      <c r="M171" s="127"/>
      <c r="N171" s="116"/>
      <c r="O171" s="127"/>
      <c r="S171" s="131"/>
    </row>
    <row r="172" spans="2:19" s="94" customFormat="1" ht="12.75" customHeight="1">
      <c r="B172" s="150"/>
      <c r="C172" s="116"/>
      <c r="D172" s="93"/>
      <c r="E172" s="116"/>
      <c r="F172" s="116"/>
      <c r="G172" s="116"/>
      <c r="H172" s="116"/>
      <c r="I172" s="127"/>
      <c r="J172" s="127"/>
      <c r="K172" s="127"/>
      <c r="L172" s="116"/>
      <c r="M172" s="127"/>
      <c r="N172" s="116"/>
      <c r="O172" s="127"/>
      <c r="S172" s="131"/>
    </row>
    <row r="173" spans="2:19" s="94" customFormat="1" ht="14.25">
      <c r="B173" s="150"/>
      <c r="C173" s="116" t="s">
        <v>172</v>
      </c>
      <c r="D173" s="116"/>
      <c r="E173" s="116"/>
      <c r="F173" s="116"/>
      <c r="G173" s="116"/>
      <c r="H173" s="116"/>
      <c r="I173" s="151">
        <f>M173-215</f>
        <v>585</v>
      </c>
      <c r="J173" s="127"/>
      <c r="K173" s="152">
        <v>790</v>
      </c>
      <c r="L173" s="116"/>
      <c r="M173" s="152">
        <v>800</v>
      </c>
      <c r="N173" s="116"/>
      <c r="O173" s="152">
        <v>2232</v>
      </c>
      <c r="S173" s="181"/>
    </row>
    <row r="174" spans="2:19" s="94" customFormat="1" ht="14.25" hidden="1">
      <c r="B174" s="150"/>
      <c r="C174" s="153"/>
      <c r="D174" s="116"/>
      <c r="F174" s="116"/>
      <c r="G174" s="116"/>
      <c r="H174" s="116"/>
      <c r="I174" s="151"/>
      <c r="J174" s="127"/>
      <c r="K174" s="152"/>
      <c r="L174" s="128"/>
      <c r="M174" s="152"/>
      <c r="N174" s="128"/>
      <c r="O174" s="152"/>
      <c r="S174" s="181"/>
    </row>
    <row r="175" spans="2:19" s="94" customFormat="1" ht="14.25" hidden="1">
      <c r="B175" s="150"/>
      <c r="C175" s="153"/>
      <c r="D175" s="116"/>
      <c r="F175" s="116"/>
      <c r="G175" s="116"/>
      <c r="H175" s="116"/>
      <c r="I175" s="151"/>
      <c r="J175" s="127"/>
      <c r="K175" s="152"/>
      <c r="L175" s="128"/>
      <c r="M175" s="152"/>
      <c r="N175" s="128"/>
      <c r="O175" s="152"/>
      <c r="S175" s="181"/>
    </row>
    <row r="176" spans="2:19" s="94" customFormat="1" ht="12.75" customHeight="1">
      <c r="B176" s="150"/>
      <c r="C176" s="153" t="s">
        <v>171</v>
      </c>
      <c r="D176" s="116"/>
      <c r="F176" s="116"/>
      <c r="G176" s="116"/>
      <c r="H176" s="116"/>
      <c r="I176" s="151">
        <f>M176-680</f>
        <v>841</v>
      </c>
      <c r="J176" s="127"/>
      <c r="K176" s="152">
        <v>995</v>
      </c>
      <c r="L176" s="128"/>
      <c r="M176" s="152">
        <v>1521</v>
      </c>
      <c r="N176" s="128"/>
      <c r="O176" s="152">
        <v>2474</v>
      </c>
      <c r="S176" s="181"/>
    </row>
    <row r="177" spans="2:19" s="94" customFormat="1" ht="6" customHeight="1">
      <c r="B177" s="150"/>
      <c r="C177" s="116"/>
      <c r="D177" s="116"/>
      <c r="E177" s="116"/>
      <c r="F177" s="116"/>
      <c r="G177" s="116"/>
      <c r="H177" s="116"/>
      <c r="I177" s="154"/>
      <c r="J177" s="127"/>
      <c r="L177" s="128"/>
      <c r="N177" s="128"/>
      <c r="S177" s="133"/>
    </row>
    <row r="178" spans="2:19" s="94" customFormat="1" ht="18.75" customHeight="1" thickBot="1">
      <c r="B178" s="150"/>
      <c r="C178" s="116"/>
      <c r="D178" s="116"/>
      <c r="E178" s="116"/>
      <c r="F178" s="116"/>
      <c r="G178" s="116"/>
      <c r="H178" s="116"/>
      <c r="I178" s="155">
        <f>SUM(I173:I177)</f>
        <v>1426</v>
      </c>
      <c r="J178" s="127"/>
      <c r="K178" s="155">
        <f>SUM(K173:K177)</f>
        <v>1785</v>
      </c>
      <c r="L178" s="128"/>
      <c r="M178" s="155">
        <f>SUM(M173:M177)</f>
        <v>2321</v>
      </c>
      <c r="N178" s="128"/>
      <c r="O178" s="155">
        <f>SUM(O173:O177)</f>
        <v>4706</v>
      </c>
      <c r="S178" s="130"/>
    </row>
    <row r="179" spans="2:19" s="94" customFormat="1" ht="15" thickTop="1">
      <c r="B179" s="150"/>
      <c r="C179" s="116"/>
      <c r="D179" s="116"/>
      <c r="E179" s="116"/>
      <c r="F179" s="116"/>
      <c r="G179" s="116"/>
      <c r="H179" s="116"/>
      <c r="I179" s="130"/>
      <c r="J179" s="127"/>
      <c r="K179" s="130"/>
      <c r="L179" s="128"/>
      <c r="M179" s="130"/>
      <c r="N179" s="128"/>
      <c r="O179" s="130"/>
      <c r="S179" s="133"/>
    </row>
    <row r="180" spans="2:19" s="94" customFormat="1" ht="15">
      <c r="B180" s="150"/>
      <c r="C180" s="237"/>
      <c r="D180" s="238"/>
      <c r="E180" s="238"/>
      <c r="F180" s="238"/>
      <c r="G180" s="238"/>
      <c r="H180" s="238"/>
      <c r="I180" s="238"/>
      <c r="J180" s="238"/>
      <c r="K180" s="238"/>
      <c r="L180" s="238"/>
      <c r="M180" s="238"/>
      <c r="N180" s="238"/>
      <c r="O180" s="238"/>
      <c r="P180" s="238"/>
      <c r="Q180" s="238"/>
      <c r="S180" s="133"/>
    </row>
    <row r="181" spans="2:19" s="94" customFormat="1" ht="14.25">
      <c r="B181" s="150"/>
      <c r="C181" s="116"/>
      <c r="D181" s="116"/>
      <c r="E181" s="116"/>
      <c r="F181" s="116"/>
      <c r="G181" s="116"/>
      <c r="H181" s="116"/>
      <c r="I181" s="130"/>
      <c r="J181" s="127"/>
      <c r="K181" s="130"/>
      <c r="L181" s="128"/>
      <c r="M181" s="130"/>
      <c r="N181" s="128"/>
      <c r="O181" s="130"/>
      <c r="S181" s="133"/>
    </row>
    <row r="182" spans="2:17" s="94" customFormat="1" ht="15.75" customHeight="1">
      <c r="B182" s="150"/>
      <c r="C182" s="236"/>
      <c r="D182" s="236"/>
      <c r="E182" s="236"/>
      <c r="F182" s="236"/>
      <c r="G182" s="236"/>
      <c r="H182" s="236"/>
      <c r="I182" s="236"/>
      <c r="J182" s="236"/>
      <c r="K182" s="236"/>
      <c r="L182" s="236"/>
      <c r="M182" s="236"/>
      <c r="N182" s="236"/>
      <c r="O182" s="236"/>
      <c r="P182" s="236"/>
      <c r="Q182" s="236"/>
    </row>
    <row r="183" spans="2:17" s="94" customFormat="1" ht="14.25">
      <c r="B183" s="150"/>
      <c r="C183" s="233"/>
      <c r="D183" s="233"/>
      <c r="E183" s="233"/>
      <c r="F183" s="233"/>
      <c r="G183" s="233"/>
      <c r="H183" s="233"/>
      <c r="I183" s="233"/>
      <c r="J183" s="233"/>
      <c r="K183" s="233"/>
      <c r="L183" s="233"/>
      <c r="M183" s="233"/>
      <c r="N183" s="233"/>
      <c r="O183" s="233"/>
      <c r="P183" s="233"/>
      <c r="Q183" s="233"/>
    </row>
    <row r="184" spans="2:17" s="94" customFormat="1" ht="14.25">
      <c r="B184" s="150"/>
      <c r="C184" s="233"/>
      <c r="D184" s="233"/>
      <c r="E184" s="233"/>
      <c r="F184" s="233"/>
      <c r="G184" s="233"/>
      <c r="H184" s="233"/>
      <c r="I184" s="233"/>
      <c r="J184" s="233"/>
      <c r="K184" s="233"/>
      <c r="L184" s="233"/>
      <c r="M184" s="233"/>
      <c r="N184" s="233"/>
      <c r="O184" s="233"/>
      <c r="P184" s="233"/>
      <c r="Q184" s="233"/>
    </row>
    <row r="185" spans="2:17" ht="12" customHeight="1" hidden="1">
      <c r="B185" s="52"/>
      <c r="C185" s="52"/>
      <c r="D185" s="16"/>
      <c r="E185" s="16"/>
      <c r="F185" s="16"/>
      <c r="G185" s="16"/>
      <c r="H185" s="16"/>
      <c r="I185" s="31"/>
      <c r="J185" s="19"/>
      <c r="K185" s="31"/>
      <c r="L185" s="28"/>
      <c r="M185" s="28"/>
      <c r="N185" s="28"/>
      <c r="O185" s="31"/>
      <c r="P185" s="28"/>
      <c r="Q185" s="31"/>
    </row>
    <row r="186" spans="2:17" ht="15">
      <c r="B186" s="52"/>
      <c r="C186" s="52"/>
      <c r="D186" s="16"/>
      <c r="E186" s="16"/>
      <c r="F186" s="16"/>
      <c r="G186" s="16"/>
      <c r="H186" s="16"/>
      <c r="I186" s="31"/>
      <c r="J186" s="19"/>
      <c r="K186" s="31"/>
      <c r="L186" s="28"/>
      <c r="M186" s="28"/>
      <c r="N186" s="28"/>
      <c r="O186" s="31"/>
      <c r="P186" s="28"/>
      <c r="Q186" s="31"/>
    </row>
    <row r="187" spans="2:17" ht="12" customHeight="1">
      <c r="B187" s="52"/>
      <c r="C187" s="52"/>
      <c r="D187" s="16"/>
      <c r="E187" s="16"/>
      <c r="F187" s="16"/>
      <c r="G187" s="16"/>
      <c r="H187" s="16"/>
      <c r="I187" s="31"/>
      <c r="J187" s="19"/>
      <c r="K187" s="31"/>
      <c r="L187" s="28"/>
      <c r="M187" s="28"/>
      <c r="N187" s="28"/>
      <c r="O187" s="31"/>
      <c r="P187" s="28"/>
      <c r="Q187" s="31"/>
    </row>
    <row r="188" spans="2:3" s="113" customFormat="1" ht="15.75" customHeight="1">
      <c r="B188" s="111" t="s">
        <v>76</v>
      </c>
      <c r="C188" s="114" t="s">
        <v>127</v>
      </c>
    </row>
    <row r="189" spans="2:17" ht="12.75" customHeight="1">
      <c r="B189" s="52"/>
      <c r="C189" s="21"/>
      <c r="D189" s="21"/>
      <c r="E189" s="21"/>
      <c r="F189" s="21"/>
      <c r="G189" s="21"/>
      <c r="H189" s="21"/>
      <c r="I189" s="21"/>
      <c r="J189" s="21"/>
      <c r="K189" s="21"/>
      <c r="L189" s="21"/>
      <c r="M189" s="21"/>
      <c r="N189" s="21"/>
      <c r="O189" s="21"/>
      <c r="P189" s="21"/>
      <c r="Q189" s="21"/>
    </row>
    <row r="190" s="94" customFormat="1" ht="12.75" customHeight="1">
      <c r="B190" s="150"/>
    </row>
    <row r="191" spans="2:17" ht="12.75" customHeight="1">
      <c r="B191" s="52"/>
      <c r="C191" s="21"/>
      <c r="D191" s="21"/>
      <c r="E191" s="21"/>
      <c r="F191" s="21"/>
      <c r="G191" s="21"/>
      <c r="H191" s="21"/>
      <c r="I191" s="21"/>
      <c r="J191" s="21"/>
      <c r="K191" s="21"/>
      <c r="L191" s="21"/>
      <c r="M191" s="21"/>
      <c r="N191" s="21"/>
      <c r="O191" s="21"/>
      <c r="P191" s="21"/>
      <c r="Q191" s="21"/>
    </row>
    <row r="192" spans="2:17" ht="12.75" customHeight="1">
      <c r="B192" s="52"/>
      <c r="C192" s="21"/>
      <c r="D192" s="21"/>
      <c r="E192" s="21"/>
      <c r="F192" s="21"/>
      <c r="G192" s="21"/>
      <c r="H192" s="21"/>
      <c r="I192" s="21"/>
      <c r="J192" s="21"/>
      <c r="K192" s="21"/>
      <c r="L192" s="21"/>
      <c r="M192" s="21"/>
      <c r="N192" s="21"/>
      <c r="O192" s="21"/>
      <c r="P192" s="21"/>
      <c r="Q192" s="21"/>
    </row>
    <row r="193" spans="2:17" ht="12.75" customHeight="1">
      <c r="B193" s="52"/>
      <c r="C193" s="21"/>
      <c r="D193" s="21"/>
      <c r="E193" s="21"/>
      <c r="F193" s="21"/>
      <c r="G193" s="21"/>
      <c r="H193" s="21"/>
      <c r="I193" s="21"/>
      <c r="J193" s="21"/>
      <c r="K193" s="21"/>
      <c r="L193" s="21"/>
      <c r="M193" s="21"/>
      <c r="N193" s="21"/>
      <c r="O193" s="21"/>
      <c r="P193" s="21"/>
      <c r="Q193" s="21"/>
    </row>
    <row r="194" spans="2:3" s="113" customFormat="1" ht="16.5" customHeight="1">
      <c r="B194" s="111" t="s">
        <v>77</v>
      </c>
      <c r="C194" s="114" t="s">
        <v>98</v>
      </c>
    </row>
    <row r="195" spans="2:17" ht="12.75" customHeight="1">
      <c r="B195" s="92"/>
      <c r="C195" s="21"/>
      <c r="D195" s="21"/>
      <c r="E195" s="21"/>
      <c r="F195" s="21"/>
      <c r="G195" s="21"/>
      <c r="H195" s="21"/>
      <c r="I195" s="21"/>
      <c r="J195" s="21"/>
      <c r="K195" s="21"/>
      <c r="L195" s="21"/>
      <c r="M195" s="21"/>
      <c r="N195" s="21"/>
      <c r="O195" s="21"/>
      <c r="P195" s="21"/>
      <c r="Q195" s="21"/>
    </row>
    <row r="196" spans="2:3" s="94" customFormat="1" ht="12.75" customHeight="1">
      <c r="B196" s="115"/>
      <c r="C196" s="94" t="s">
        <v>157</v>
      </c>
    </row>
    <row r="197" s="94" customFormat="1" ht="12.75" customHeight="1">
      <c r="B197" s="115"/>
    </row>
    <row r="198" spans="2:3" s="94" customFormat="1" ht="12.75" customHeight="1">
      <c r="B198" s="115"/>
      <c r="C198" s="94" t="s">
        <v>166</v>
      </c>
    </row>
    <row r="199" s="94" customFormat="1" ht="12.75" customHeight="1">
      <c r="B199" s="115"/>
    </row>
    <row r="200" spans="2:13" s="94" customFormat="1" ht="12.75" customHeight="1">
      <c r="B200" s="115"/>
      <c r="K200" s="126"/>
      <c r="M200" s="126" t="s">
        <v>10</v>
      </c>
    </row>
    <row r="201" s="94" customFormat="1" ht="12.75" customHeight="1">
      <c r="B201" s="115"/>
    </row>
    <row r="202" spans="2:13" s="94" customFormat="1" ht="21.75" customHeight="1">
      <c r="B202" s="115"/>
      <c r="G202" s="94" t="s">
        <v>143</v>
      </c>
      <c r="K202" s="133"/>
      <c r="M202" s="133">
        <v>906</v>
      </c>
    </row>
    <row r="203" spans="2:13" s="94" customFormat="1" ht="19.5" customHeight="1">
      <c r="B203" s="115"/>
      <c r="G203" s="94" t="s">
        <v>144</v>
      </c>
      <c r="K203" s="133"/>
      <c r="M203" s="133">
        <v>458</v>
      </c>
    </row>
    <row r="204" spans="2:13" s="94" customFormat="1" ht="21.75" customHeight="1" thickBot="1">
      <c r="B204" s="115"/>
      <c r="G204" s="94" t="s">
        <v>145</v>
      </c>
      <c r="K204" s="133"/>
      <c r="M204" s="156">
        <v>455</v>
      </c>
    </row>
    <row r="205" spans="2:17" ht="12.75" customHeight="1" thickTop="1">
      <c r="B205" s="92"/>
      <c r="C205" s="21"/>
      <c r="D205" s="21"/>
      <c r="E205" s="21"/>
      <c r="F205" s="21"/>
      <c r="G205" s="21"/>
      <c r="H205" s="21"/>
      <c r="I205" s="21"/>
      <c r="J205" s="21"/>
      <c r="K205" s="21"/>
      <c r="L205" s="21"/>
      <c r="M205" s="21"/>
      <c r="N205" s="21"/>
      <c r="O205" s="21"/>
      <c r="P205" s="21"/>
      <c r="Q205" s="21"/>
    </row>
    <row r="206" spans="2:17" ht="12.75" customHeight="1">
      <c r="B206" s="92"/>
      <c r="C206" s="21"/>
      <c r="D206" s="21"/>
      <c r="E206" s="21"/>
      <c r="F206" s="21"/>
      <c r="G206" s="21"/>
      <c r="H206" s="21"/>
      <c r="I206" s="21"/>
      <c r="J206" s="21"/>
      <c r="K206" s="21"/>
      <c r="L206" s="21"/>
      <c r="M206" s="21"/>
      <c r="N206" s="21"/>
      <c r="O206" s="21"/>
      <c r="P206" s="21"/>
      <c r="Q206" s="21"/>
    </row>
    <row r="207" spans="2:17" ht="12.75" customHeight="1">
      <c r="B207" s="92"/>
      <c r="C207" s="21"/>
      <c r="D207" s="21"/>
      <c r="E207" s="21"/>
      <c r="F207" s="21"/>
      <c r="G207" s="21"/>
      <c r="H207" s="21"/>
      <c r="I207" s="21"/>
      <c r="J207" s="21"/>
      <c r="K207" s="21"/>
      <c r="L207" s="21"/>
      <c r="M207" s="21"/>
      <c r="N207" s="21"/>
      <c r="O207" s="21"/>
      <c r="P207" s="21"/>
      <c r="Q207" s="21"/>
    </row>
    <row r="208" spans="2:3" s="113" customFormat="1" ht="18" customHeight="1">
      <c r="B208" s="111" t="s">
        <v>78</v>
      </c>
      <c r="C208" s="114" t="s">
        <v>97</v>
      </c>
    </row>
    <row r="209" spans="2:17" ht="12.75" customHeight="1">
      <c r="B209" s="92"/>
      <c r="C209" s="21"/>
      <c r="D209" s="21"/>
      <c r="E209" s="21"/>
      <c r="F209" s="66"/>
      <c r="G209" s="21"/>
      <c r="H209" s="21"/>
      <c r="I209" s="21"/>
      <c r="J209" s="21"/>
      <c r="K209" s="21"/>
      <c r="L209" s="21"/>
      <c r="M209" s="21"/>
      <c r="N209" s="21"/>
      <c r="O209" s="21"/>
      <c r="P209" s="21"/>
      <c r="Q209" s="21"/>
    </row>
    <row r="210" spans="2:17" s="94" customFormat="1" ht="15">
      <c r="B210" s="115"/>
      <c r="C210" s="133"/>
      <c r="D210" s="133"/>
      <c r="E210" s="133"/>
      <c r="F210" s="133"/>
      <c r="G210" s="133"/>
      <c r="H210" s="133"/>
      <c r="I210" s="133"/>
      <c r="J210" s="133"/>
      <c r="K210" s="133"/>
      <c r="L210" s="133"/>
      <c r="M210" s="133"/>
      <c r="N210" s="133"/>
      <c r="O210" s="133"/>
      <c r="P210" s="133"/>
      <c r="Q210" s="133"/>
    </row>
    <row r="211" spans="2:17" s="94" customFormat="1" ht="15">
      <c r="B211" s="115"/>
      <c r="C211" s="133"/>
      <c r="D211" s="133"/>
      <c r="E211" s="133"/>
      <c r="F211" s="133"/>
      <c r="G211" s="133"/>
      <c r="H211" s="133"/>
      <c r="I211" s="133"/>
      <c r="J211" s="133"/>
      <c r="K211" s="133"/>
      <c r="L211" s="133"/>
      <c r="M211" s="133"/>
      <c r="N211" s="133"/>
      <c r="O211" s="133"/>
      <c r="P211" s="133"/>
      <c r="Q211" s="133"/>
    </row>
    <row r="212" spans="2:17" s="94" customFormat="1" ht="15">
      <c r="B212" s="115"/>
      <c r="C212" s="133"/>
      <c r="D212" s="133"/>
      <c r="E212" s="133"/>
      <c r="F212" s="133"/>
      <c r="G212" s="133"/>
      <c r="H212" s="133"/>
      <c r="I212" s="133"/>
      <c r="J212" s="133"/>
      <c r="K212" s="133"/>
      <c r="L212" s="133"/>
      <c r="M212" s="133"/>
      <c r="N212" s="133"/>
      <c r="O212" s="133"/>
      <c r="P212" s="133"/>
      <c r="Q212" s="133"/>
    </row>
    <row r="213" spans="2:17" s="94" customFormat="1" ht="15">
      <c r="B213" s="115"/>
      <c r="C213" s="133"/>
      <c r="D213" s="133"/>
      <c r="E213" s="133"/>
      <c r="F213" s="133"/>
      <c r="G213" s="133"/>
      <c r="H213" s="133"/>
      <c r="I213" s="133"/>
      <c r="J213" s="133"/>
      <c r="K213" s="133"/>
      <c r="L213" s="133"/>
      <c r="M213" s="133"/>
      <c r="N213" s="133"/>
      <c r="O213" s="133"/>
      <c r="P213" s="133"/>
      <c r="Q213" s="133"/>
    </row>
    <row r="214" spans="2:17" s="94" customFormat="1" ht="15">
      <c r="B214" s="115"/>
      <c r="C214" s="133"/>
      <c r="D214" s="133"/>
      <c r="E214" s="133"/>
      <c r="F214" s="133"/>
      <c r="G214" s="133"/>
      <c r="H214" s="133"/>
      <c r="I214" s="133"/>
      <c r="J214" s="133"/>
      <c r="K214" s="133"/>
      <c r="L214" s="133"/>
      <c r="M214" s="133"/>
      <c r="N214" s="133"/>
      <c r="O214" s="133"/>
      <c r="P214" s="133"/>
      <c r="Q214" s="133"/>
    </row>
    <row r="215" spans="2:17" s="94" customFormat="1" ht="15">
      <c r="B215" s="115"/>
      <c r="C215" s="133"/>
      <c r="D215" s="133"/>
      <c r="E215" s="133"/>
      <c r="F215" s="133"/>
      <c r="G215" s="133"/>
      <c r="H215" s="133"/>
      <c r="I215" s="133"/>
      <c r="J215" s="133"/>
      <c r="K215" s="133"/>
      <c r="L215" s="133"/>
      <c r="M215" s="133"/>
      <c r="N215" s="133"/>
      <c r="O215" s="133"/>
      <c r="P215" s="133"/>
      <c r="Q215" s="133"/>
    </row>
    <row r="216" spans="2:17" s="94" customFormat="1" ht="15">
      <c r="B216" s="115"/>
      <c r="C216" s="133"/>
      <c r="D216" s="133"/>
      <c r="E216" s="133"/>
      <c r="F216" s="133"/>
      <c r="G216" s="133"/>
      <c r="H216" s="133"/>
      <c r="I216" s="133"/>
      <c r="J216" s="133"/>
      <c r="K216" s="133"/>
      <c r="L216" s="133"/>
      <c r="M216" s="133"/>
      <c r="N216" s="133"/>
      <c r="O216" s="133"/>
      <c r="P216" s="133"/>
      <c r="Q216" s="133"/>
    </row>
    <row r="217" spans="2:17" s="94" customFormat="1" ht="12.75" customHeight="1">
      <c r="B217" s="115"/>
      <c r="C217" s="133"/>
      <c r="D217" s="133"/>
      <c r="E217" s="133"/>
      <c r="F217" s="133"/>
      <c r="G217" s="133"/>
      <c r="H217" s="133"/>
      <c r="I217" s="133"/>
      <c r="J217" s="133"/>
      <c r="K217" s="133"/>
      <c r="L217" s="133"/>
      <c r="M217" s="133"/>
      <c r="N217" s="133"/>
      <c r="O217" s="133"/>
      <c r="P217" s="133"/>
      <c r="Q217" s="133"/>
    </row>
    <row r="218" spans="2:17" s="94" customFormat="1" ht="15">
      <c r="B218" s="115"/>
      <c r="C218" s="133"/>
      <c r="D218" s="133"/>
      <c r="E218" s="133"/>
      <c r="F218" s="133"/>
      <c r="G218" s="133"/>
      <c r="H218" s="133"/>
      <c r="I218" s="133"/>
      <c r="J218" s="133"/>
      <c r="K218" s="133"/>
      <c r="L218" s="133"/>
      <c r="M218" s="133"/>
      <c r="N218" s="133"/>
      <c r="O218" s="133"/>
      <c r="P218" s="133"/>
      <c r="Q218" s="133"/>
    </row>
    <row r="219" spans="2:17" s="94" customFormat="1" ht="12.75" customHeight="1">
      <c r="B219" s="115"/>
      <c r="C219" s="133"/>
      <c r="D219" s="133"/>
      <c r="E219" s="133"/>
      <c r="F219" s="133"/>
      <c r="G219" s="133"/>
      <c r="H219" s="133"/>
      <c r="I219" s="133"/>
      <c r="J219" s="133"/>
      <c r="K219" s="133"/>
      <c r="L219" s="133"/>
      <c r="M219" s="133"/>
      <c r="N219" s="133"/>
      <c r="O219" s="133"/>
      <c r="P219" s="133"/>
      <c r="Q219" s="133"/>
    </row>
    <row r="220" spans="2:17" s="94" customFormat="1" ht="15">
      <c r="B220" s="115"/>
      <c r="C220" s="133"/>
      <c r="D220" s="133"/>
      <c r="E220" s="133"/>
      <c r="F220" s="133"/>
      <c r="G220" s="133"/>
      <c r="H220" s="133"/>
      <c r="I220" s="133"/>
      <c r="J220" s="133"/>
      <c r="K220" s="133"/>
      <c r="L220" s="133"/>
      <c r="M220" s="133"/>
      <c r="N220" s="133"/>
      <c r="O220" s="133"/>
      <c r="P220" s="133"/>
      <c r="Q220" s="133"/>
    </row>
    <row r="221" spans="2:17" s="94" customFormat="1" ht="12.75" customHeight="1">
      <c r="B221" s="115"/>
      <c r="C221" s="133"/>
      <c r="D221" s="133"/>
      <c r="E221" s="133"/>
      <c r="F221" s="133"/>
      <c r="G221" s="133"/>
      <c r="H221" s="133"/>
      <c r="I221" s="133"/>
      <c r="J221" s="133"/>
      <c r="K221" s="133"/>
      <c r="L221" s="133"/>
      <c r="M221" s="133"/>
      <c r="N221" s="133"/>
      <c r="O221" s="133"/>
      <c r="P221" s="133"/>
      <c r="Q221" s="133"/>
    </row>
    <row r="222" spans="2:17" s="94" customFormat="1" ht="15">
      <c r="B222" s="115"/>
      <c r="C222" s="133"/>
      <c r="D222" s="133"/>
      <c r="E222" s="133"/>
      <c r="F222" s="133"/>
      <c r="G222" s="133"/>
      <c r="H222" s="133"/>
      <c r="I222" s="133"/>
      <c r="J222" s="133"/>
      <c r="K222" s="133"/>
      <c r="L222" s="133"/>
      <c r="M222" s="133"/>
      <c r="N222" s="133"/>
      <c r="O222" s="133"/>
      <c r="P222" s="133"/>
      <c r="Q222" s="133"/>
    </row>
    <row r="223" spans="2:17" ht="15">
      <c r="B223" s="92"/>
      <c r="C223" s="21"/>
      <c r="D223" s="21"/>
      <c r="E223" s="21"/>
      <c r="F223" s="21"/>
      <c r="G223" s="21"/>
      <c r="H223" s="21"/>
      <c r="I223" s="21"/>
      <c r="J223" s="21"/>
      <c r="K223" s="21"/>
      <c r="L223" s="21"/>
      <c r="M223" s="21"/>
      <c r="N223" s="21"/>
      <c r="O223" s="21"/>
      <c r="P223" s="21"/>
      <c r="Q223" s="21"/>
    </row>
    <row r="224" spans="2:3" s="113" customFormat="1" ht="16.5" customHeight="1">
      <c r="B224" s="111" t="s">
        <v>79</v>
      </c>
      <c r="C224" s="114" t="s">
        <v>96</v>
      </c>
    </row>
    <row r="225" spans="2:17" ht="12.75" customHeight="1">
      <c r="B225" s="92"/>
      <c r="C225" s="21"/>
      <c r="D225" s="21"/>
      <c r="E225" s="21"/>
      <c r="F225" s="21"/>
      <c r="G225" s="21"/>
      <c r="H225" s="21"/>
      <c r="I225" s="21"/>
      <c r="J225" s="21"/>
      <c r="K225" s="21"/>
      <c r="L225" s="21"/>
      <c r="M225" s="21"/>
      <c r="N225" s="21"/>
      <c r="O225" s="21"/>
      <c r="P225" s="21"/>
      <c r="Q225" s="21"/>
    </row>
    <row r="226" spans="2:15" s="94" customFormat="1" ht="12.75" customHeight="1">
      <c r="B226" s="115"/>
      <c r="C226" s="116" t="s">
        <v>221</v>
      </c>
      <c r="D226" s="116"/>
      <c r="E226" s="116"/>
      <c r="F226" s="116"/>
      <c r="G226" s="116"/>
      <c r="H226" s="116"/>
      <c r="I226" s="116"/>
      <c r="J226" s="116"/>
      <c r="K226" s="116"/>
      <c r="L226" s="127"/>
      <c r="M226" s="127"/>
      <c r="N226" s="127"/>
      <c r="O226" s="116"/>
    </row>
    <row r="227" spans="2:15" s="94" customFormat="1" ht="12.75" customHeight="1">
      <c r="B227" s="115"/>
      <c r="C227" s="116"/>
      <c r="D227" s="116"/>
      <c r="E227" s="116"/>
      <c r="F227" s="116"/>
      <c r="G227" s="116"/>
      <c r="H227" s="116"/>
      <c r="I227" s="116"/>
      <c r="J227" s="116"/>
      <c r="K227" s="116"/>
      <c r="L227" s="127"/>
      <c r="M227" s="127"/>
      <c r="N227" s="127"/>
      <c r="O227" s="116"/>
    </row>
    <row r="228" spans="2:15" s="94" customFormat="1" ht="12.75" customHeight="1">
      <c r="B228" s="115"/>
      <c r="C228" s="116"/>
      <c r="D228" s="116"/>
      <c r="E228" s="116"/>
      <c r="F228" s="116"/>
      <c r="G228" s="116"/>
      <c r="H228" s="116"/>
      <c r="J228" s="157"/>
      <c r="K228" s="119" t="s">
        <v>169</v>
      </c>
      <c r="M228" s="119" t="s">
        <v>170</v>
      </c>
      <c r="O228" s="124" t="s">
        <v>23</v>
      </c>
    </row>
    <row r="229" spans="2:15" s="94" customFormat="1" ht="12.75" customHeight="1">
      <c r="B229" s="115"/>
      <c r="C229" s="116"/>
      <c r="D229" s="116"/>
      <c r="E229" s="116"/>
      <c r="F229" s="116"/>
      <c r="G229" s="116"/>
      <c r="H229" s="116"/>
      <c r="J229" s="128"/>
      <c r="K229" s="126" t="s">
        <v>10</v>
      </c>
      <c r="M229" s="126" t="s">
        <v>10</v>
      </c>
      <c r="O229" s="126" t="s">
        <v>10</v>
      </c>
    </row>
    <row r="230" spans="2:13" s="94" customFormat="1" ht="12.75" customHeight="1">
      <c r="B230" s="115"/>
      <c r="C230" s="116" t="s">
        <v>11</v>
      </c>
      <c r="D230" s="116"/>
      <c r="E230" s="116"/>
      <c r="F230" s="116"/>
      <c r="G230" s="116"/>
      <c r="H230" s="116"/>
      <c r="J230" s="126"/>
      <c r="K230" s="116"/>
      <c r="M230" s="126"/>
    </row>
    <row r="231" spans="2:15" s="94" customFormat="1" ht="15" customHeight="1">
      <c r="B231" s="115"/>
      <c r="C231" s="116"/>
      <c r="D231" s="116"/>
      <c r="E231" s="116" t="s">
        <v>18</v>
      </c>
      <c r="F231" s="116"/>
      <c r="G231" s="116"/>
      <c r="H231" s="116"/>
      <c r="J231" s="154"/>
      <c r="K231" s="158">
        <v>31345</v>
      </c>
      <c r="L231" s="201"/>
      <c r="M231" s="158">
        <v>15200</v>
      </c>
      <c r="N231" s="201"/>
      <c r="O231" s="201">
        <f>SUM(K231:N231)</f>
        <v>46545</v>
      </c>
    </row>
    <row r="232" spans="2:15" s="94" customFormat="1" ht="15" customHeight="1">
      <c r="B232" s="115"/>
      <c r="C232" s="116"/>
      <c r="D232" s="116"/>
      <c r="E232" s="116" t="s">
        <v>19</v>
      </c>
      <c r="F232" s="116"/>
      <c r="G232" s="116"/>
      <c r="H232" s="116"/>
      <c r="J232" s="154"/>
      <c r="K232" s="158">
        <f>71028+9770</f>
        <v>80798</v>
      </c>
      <c r="L232" s="201"/>
      <c r="M232" s="158">
        <v>0</v>
      </c>
      <c r="N232" s="201"/>
      <c r="O232" s="201">
        <f>SUM(K232:N232)</f>
        <v>80798</v>
      </c>
    </row>
    <row r="233" spans="2:15" s="94" customFormat="1" ht="15.75" thickBot="1">
      <c r="B233" s="115"/>
      <c r="C233" s="116"/>
      <c r="D233" s="116"/>
      <c r="E233" s="116"/>
      <c r="F233" s="116"/>
      <c r="G233" s="116"/>
      <c r="H233" s="116"/>
      <c r="J233" s="154"/>
      <c r="K233" s="202">
        <f>SUM(K231:K232)</f>
        <v>112143</v>
      </c>
      <c r="L233" s="200"/>
      <c r="M233" s="202">
        <f>SUM(M231:M232)</f>
        <v>15200</v>
      </c>
      <c r="N233" s="201"/>
      <c r="O233" s="202">
        <f>SUM(O231:O232)</f>
        <v>127343</v>
      </c>
    </row>
    <row r="234" spans="2:11" s="94" customFormat="1" ht="15" thickTop="1">
      <c r="B234" s="150"/>
      <c r="C234" s="116"/>
      <c r="D234" s="116"/>
      <c r="E234" s="116"/>
      <c r="F234" s="116"/>
      <c r="G234" s="116"/>
      <c r="H234" s="116"/>
      <c r="K234" s="128"/>
    </row>
    <row r="235" spans="2:11" s="94" customFormat="1" ht="15" hidden="1">
      <c r="B235" s="150"/>
      <c r="C235" s="116"/>
      <c r="D235" s="116"/>
      <c r="E235" s="116"/>
      <c r="F235" s="116"/>
      <c r="G235" s="116"/>
      <c r="H235" s="116"/>
      <c r="K235" s="159"/>
    </row>
    <row r="236" spans="2:15" s="94" customFormat="1" ht="14.25" hidden="1">
      <c r="B236" s="150"/>
      <c r="C236" s="116"/>
      <c r="D236" s="116"/>
      <c r="E236" s="116"/>
      <c r="F236" s="116"/>
      <c r="G236" s="116"/>
      <c r="H236" s="116"/>
      <c r="K236" s="160"/>
      <c r="O236" s="146"/>
    </row>
    <row r="237" spans="2:11" s="94" customFormat="1" ht="12.75" customHeight="1">
      <c r="B237" s="150"/>
      <c r="C237" s="116" t="s">
        <v>220</v>
      </c>
      <c r="D237" s="116"/>
      <c r="E237" s="116"/>
      <c r="F237" s="116"/>
      <c r="G237" s="116"/>
      <c r="H237" s="116"/>
      <c r="K237" s="128"/>
    </row>
    <row r="238" spans="2:15" ht="15">
      <c r="B238" s="52"/>
      <c r="C238" s="33"/>
      <c r="D238" s="33"/>
      <c r="E238" s="16"/>
      <c r="F238" s="16"/>
      <c r="G238" s="16"/>
      <c r="H238" s="16"/>
      <c r="J238" s="14"/>
      <c r="K238" s="34"/>
      <c r="L238" s="21"/>
      <c r="M238" s="21"/>
      <c r="N238" s="21"/>
      <c r="O238" s="27"/>
    </row>
    <row r="239" spans="2:15" ht="15">
      <c r="B239" s="52"/>
      <c r="C239" s="33"/>
      <c r="D239" s="33"/>
      <c r="E239" s="16"/>
      <c r="F239" s="16"/>
      <c r="G239" s="16"/>
      <c r="H239" s="16"/>
      <c r="I239" s="25"/>
      <c r="J239" s="14"/>
      <c r="K239" s="14"/>
      <c r="L239" s="21"/>
      <c r="M239" s="21"/>
      <c r="N239" s="21"/>
      <c r="O239" s="21"/>
    </row>
    <row r="240" spans="2:17" ht="15">
      <c r="B240" s="52"/>
      <c r="C240" s="21"/>
      <c r="D240" s="21"/>
      <c r="E240" s="21"/>
      <c r="F240" s="21"/>
      <c r="G240" s="21"/>
      <c r="H240" s="21"/>
      <c r="I240" s="21"/>
      <c r="J240" s="21"/>
      <c r="K240" s="21"/>
      <c r="L240" s="21"/>
      <c r="M240" s="21"/>
      <c r="N240" s="21"/>
      <c r="O240" s="21"/>
      <c r="P240" s="21"/>
      <c r="Q240" s="21"/>
    </row>
    <row r="241" spans="2:3" s="113" customFormat="1" ht="16.5" customHeight="1">
      <c r="B241" s="111" t="s">
        <v>80</v>
      </c>
      <c r="C241" s="114" t="s">
        <v>95</v>
      </c>
    </row>
    <row r="242" spans="2:17" ht="12.75" customHeight="1">
      <c r="B242" s="52"/>
      <c r="C242" s="21"/>
      <c r="D242" s="21"/>
      <c r="E242" s="21"/>
      <c r="F242" s="21"/>
      <c r="G242" s="21"/>
      <c r="H242" s="21"/>
      <c r="I242" s="21"/>
      <c r="J242" s="21"/>
      <c r="K242" s="21"/>
      <c r="L242" s="21"/>
      <c r="M242" s="21"/>
      <c r="N242" s="21"/>
      <c r="O242" s="21"/>
      <c r="P242" s="21"/>
      <c r="Q242" s="21"/>
    </row>
    <row r="243" spans="2:3" s="94" customFormat="1" ht="12.75" customHeight="1">
      <c r="B243" s="150"/>
      <c r="C243" s="94" t="s">
        <v>222</v>
      </c>
    </row>
    <row r="244" spans="2:17" ht="15">
      <c r="B244" s="52"/>
      <c r="C244" s="21"/>
      <c r="D244" s="21"/>
      <c r="E244" s="21"/>
      <c r="F244" s="21"/>
      <c r="G244" s="21"/>
      <c r="H244" s="21"/>
      <c r="I244" s="21"/>
      <c r="J244" s="21"/>
      <c r="K244" s="21"/>
      <c r="L244" s="21"/>
      <c r="M244" s="21"/>
      <c r="N244" s="21"/>
      <c r="O244" s="21"/>
      <c r="P244" s="21"/>
      <c r="Q244" s="21"/>
    </row>
    <row r="245" spans="2:17" ht="15">
      <c r="B245" s="52"/>
      <c r="C245" s="21"/>
      <c r="D245" s="21"/>
      <c r="E245" s="21"/>
      <c r="F245" s="21"/>
      <c r="G245" s="21"/>
      <c r="H245" s="21"/>
      <c r="I245" s="21"/>
      <c r="J245" s="21"/>
      <c r="K245" s="21"/>
      <c r="L245" s="21"/>
      <c r="M245" s="21"/>
      <c r="N245" s="21"/>
      <c r="O245" s="21"/>
      <c r="P245" s="21"/>
      <c r="Q245" s="21"/>
    </row>
    <row r="246" spans="2:17" ht="15">
      <c r="B246" s="52"/>
      <c r="C246" s="21"/>
      <c r="D246" s="21"/>
      <c r="E246" s="21"/>
      <c r="F246" s="21"/>
      <c r="G246" s="21"/>
      <c r="H246" s="21"/>
      <c r="I246" s="21"/>
      <c r="J246" s="21"/>
      <c r="K246" s="21"/>
      <c r="L246" s="21"/>
      <c r="M246" s="21"/>
      <c r="N246" s="21"/>
      <c r="O246" s="21"/>
      <c r="P246" s="21"/>
      <c r="Q246" s="21"/>
    </row>
    <row r="247" spans="2:17" ht="12.75" customHeight="1" hidden="1">
      <c r="B247" s="52"/>
      <c r="C247" s="21"/>
      <c r="D247" s="21"/>
      <c r="E247" s="21"/>
      <c r="F247" s="21"/>
      <c r="G247" s="21"/>
      <c r="H247" s="21"/>
      <c r="I247" s="21"/>
      <c r="J247" s="21"/>
      <c r="K247" s="21"/>
      <c r="L247" s="21"/>
      <c r="M247" s="21"/>
      <c r="N247" s="21"/>
      <c r="O247" s="21"/>
      <c r="P247" s="21"/>
      <c r="Q247" s="21"/>
    </row>
    <row r="248" spans="2:3" s="113" customFormat="1" ht="15.75" customHeight="1">
      <c r="B248" s="111" t="s">
        <v>81</v>
      </c>
      <c r="C248" s="114" t="s">
        <v>94</v>
      </c>
    </row>
    <row r="249" spans="2:17" ht="12.75" customHeight="1">
      <c r="B249" s="92"/>
      <c r="C249" s="21"/>
      <c r="D249" s="21"/>
      <c r="E249" s="21"/>
      <c r="F249" s="21"/>
      <c r="G249" s="21"/>
      <c r="H249" s="21"/>
      <c r="I249" s="21"/>
      <c r="J249" s="21"/>
      <c r="K249" s="21"/>
      <c r="L249" s="21"/>
      <c r="M249" s="21"/>
      <c r="N249" s="21"/>
      <c r="O249" s="21"/>
      <c r="P249" s="21"/>
      <c r="Q249" s="21"/>
    </row>
    <row r="250" spans="2:16" s="94" customFormat="1" ht="12.75" customHeight="1">
      <c r="B250" s="115"/>
      <c r="C250" s="133" t="s">
        <v>223</v>
      </c>
      <c r="D250" s="133"/>
      <c r="E250" s="133"/>
      <c r="F250" s="133"/>
      <c r="G250" s="133"/>
      <c r="H250" s="133"/>
      <c r="I250" s="133"/>
      <c r="J250" s="129"/>
      <c r="K250" s="129"/>
      <c r="L250" s="131"/>
      <c r="M250" s="131"/>
      <c r="N250" s="131"/>
      <c r="O250" s="130"/>
      <c r="P250" s="132"/>
    </row>
    <row r="251" spans="2:17" ht="15">
      <c r="B251" s="92"/>
      <c r="C251" s="88"/>
      <c r="D251" s="88"/>
      <c r="E251" s="88"/>
      <c r="F251" s="88"/>
      <c r="G251" s="88"/>
      <c r="H251" s="88"/>
      <c r="I251" s="88"/>
      <c r="J251" s="60"/>
      <c r="K251" s="60"/>
      <c r="L251" s="61"/>
      <c r="M251" s="61"/>
      <c r="N251" s="61"/>
      <c r="O251" s="36"/>
      <c r="P251" s="59"/>
      <c r="Q251" s="21"/>
    </row>
    <row r="252" spans="2:17" ht="15">
      <c r="B252" s="92"/>
      <c r="C252" s="88"/>
      <c r="D252" s="88"/>
      <c r="E252" s="88"/>
      <c r="F252" s="88"/>
      <c r="G252" s="88"/>
      <c r="H252" s="88"/>
      <c r="I252" s="88"/>
      <c r="J252" s="60"/>
      <c r="K252" s="60"/>
      <c r="L252" s="61"/>
      <c r="M252" s="61"/>
      <c r="N252" s="61"/>
      <c r="O252" s="36"/>
      <c r="P252" s="59"/>
      <c r="Q252" s="21"/>
    </row>
    <row r="253" spans="2:17" ht="15">
      <c r="B253" s="92"/>
      <c r="C253" s="66"/>
      <c r="D253" s="66"/>
      <c r="E253" s="66"/>
      <c r="F253" s="66"/>
      <c r="G253" s="66"/>
      <c r="H253" s="66"/>
      <c r="I253" s="66"/>
      <c r="J253" s="66"/>
      <c r="K253" s="66"/>
      <c r="L253" s="66"/>
      <c r="M253" s="66"/>
      <c r="N253" s="66"/>
      <c r="O253" s="66"/>
      <c r="P253" s="66"/>
      <c r="Q253" s="21"/>
    </row>
    <row r="254" spans="2:17" ht="12.75" customHeight="1" hidden="1">
      <c r="B254" s="92"/>
      <c r="C254" s="21"/>
      <c r="D254" s="21"/>
      <c r="E254" s="21"/>
      <c r="F254" s="21"/>
      <c r="G254" s="21"/>
      <c r="H254" s="21"/>
      <c r="I254" s="21"/>
      <c r="J254" s="21"/>
      <c r="K254" s="21"/>
      <c r="L254" s="21"/>
      <c r="M254" s="21"/>
      <c r="N254" s="21"/>
      <c r="O254" s="21"/>
      <c r="P254" s="21"/>
      <c r="Q254" s="21"/>
    </row>
    <row r="255" spans="2:11" s="113" customFormat="1" ht="15.75" customHeight="1">
      <c r="B255" s="111" t="s">
        <v>82</v>
      </c>
      <c r="C255" s="114" t="s">
        <v>85</v>
      </c>
      <c r="K255" s="113" t="s">
        <v>160</v>
      </c>
    </row>
    <row r="256" spans="2:17" ht="15">
      <c r="B256" s="92"/>
      <c r="C256" s="21"/>
      <c r="D256" s="21"/>
      <c r="E256" s="21"/>
      <c r="F256" s="21"/>
      <c r="G256" s="21"/>
      <c r="H256" s="21"/>
      <c r="I256" s="21"/>
      <c r="J256" s="21"/>
      <c r="K256" s="21"/>
      <c r="L256" s="21"/>
      <c r="M256" s="21"/>
      <c r="N256" s="21"/>
      <c r="O256" s="21"/>
      <c r="P256" s="21"/>
      <c r="Q256" s="21"/>
    </row>
    <row r="257" s="94" customFormat="1" ht="15">
      <c r="B257" s="115"/>
    </row>
    <row r="258" spans="2:17" ht="15" hidden="1">
      <c r="B258" s="92"/>
      <c r="C258" s="21"/>
      <c r="D258" s="21"/>
      <c r="E258" s="21"/>
      <c r="F258" s="21"/>
      <c r="G258" s="21"/>
      <c r="H258" s="21"/>
      <c r="I258" s="21"/>
      <c r="J258" s="21"/>
      <c r="K258" s="21"/>
      <c r="L258" s="21"/>
      <c r="M258" s="21"/>
      <c r="N258" s="21"/>
      <c r="O258" s="21"/>
      <c r="P258" s="21"/>
      <c r="Q258" s="21"/>
    </row>
    <row r="259" spans="2:17" ht="15" hidden="1">
      <c r="B259" s="92"/>
      <c r="C259" s="102"/>
      <c r="D259" s="21"/>
      <c r="E259" s="21"/>
      <c r="F259" s="21"/>
      <c r="G259" s="21"/>
      <c r="H259" s="21"/>
      <c r="I259" s="21"/>
      <c r="J259" s="21"/>
      <c r="K259" s="21"/>
      <c r="L259" s="21"/>
      <c r="M259" s="21"/>
      <c r="N259" s="21"/>
      <c r="O259" s="21"/>
      <c r="P259" s="21"/>
      <c r="Q259" s="21"/>
    </row>
    <row r="260" spans="2:17" ht="15" hidden="1">
      <c r="B260" s="92"/>
      <c r="C260" s="21"/>
      <c r="D260" s="21"/>
      <c r="E260" s="21"/>
      <c r="F260" s="21"/>
      <c r="G260" s="21"/>
      <c r="H260" s="21"/>
      <c r="I260" s="21"/>
      <c r="J260" s="21"/>
      <c r="K260" s="21"/>
      <c r="L260" s="21"/>
      <c r="M260" s="21"/>
      <c r="N260" s="21"/>
      <c r="O260" s="21"/>
      <c r="P260" s="21"/>
      <c r="Q260" s="21"/>
    </row>
    <row r="261" spans="2:17" ht="15" hidden="1">
      <c r="B261" s="92"/>
      <c r="C261" s="21"/>
      <c r="D261" s="21"/>
      <c r="E261" s="21"/>
      <c r="F261" s="21"/>
      <c r="G261" s="21"/>
      <c r="H261" s="21"/>
      <c r="I261" s="21"/>
      <c r="J261" s="21"/>
      <c r="K261" s="21"/>
      <c r="L261" s="21"/>
      <c r="M261" s="21"/>
      <c r="N261" s="21"/>
      <c r="O261" s="21"/>
      <c r="P261" s="21"/>
      <c r="Q261" s="21"/>
    </row>
    <row r="262" spans="2:17" ht="15" hidden="1">
      <c r="B262" s="92"/>
      <c r="C262" s="21"/>
      <c r="D262" s="21"/>
      <c r="E262" s="21"/>
      <c r="F262" s="21"/>
      <c r="G262" s="21"/>
      <c r="H262" s="21"/>
      <c r="I262" s="21"/>
      <c r="J262" s="21"/>
      <c r="K262" s="21"/>
      <c r="L262" s="21"/>
      <c r="M262" s="21"/>
      <c r="N262" s="21"/>
      <c r="O262" s="21"/>
      <c r="P262" s="21"/>
      <c r="Q262" s="21"/>
    </row>
    <row r="263" spans="2:17" ht="15" hidden="1">
      <c r="B263" s="92"/>
      <c r="C263" s="21"/>
      <c r="D263" s="21"/>
      <c r="E263" s="21"/>
      <c r="F263" s="21"/>
      <c r="G263" s="21"/>
      <c r="H263" s="21"/>
      <c r="I263" s="21"/>
      <c r="J263" s="21"/>
      <c r="K263" s="21"/>
      <c r="L263" s="21"/>
      <c r="M263" s="21"/>
      <c r="N263" s="21"/>
      <c r="O263" s="21"/>
      <c r="P263" s="21"/>
      <c r="Q263" s="21"/>
    </row>
    <row r="264" spans="2:17" ht="12" customHeight="1">
      <c r="B264" s="92"/>
      <c r="C264" s="21"/>
      <c r="D264" s="21"/>
      <c r="E264" s="21"/>
      <c r="F264" s="21"/>
      <c r="G264" s="21"/>
      <c r="H264" s="21"/>
      <c r="I264" s="21"/>
      <c r="J264" s="21"/>
      <c r="K264" s="21"/>
      <c r="L264" s="21"/>
      <c r="M264" s="21"/>
      <c r="N264" s="21"/>
      <c r="O264" s="21"/>
      <c r="P264" s="21"/>
      <c r="Q264" s="21"/>
    </row>
    <row r="265" spans="2:17" ht="12" customHeight="1">
      <c r="B265" s="92"/>
      <c r="C265" s="21"/>
      <c r="D265" s="21"/>
      <c r="E265" s="21"/>
      <c r="F265" s="21"/>
      <c r="G265" s="21"/>
      <c r="H265" s="21"/>
      <c r="I265" s="21"/>
      <c r="J265" s="21"/>
      <c r="K265" s="21"/>
      <c r="L265" s="21"/>
      <c r="M265" s="21"/>
      <c r="N265" s="21"/>
      <c r="O265" s="21"/>
      <c r="P265" s="21"/>
      <c r="Q265" s="21"/>
    </row>
    <row r="266" spans="2:17" ht="12" customHeight="1">
      <c r="B266" s="92"/>
      <c r="C266" s="21"/>
      <c r="D266" s="21"/>
      <c r="E266" s="21"/>
      <c r="F266" s="21"/>
      <c r="G266" s="21"/>
      <c r="H266" s="21"/>
      <c r="I266" s="21"/>
      <c r="J266" s="21"/>
      <c r="K266" s="21"/>
      <c r="L266" s="21"/>
      <c r="M266" s="21"/>
      <c r="N266" s="21"/>
      <c r="O266" s="21"/>
      <c r="P266" s="21"/>
      <c r="Q266" s="21"/>
    </row>
    <row r="267" spans="2:3" s="113" customFormat="1" ht="16.5" customHeight="1">
      <c r="B267" s="111" t="s">
        <v>83</v>
      </c>
      <c r="C267" s="114" t="s">
        <v>226</v>
      </c>
    </row>
    <row r="268" spans="2:17" ht="12.75" customHeight="1">
      <c r="B268" s="92"/>
      <c r="C268" s="21"/>
      <c r="D268" s="21"/>
      <c r="E268" s="21"/>
      <c r="F268" s="21"/>
      <c r="G268" s="21"/>
      <c r="H268" s="21"/>
      <c r="I268" s="21"/>
      <c r="J268" s="21"/>
      <c r="K268" s="21"/>
      <c r="L268" s="21"/>
      <c r="M268" s="21"/>
      <c r="N268" s="21"/>
      <c r="O268" s="21"/>
      <c r="P268" s="21"/>
      <c r="Q268" s="21"/>
    </row>
    <row r="269" spans="2:17" ht="12.75" customHeight="1">
      <c r="B269" s="92"/>
      <c r="C269" s="161" t="s">
        <v>86</v>
      </c>
      <c r="D269" s="21"/>
      <c r="E269" s="21"/>
      <c r="F269" s="21"/>
      <c r="G269" s="21"/>
      <c r="H269" s="21"/>
      <c r="I269" s="21"/>
      <c r="J269" s="21"/>
      <c r="K269" s="21"/>
      <c r="L269" s="21"/>
      <c r="M269" s="21"/>
      <c r="N269" s="21"/>
      <c r="O269" s="21"/>
      <c r="P269" s="21"/>
      <c r="Q269" s="21"/>
    </row>
    <row r="270" spans="2:17" ht="7.5" customHeight="1">
      <c r="B270" s="92"/>
      <c r="C270" s="21"/>
      <c r="D270" s="21"/>
      <c r="E270" s="21"/>
      <c r="F270" s="21"/>
      <c r="G270" s="21"/>
      <c r="H270" s="21"/>
      <c r="I270" s="21"/>
      <c r="J270" s="21"/>
      <c r="K270" s="21"/>
      <c r="L270" s="21"/>
      <c r="M270" s="21"/>
      <c r="N270" s="21"/>
      <c r="O270" s="21"/>
      <c r="P270" s="21"/>
      <c r="Q270" s="21"/>
    </row>
    <row r="271" spans="2:17" ht="12.75" customHeight="1">
      <c r="B271" s="92"/>
      <c r="C271" s="98"/>
      <c r="D271" s="21"/>
      <c r="E271" s="21"/>
      <c r="F271" s="21"/>
      <c r="G271" s="21"/>
      <c r="H271" s="21"/>
      <c r="I271" s="21"/>
      <c r="J271" s="21"/>
      <c r="K271" s="21"/>
      <c r="L271" s="21"/>
      <c r="M271" s="21"/>
      <c r="N271" s="21"/>
      <c r="O271" s="21"/>
      <c r="P271" s="21"/>
      <c r="Q271" s="21"/>
    </row>
    <row r="272" spans="2:17" ht="12.75" customHeight="1">
      <c r="B272" s="52"/>
      <c r="C272" s="21"/>
      <c r="D272" s="21"/>
      <c r="E272" s="21"/>
      <c r="F272" s="21"/>
      <c r="G272" s="21"/>
      <c r="H272" s="21"/>
      <c r="I272" s="21"/>
      <c r="J272" s="21"/>
      <c r="K272" s="21"/>
      <c r="L272" s="21"/>
      <c r="M272" s="21"/>
      <c r="N272" s="21"/>
      <c r="O272" s="21"/>
      <c r="P272" s="21"/>
      <c r="Q272" s="21"/>
    </row>
    <row r="273" spans="2:17" ht="15" customHeight="1">
      <c r="B273" s="52"/>
      <c r="C273" s="21"/>
      <c r="D273" s="21"/>
      <c r="E273" s="21"/>
      <c r="F273" s="21"/>
      <c r="G273" s="21"/>
      <c r="H273" s="21"/>
      <c r="I273" s="21"/>
      <c r="J273" s="21"/>
      <c r="K273" s="21"/>
      <c r="L273" s="21"/>
      <c r="M273" s="21"/>
      <c r="N273" s="21"/>
      <c r="O273" s="21"/>
      <c r="P273" s="21"/>
      <c r="Q273" s="21"/>
    </row>
    <row r="274" spans="2:17" ht="12.75" customHeight="1">
      <c r="B274" s="52"/>
      <c r="C274" s="161" t="s">
        <v>138</v>
      </c>
      <c r="D274" s="21"/>
      <c r="E274" s="21"/>
      <c r="F274" s="21"/>
      <c r="G274" s="21"/>
      <c r="H274" s="21"/>
      <c r="I274" s="21"/>
      <c r="J274" s="21"/>
      <c r="K274" s="21"/>
      <c r="L274" s="21"/>
      <c r="M274" s="21"/>
      <c r="N274" s="21"/>
      <c r="O274" s="21"/>
      <c r="P274" s="21"/>
      <c r="Q274" s="21"/>
    </row>
    <row r="275" spans="2:17" ht="7.5" customHeight="1">
      <c r="B275" s="52"/>
      <c r="C275" s="21"/>
      <c r="D275" s="21"/>
      <c r="E275" s="21"/>
      <c r="F275" s="21"/>
      <c r="G275" s="21"/>
      <c r="H275" s="21"/>
      <c r="I275" s="21"/>
      <c r="J275" s="21"/>
      <c r="K275" s="21"/>
      <c r="L275" s="21"/>
      <c r="M275" s="21"/>
      <c r="N275" s="21"/>
      <c r="O275" s="21"/>
      <c r="P275" s="21"/>
      <c r="Q275" s="21"/>
    </row>
    <row r="276" spans="2:17" ht="12.75" customHeight="1">
      <c r="B276" s="52"/>
      <c r="C276" s="94" t="s">
        <v>141</v>
      </c>
      <c r="D276" s="21"/>
      <c r="E276" s="21"/>
      <c r="F276" s="21"/>
      <c r="G276" s="21"/>
      <c r="H276" s="21"/>
      <c r="I276" s="21"/>
      <c r="J276" s="21"/>
      <c r="K276" s="21"/>
      <c r="L276" s="21"/>
      <c r="M276" s="21"/>
      <c r="N276" s="21"/>
      <c r="O276" s="21"/>
      <c r="P276" s="21"/>
      <c r="Q276" s="21"/>
    </row>
    <row r="277" spans="2:17" ht="12.75" customHeight="1">
      <c r="B277" s="52"/>
      <c r="C277" s="21"/>
      <c r="D277" s="21"/>
      <c r="E277" s="21"/>
      <c r="F277" s="21"/>
      <c r="G277" s="21"/>
      <c r="H277" s="21"/>
      <c r="I277" s="21"/>
      <c r="J277" s="21"/>
      <c r="K277" s="21"/>
      <c r="L277" s="21"/>
      <c r="M277" s="21"/>
      <c r="N277" s="21"/>
      <c r="O277" s="21"/>
      <c r="P277" s="21"/>
      <c r="Q277" s="21"/>
    </row>
  </sheetData>
  <mergeCells count="14">
    <mergeCell ref="I164:K164"/>
    <mergeCell ref="C182:Q182"/>
    <mergeCell ref="C183:Q183"/>
    <mergeCell ref="C184:Q184"/>
    <mergeCell ref="M164:O164"/>
    <mergeCell ref="C180:Q180"/>
    <mergeCell ref="C44:P44"/>
    <mergeCell ref="C100:P100"/>
    <mergeCell ref="C125:P125"/>
    <mergeCell ref="C127:P127"/>
    <mergeCell ref="C141:P141"/>
    <mergeCell ref="C142:P142"/>
    <mergeCell ref="C150:P150"/>
    <mergeCell ref="C143:Q143"/>
  </mergeCells>
  <printOptions/>
  <pageMargins left="0.61" right="0.28" top="0.58" bottom="0.1" header="0.5" footer="0.55"/>
  <pageSetup firstPageNumber="5" useFirstPageNumber="1" horizontalDpi="600" verticalDpi="600" orientation="portrait" paperSize="9" scale="84" r:id="rId2"/>
  <headerFooter alignWithMargins="0">
    <oddFooter>&amp;C&amp;P</oddFooter>
  </headerFooter>
  <rowBreaks count="4" manualBreakCount="4">
    <brk id="67" max="16" man="1"/>
    <brk id="129" max="16" man="1"/>
    <brk id="192" max="16" man="1"/>
    <brk id="252"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poonsh</cp:lastModifiedBy>
  <cp:lastPrinted>2006-02-16T03:38:16Z</cp:lastPrinted>
  <dcterms:created xsi:type="dcterms:W3CDTF">2000-02-18T03:23:51Z</dcterms:created>
  <dcterms:modified xsi:type="dcterms:W3CDTF">2006-03-01T06:43:24Z</dcterms:modified>
  <cp:category/>
  <cp:version/>
  <cp:contentType/>
  <cp:contentStatus/>
</cp:coreProperties>
</file>