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40" windowHeight="4635" tabRatio="604" activeTab="5"/>
  </bookViews>
  <sheets>
    <sheet name="Cover" sheetId="1" r:id="rId1"/>
    <sheet name="PL" sheetId="2" r:id="rId2"/>
    <sheet name="BS" sheetId="3" r:id="rId3"/>
    <sheet name="SCE" sheetId="4" r:id="rId4"/>
    <sheet name="CF " sheetId="5" r:id="rId5"/>
    <sheet name="Notes" sheetId="6" r:id="rId6"/>
  </sheets>
  <externalReferences>
    <externalReference r:id="rId9"/>
    <externalReference r:id="rId10"/>
  </externalReferences>
  <definedNames>
    <definedName name="\A">'PL'!#REF!</definedName>
    <definedName name="\B">'BS'!$B$62</definedName>
    <definedName name="\C">#REF!</definedName>
    <definedName name="_PCRSPL_SS1_QP">'PL'!$B$57</definedName>
    <definedName name="_PRCRSBS_SS2_QP">'BS'!$C$62</definedName>
    <definedName name="_PRCRSNOTES_SS3">#REF!</definedName>
    <definedName name="BS">'BS'!$A$1:$K$58</definedName>
    <definedName name="NOTES">#REF!</definedName>
    <definedName name="PL">'PL'!$B$2:$O$55</definedName>
    <definedName name="_xlnm.Print_Area" localSheetId="2">'BS'!$A$1:$K$63</definedName>
    <definedName name="_xlnm.Print_Area" localSheetId="4">'CF '!$A$1:$J$64</definedName>
    <definedName name="_xlnm.Print_Area" localSheetId="0">'Cover'!$A$1:$G$39</definedName>
    <definedName name="_xlnm.Print_Area" localSheetId="5">'Notes'!$A$1:$R$255</definedName>
    <definedName name="_xlnm.Print_Area" localSheetId="1">'PL'!$A$1:$O$64</definedName>
    <definedName name="_xlnm.Print_Area" localSheetId="3">'SCE'!$A$1:$K$63</definedName>
  </definedNames>
  <calcPr fullCalcOnLoad="1"/>
</workbook>
</file>

<file path=xl/sharedStrings.xml><?xml version="1.0" encoding="utf-8"?>
<sst xmlns="http://schemas.openxmlformats.org/spreadsheetml/2006/main" count="392" uniqueCount="271">
  <si>
    <t>The  figures  have  not  been  audited.</t>
  </si>
  <si>
    <t>INDIVIDUAL</t>
  </si>
  <si>
    <t>CUMULATIVE</t>
  </si>
  <si>
    <t>QUARTER</t>
  </si>
  <si>
    <t>CURRENT</t>
  </si>
  <si>
    <t>PRECEDING YEAR</t>
  </si>
  <si>
    <t>YEAR</t>
  </si>
  <si>
    <t>CORRESPONDING</t>
  </si>
  <si>
    <t>TO DATE</t>
  </si>
  <si>
    <t>PERIOD</t>
  </si>
  <si>
    <t>RM'000</t>
  </si>
  <si>
    <t xml:space="preserve"> </t>
  </si>
  <si>
    <t>AS AT</t>
  </si>
  <si>
    <t>END OF</t>
  </si>
  <si>
    <t>PRECEDING</t>
  </si>
  <si>
    <t>FINANCIAL</t>
  </si>
  <si>
    <t>YEAR END</t>
  </si>
  <si>
    <t>Reserves</t>
  </si>
  <si>
    <t>The  Group's  borrowings  as  at  end  of  the  reporting  period  are  as  follows :-</t>
  </si>
  <si>
    <t>Secured</t>
  </si>
  <si>
    <t>Unsecured</t>
  </si>
  <si>
    <t xml:space="preserve">CORRESPONDING </t>
  </si>
  <si>
    <t xml:space="preserve">CURRENT </t>
  </si>
  <si>
    <t>-</t>
  </si>
  <si>
    <t>Total</t>
  </si>
  <si>
    <t>Revenue</t>
  </si>
  <si>
    <t>Property, plant and equipment</t>
  </si>
  <si>
    <t>Inventories</t>
  </si>
  <si>
    <t>Short term borrowings</t>
  </si>
  <si>
    <t>Current assets</t>
  </si>
  <si>
    <t>Current liabilities</t>
  </si>
  <si>
    <t>Shareholders' funds</t>
  </si>
  <si>
    <t>Share capital</t>
  </si>
  <si>
    <t>Minority interests</t>
  </si>
  <si>
    <t>Net tangible assets per share (RM)</t>
  </si>
  <si>
    <t>Short Term</t>
  </si>
  <si>
    <t>Long Term</t>
  </si>
  <si>
    <t>(Incorporated in Malaysia)</t>
  </si>
  <si>
    <t>Other operating income</t>
  </si>
  <si>
    <t>Intangible assets</t>
  </si>
  <si>
    <t>Taxation</t>
  </si>
  <si>
    <t>Non-cash items</t>
  </si>
  <si>
    <t xml:space="preserve">Non-operating items </t>
  </si>
  <si>
    <t>Operating profit before changes in working capital</t>
  </si>
  <si>
    <t>Changes in working capital</t>
  </si>
  <si>
    <t>Equity investments</t>
  </si>
  <si>
    <t>Bank borrowings</t>
  </si>
  <si>
    <t>Others</t>
  </si>
  <si>
    <t>Share</t>
  </si>
  <si>
    <t>Capital</t>
  </si>
  <si>
    <t>Accumulated</t>
  </si>
  <si>
    <t>Losses</t>
  </si>
  <si>
    <t>Premium</t>
  </si>
  <si>
    <t>consolidated income statement</t>
  </si>
  <si>
    <t/>
  </si>
  <si>
    <t>Group</t>
  </si>
  <si>
    <t>Note</t>
  </si>
  <si>
    <t>Operating expenses</t>
  </si>
  <si>
    <t>Trade receivables</t>
  </si>
  <si>
    <t>Trade payables</t>
  </si>
  <si>
    <t>Other payables and accruals</t>
  </si>
  <si>
    <t>Balance at 1 July 2002</t>
  </si>
  <si>
    <t>YEAR-TO-DATE</t>
  </si>
  <si>
    <t>OPERATING ACTIVITIES</t>
  </si>
  <si>
    <t>Adjustments for:-</t>
  </si>
  <si>
    <t>INVESTING ACTIVITIES</t>
  </si>
  <si>
    <t>FINANCING ACTIVITIES</t>
  </si>
  <si>
    <t>Issue of shares</t>
  </si>
  <si>
    <t>Dividend paid to shareholders</t>
  </si>
  <si>
    <t>Effects of exchange rate changes</t>
  </si>
  <si>
    <t>Condensed  Consolidated  Income  Statements</t>
  </si>
  <si>
    <t>Condensed  Consolidated  Balance  Sheets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</si>
  <si>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</si>
  <si>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</si>
  <si>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</si>
  <si>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</si>
  <si>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</si>
  <si>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</si>
  <si>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</si>
  <si>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</si>
  <si>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</si>
  <si>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</si>
  <si>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</si>
  <si>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</si>
  <si>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</si>
  <si>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</si>
  <si>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</si>
  <si>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</si>
  <si>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</si>
  <si>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</si>
  <si>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</si>
  <si>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</si>
  <si>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</si>
  <si>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</si>
  <si>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</si>
  <si>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</si>
  <si>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</si>
  <si>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Prospects</t>
  </si>
  <si>
    <t>Dividend</t>
  </si>
  <si>
    <t xml:space="preserve">Basic </t>
  </si>
  <si>
    <t>(The Condensed Consolidated Income Statements should be read in conjunction with the</t>
  </si>
  <si>
    <t>(The Condensed Consolidated Balance Sheets should be read in conjunction with the</t>
  </si>
  <si>
    <t>CONDENSED  CONSOLIDATED  INCOME  STATEMENTS</t>
  </si>
  <si>
    <t>CONDENSED  CONSOLIDATED  BALANCE  SHEETS</t>
  </si>
  <si>
    <t>(The Condensed Consolidated Cash Flow Statement should be read in conjunction with the</t>
  </si>
  <si>
    <t>INDIVIDUAL  QUARTER</t>
  </si>
  <si>
    <t>CUMULATIVE  QUARTER</t>
  </si>
  <si>
    <t>Changes  in  material  litigation</t>
  </si>
  <si>
    <t>Off  balance  sheet  risk  financial  instruments</t>
  </si>
  <si>
    <t>Group's  borrowings  and  debt  securities</t>
  </si>
  <si>
    <t>Status  of  corporate  proposals</t>
  </si>
  <si>
    <t>Quoted  securities</t>
  </si>
  <si>
    <t>Profit  forecast / profit  guaranteed</t>
  </si>
  <si>
    <t>Review  of  performance</t>
  </si>
  <si>
    <t>Changes  in  the  composition  of  the  Group</t>
  </si>
  <si>
    <t>Valuation  of  property,  plant  and  equipment</t>
  </si>
  <si>
    <t>Dividend  paid</t>
  </si>
  <si>
    <t>Unusual  items</t>
  </si>
  <si>
    <t>Debt  and  equity  securities</t>
  </si>
  <si>
    <t>Seasonality  or  cyclicality</t>
  </si>
  <si>
    <t>Qualification  of  audit  report</t>
  </si>
  <si>
    <t>Accounting  policies  and  method  of  computation</t>
  </si>
  <si>
    <t>Basic</t>
  </si>
  <si>
    <t>Segmental  reporting</t>
  </si>
  <si>
    <t>Material  changes  in  estimates</t>
  </si>
  <si>
    <t>Changes  in  contingent  liabilities  or  contingent  assets</t>
  </si>
  <si>
    <t>Comparison  with  the  preceding  quarter's  results</t>
  </si>
  <si>
    <t>Amounts owing by related companies</t>
  </si>
  <si>
    <t>Amounts owing to related companies</t>
  </si>
  <si>
    <t>Deferred taxation</t>
  </si>
  <si>
    <t>Exchange</t>
  </si>
  <si>
    <t>Fluctuation</t>
  </si>
  <si>
    <t>Translation difference on net</t>
  </si>
  <si>
    <t>equity of foreign subsidiary</t>
  </si>
  <si>
    <t>companies</t>
  </si>
  <si>
    <t>Deposits, cash and bank balances</t>
  </si>
  <si>
    <t>Finance costs</t>
  </si>
  <si>
    <t xml:space="preserve">There  were  no  issuance,  cancellations,  repurchases,  resale  and  repayments  of  debt  and  equity  securities  for  the  current </t>
  </si>
  <si>
    <t>quarter  and  financial  year-to-date.</t>
  </si>
  <si>
    <t xml:space="preserve">The  accounting  policies  and  methods  of  computation  adopted  by  the  Group  in  this  interim  financial  report  are  consistent  </t>
  </si>
  <si>
    <t>Total  sales</t>
  </si>
  <si>
    <t>External  sales</t>
  </si>
  <si>
    <t>This  note  is  not  applicable.</t>
  </si>
  <si>
    <t>There  were  no  sale  of  unquoted  investments  and/or properties  for  the  current  quarter  and  financial  year-to-date.</t>
  </si>
  <si>
    <t>Finance  costs</t>
  </si>
  <si>
    <t>There  were  no  financial  instruments  with  off  balance  sheet  risk  at  the  date  of  this  report.</t>
  </si>
  <si>
    <t xml:space="preserve">  (Incorporated in Malaysia)            </t>
  </si>
  <si>
    <t>Interim  Report  for  the</t>
  </si>
  <si>
    <t>Share of results</t>
  </si>
  <si>
    <t>Others (mainly interest and tax paid)</t>
  </si>
  <si>
    <t>Others (mainly purchase of property, plant and equipment)</t>
  </si>
  <si>
    <t>of  new  MASB  standards.</t>
  </si>
  <si>
    <t>Share  of  results  of  associate  company</t>
  </si>
  <si>
    <t>Profit/(Loss)  from  operations</t>
  </si>
  <si>
    <t>Other receivables, deposits and prepayments</t>
  </si>
  <si>
    <t>Net changes in current assets</t>
  </si>
  <si>
    <t>Net changes in current liabilities</t>
  </si>
  <si>
    <t>Net changes in cash &amp; cash equivalents</t>
  </si>
  <si>
    <t>the  financial  year-to-date.</t>
  </si>
  <si>
    <t>The  adoption  of  the  new  MASB  standards  does  not  have  any  material  effect  on  the  financial  results  of  the  Group  for</t>
  </si>
  <si>
    <t>Taxation  comprises:</t>
  </si>
  <si>
    <t>Sale  of  unquoted  investments  and/or  properties</t>
  </si>
  <si>
    <t>There  were  no  material  litigations  since  the  last  annual  balance  sheet  date.</t>
  </si>
  <si>
    <t xml:space="preserve">          (89194-P)</t>
  </si>
  <si>
    <t>Deferred payables</t>
  </si>
  <si>
    <t>Consolidation</t>
  </si>
  <si>
    <t>Steel Services</t>
  </si>
  <si>
    <t xml:space="preserve">International </t>
  </si>
  <si>
    <t>Trading</t>
  </si>
  <si>
    <t>Investment</t>
  </si>
  <si>
    <t>Holding</t>
  </si>
  <si>
    <t>NOTES  TO  THE  CONDENSED FINANCIAL  STATEMENTS</t>
  </si>
  <si>
    <t xml:space="preserve">The  interim  financial  report  has  been  prepared  in  accordance  with  the Malaysian  Accounting  Standards  Board  ("MASB") </t>
  </si>
  <si>
    <t>Material  events  subsequent to the balance sheet date</t>
  </si>
  <si>
    <t>Fully Diluted</t>
  </si>
  <si>
    <t>Current year tax</t>
  </si>
  <si>
    <t xml:space="preserve">Exchange and should be read in conjunction with the audited financial statements of the  Group  for  the  financial  year  ended  </t>
  </si>
  <si>
    <t>AMALGAMATED CONTAINERS BERHAD</t>
  </si>
  <si>
    <r>
      <t xml:space="preserve">AMALGAMATED CONTAINERS BERHAD </t>
    </r>
    <r>
      <rPr>
        <sz val="9"/>
        <rFont val="Arial"/>
        <family val="2"/>
      </rPr>
      <t>(89194-P)</t>
    </r>
  </si>
  <si>
    <t>Reserve on</t>
  </si>
  <si>
    <t>Associated Companies</t>
  </si>
  <si>
    <t>This section is not applicable.</t>
  </si>
  <si>
    <t>The  operation  of  the  Group  is  not  subject  to  material  seasonal  or  cyclical  effects.</t>
  </si>
  <si>
    <t>Profit/(loss) from operations</t>
  </si>
  <si>
    <t xml:space="preserve">     of associated companies</t>
  </si>
  <si>
    <t>Cash &amp; cash equivalents at beginning of the period</t>
  </si>
  <si>
    <t>Cash &amp; cash equivalents at end of the period</t>
  </si>
  <si>
    <t>Dilution of interest in a subsidiary company</t>
  </si>
  <si>
    <t>Inter-segment  sales</t>
  </si>
  <si>
    <t>Gain/(Loss) on dilution of interest in associates</t>
  </si>
  <si>
    <t>Before Taxation</t>
  </si>
  <si>
    <t>a. There  were  no  purchases  or  disposals  of  quoted  securities  for  the  current  quarter  and  financial  year-to-date.</t>
  </si>
  <si>
    <t>At cost</t>
  </si>
  <si>
    <t>At net book value</t>
  </si>
  <si>
    <t>At market value</t>
  </si>
  <si>
    <t xml:space="preserve">     in a subsidiary company</t>
  </si>
  <si>
    <t>Notes  to  the  Condensed Financial  Statements</t>
  </si>
  <si>
    <t xml:space="preserve">Associates </t>
  </si>
  <si>
    <t>26.</t>
  </si>
  <si>
    <t xml:space="preserve">Standard  26,  "Interim  Financial  Reporting"  and  Part A of Appendix 9B of the Listing Requirements of the Kuala Lumpur Stock </t>
  </si>
  <si>
    <t>The  Group's  segmental  report  for  the  financial  year-to-date  is  as  follows:-</t>
  </si>
  <si>
    <t>b. The Group's investment in quoted securities as at end of the reporting period is as follows:</t>
  </si>
  <si>
    <t>Net tangible assets per share</t>
  </si>
  <si>
    <t>Net losses not recognised in</t>
  </si>
  <si>
    <t>This note is not applicable.</t>
  </si>
  <si>
    <t>There  were  no  audit  qualifications  on  the audited  report  of  the  preceding  audited  financial  statements.</t>
  </si>
  <si>
    <t>30/06/2003</t>
  </si>
  <si>
    <t>Borrowings</t>
  </si>
  <si>
    <t>Condensed  Consolidated  Statements  of  Changes  in  Equity</t>
  </si>
  <si>
    <t>Condensed  Consolidated  Cash  Flow  Statements</t>
  </si>
  <si>
    <t>CONDENSED  CONSOLIDATED  STATEMENTS  OF  CHANGES  IN  EQUITY</t>
  </si>
  <si>
    <t>(The Condensed Consolidated Statements of Changes In Equity should be read in conjunction with the</t>
  </si>
  <si>
    <t>CONDENSED  CONSOLIDATED  CASH  FLOW  STATEMENTS</t>
  </si>
  <si>
    <t>There  were  no  material events subsequent  to  the end of the interim period that have not been reflected in the financial</t>
  </si>
  <si>
    <t>statements for the interim period.</t>
  </si>
  <si>
    <t xml:space="preserve">The effective tax rate of the Group was higher than the statutory income tax rate due to the following:  </t>
  </si>
  <si>
    <t>Audited Financial Statements for the year ended 30 June 2003)</t>
  </si>
  <si>
    <t>Balance at 1 July 2003</t>
  </si>
  <si>
    <t>30 June 2003.</t>
  </si>
  <si>
    <t xml:space="preserve">with  those  adopted  in  the  audited  financial  statements  for  the  financial  year  ended  30  June  2003  except  for  the  adoption  </t>
  </si>
  <si>
    <t>There  were  no  items  affecting  assets,  liabilities,  equity,  net  income  or  cash  flows  that  are  unusual  because of their nature, size or incidence.</t>
  </si>
  <si>
    <t>The valuation of property, plant and equipment have been brought forward without any amendments from the previous audited financial statements.</t>
  </si>
  <si>
    <t>There  were  no  changes  in  the  composition  of  the  Group  for  the  current  quarter  and  financial  year-to-date.</t>
  </si>
  <si>
    <t>The  Group's  borrowings  are  denominated  in  Ringgit Malaysia.</t>
  </si>
  <si>
    <t xml:space="preserve">Net tangible assets per share is calculated by dividing the Group's shareholders' funds less intangible assets of the Group by the number of ordinary shares in issue of 74.711 million. </t>
  </si>
  <si>
    <t>Motorcycle /</t>
  </si>
  <si>
    <t xml:space="preserve"> Automotive</t>
  </si>
  <si>
    <t>(b) higher tax rates in foreign associates.</t>
  </si>
  <si>
    <t xml:space="preserve">There  were  no  material  changes  in  estimates  of  amounts  reported  in  prior  interim periods of the current financial year </t>
  </si>
  <si>
    <t>or in prior financial years.</t>
  </si>
  <si>
    <t>5  -  8</t>
  </si>
  <si>
    <t>(Loss)/Earnings per share (sen) :</t>
  </si>
  <si>
    <t>Net loss for the period</t>
  </si>
  <si>
    <t>Second  Quarter  Ended</t>
  </si>
  <si>
    <t>Interim  report  for  the  second  quarter  ended  31  December  2003</t>
  </si>
  <si>
    <t>31/12/2003</t>
  </si>
  <si>
    <t>31/12/2002</t>
  </si>
  <si>
    <t>Gain on dilution of shares</t>
  </si>
  <si>
    <r>
      <t xml:space="preserve">Interim  report  for  the  second quarter  ended  31  December 2003 </t>
    </r>
    <r>
      <rPr>
        <sz val="10"/>
        <rFont val="Arial"/>
        <family val="2"/>
      </rPr>
      <t xml:space="preserve"> (Cont'd)</t>
    </r>
  </si>
  <si>
    <r>
      <t xml:space="preserve">Interim  report  for  the  second  quarter  ended  31  December  2003 </t>
    </r>
    <r>
      <rPr>
        <sz val="10"/>
        <rFont val="Arial"/>
        <family val="2"/>
      </rPr>
      <t xml:space="preserve"> (Cont'd)</t>
    </r>
  </si>
  <si>
    <t>Balance at 31 December 2003</t>
  </si>
  <si>
    <t>Balance at 31 December 2002</t>
  </si>
  <si>
    <t>Impact of dilution on interest in</t>
  </si>
  <si>
    <t>subsidiaries to associates</t>
  </si>
  <si>
    <t xml:space="preserve">Dividend for the financial year </t>
  </si>
  <si>
    <t>30 June 2002</t>
  </si>
  <si>
    <t>Net profit for the period</t>
  </si>
  <si>
    <r>
      <t xml:space="preserve">Interim  report  for  the  second  quarter  ended  31 December  2003 </t>
    </r>
    <r>
      <rPr>
        <sz val="10"/>
        <rFont val="Arial"/>
        <family val="2"/>
      </rPr>
      <t xml:space="preserve"> (Cont'd)</t>
    </r>
  </si>
  <si>
    <t>The Board does not recommend any interim dividend for the financial quarter ended 31 December 2003.</t>
  </si>
  <si>
    <t>(Loss)/profit after tax</t>
  </si>
  <si>
    <t>Other investments</t>
  </si>
  <si>
    <t>Net current liabilities</t>
  </si>
  <si>
    <t>31  December  2003</t>
  </si>
  <si>
    <t>Net (loss)/profit for the period</t>
  </si>
  <si>
    <t>(Loss)/Profit after taxation</t>
  </si>
  <si>
    <t>(Loss)/Profit before taxation</t>
  </si>
  <si>
    <t>Loss  before  taxation</t>
  </si>
  <si>
    <t>Current  year  quarter  (31 December 2003)</t>
  </si>
  <si>
    <t>Immediate  preceding  quarter (30 September 2003)</t>
  </si>
  <si>
    <t>(Loss)/Earnings  per  share</t>
  </si>
  <si>
    <t xml:space="preserve">(Loss)/Earnings  per  share  is  calculated  by  dividing  the  Group's  (loss)/profit after tax and minority interests by  the </t>
  </si>
  <si>
    <t>number  of  ordinary  shares  in  issue  of  74.711 million.</t>
  </si>
  <si>
    <t>Loss</t>
  </si>
  <si>
    <t>(a) losses of certain subsidiaries that are not available to be set off against taxable profits of other subsidiaries.</t>
  </si>
  <si>
    <t>30 June 2003</t>
  </si>
  <si>
    <t>to RM53,792 in respect of the previous financial year ended 30 June 2003 was paid by the Group.</t>
  </si>
  <si>
    <t xml:space="preserve">During the current and financial year-to-date, a first and final dividend of 0.1 sen per share less income tax, amounting </t>
  </si>
  <si>
    <t>Group's revenue was marginally higher at RM50.6 million and loss before tax was reduced by RM0.4 million due to better performances from the motorcycle/automotive and steel divisions.</t>
  </si>
  <si>
    <t>Our motorcycle/automotive division is expected to record favourable results whilst international trading and steel division's performance is expected to be maintained.</t>
  </si>
  <si>
    <t>There  were  no  contingent  liabilities  or  contingent  assets  to  be  disclosed  as  at  the  date  of  this  report.</t>
  </si>
  <si>
    <t>The Group registered a revenue of RM100.5 million and a loss before tax of RM0.8 million as compared to a revenue of RM164.2 million and a profit before tax of RM11.3 million in the preceding year corresponding period. The Group accounted for a gain on dilution in a subsidiary company of RM2.0 million in the previous financial year-to-date. Subsequent to the dilution, share of results in associates was lower at RM1.1 million as compared to RM11.8 million in the same period of the preceding financial year.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</si>
</sst>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hh:mm\ AM/PM_)"/>
    <numFmt numFmtId="173" formatCode="dd\-mmm_)"/>
    <numFmt numFmtId="174" formatCode="#,##0.0_);\(#,##0.0\)"/>
    <numFmt numFmtId="175" formatCode="0_);\(0\)"/>
    <numFmt numFmtId="176" formatCode="mm/dd/yy"/>
    <numFmt numFmtId="177" formatCode="_(* #,##0.0_);_(* \(#,##0.0\);_(* &quot;-&quot;??_);_(@_)"/>
    <numFmt numFmtId="178" formatCode="_(* #,##0_);_(* \(#,##0\);_(* &quot;-&quot;??_);_(@_)"/>
  </numFmts>
  <fonts count="21">
    <font>
      <sz val="12"/>
      <name val="Arial"/>
      <family val="0"/>
    </font>
    <font>
      <sz val="10"/>
      <name val="Arial"/>
      <family val="0"/>
    </font>
    <font>
      <b/>
      <sz val="16"/>
      <name val="Times New Roman"/>
      <family val="0"/>
    </font>
    <font>
      <b/>
      <sz val="10"/>
      <name val="SWISS"/>
      <family val="0"/>
    </font>
    <font>
      <b/>
      <sz val="12"/>
      <name val="SWISS"/>
      <family val="0"/>
    </font>
    <font>
      <sz val="12"/>
      <color indexed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0"/>
    </font>
    <font>
      <u val="single"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1">
    <xf numFmtId="37" fontId="0" fillId="0" borderId="0" xfId="0" applyAlignment="1">
      <alignment/>
    </xf>
    <xf numFmtId="37" fontId="0" fillId="0" borderId="0" xfId="0" applyFont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0" xfId="0" applyFont="1" applyAlignment="1" applyProtection="1">
      <alignment horizontal="centerContinuous"/>
      <protection/>
    </xf>
    <xf numFmtId="37" fontId="3" fillId="0" borderId="0" xfId="0" applyFont="1" applyAlignment="1" applyProtection="1">
      <alignment horizontal="centerContinuous"/>
      <protection/>
    </xf>
    <xf numFmtId="37" fontId="4" fillId="0" borderId="0" xfId="0" applyFont="1" applyAlignment="1" applyProtection="1">
      <alignment horizontal="centerContinuous"/>
      <protection/>
    </xf>
    <xf numFmtId="37" fontId="0" fillId="0" borderId="0" xfId="0" applyFont="1" applyAlignment="1" applyProtection="1">
      <alignment horizontal="center"/>
      <protection/>
    </xf>
    <xf numFmtId="37" fontId="5" fillId="0" borderId="0" xfId="0" applyFont="1" applyAlignment="1" applyProtection="1">
      <alignment/>
      <protection/>
    </xf>
    <xf numFmtId="37" fontId="7" fillId="0" borderId="0" xfId="0" applyFont="1" applyAlignment="1" applyProtection="1">
      <alignment horizontal="center"/>
      <protection/>
    </xf>
    <xf numFmtId="37" fontId="6" fillId="0" borderId="0" xfId="0" applyFont="1" applyAlignment="1" applyProtection="1">
      <alignment horizontal="centerContinuous"/>
      <protection/>
    </xf>
    <xf numFmtId="37" fontId="2" fillId="0" borderId="0" xfId="0" applyFont="1" applyAlignment="1" applyProtection="1">
      <alignment horizontal="center"/>
      <protection/>
    </xf>
    <xf numFmtId="37" fontId="7" fillId="0" borderId="0" xfId="0" applyFont="1" applyAlignment="1" applyProtection="1">
      <alignment/>
      <protection/>
    </xf>
    <xf numFmtId="37" fontId="1" fillId="0" borderId="0" xfId="0" applyFont="1" applyAlignment="1" applyProtection="1">
      <alignment horizontal="left"/>
      <protection/>
    </xf>
    <xf numFmtId="37" fontId="8" fillId="0" borderId="0" xfId="0" applyFont="1" applyAlignment="1" applyProtection="1">
      <alignment/>
      <protection/>
    </xf>
    <xf numFmtId="37" fontId="1" fillId="0" borderId="0" xfId="0" applyFont="1" applyAlignment="1">
      <alignment/>
    </xf>
    <xf numFmtId="37" fontId="1" fillId="0" borderId="0" xfId="0" applyFont="1" applyAlignment="1" applyProtection="1">
      <alignment horizontal="left"/>
      <protection/>
    </xf>
    <xf numFmtId="37" fontId="1" fillId="0" borderId="0" xfId="0" applyFont="1" applyAlignment="1" applyProtection="1">
      <alignment/>
      <protection/>
    </xf>
    <xf numFmtId="37" fontId="1" fillId="0" borderId="0" xfId="0" applyFont="1" applyAlignment="1" applyProtection="1">
      <alignment horizontal="center"/>
      <protection/>
    </xf>
    <xf numFmtId="37" fontId="7" fillId="0" borderId="0" xfId="0" applyFont="1" applyAlignment="1" applyProtection="1" quotePrefix="1">
      <alignment horizontal="center"/>
      <protection/>
    </xf>
    <xf numFmtId="37" fontId="1" fillId="0" borderId="0" xfId="0" applyFont="1" applyAlignment="1" applyProtection="1">
      <alignment horizontal="center"/>
      <protection/>
    </xf>
    <xf numFmtId="37" fontId="1" fillId="0" borderId="0" xfId="0" applyFont="1" applyAlignment="1" applyProtection="1">
      <alignment/>
      <protection/>
    </xf>
    <xf numFmtId="37" fontId="1" fillId="0" borderId="0" xfId="0" applyFont="1" applyAlignment="1">
      <alignment/>
    </xf>
    <xf numFmtId="37" fontId="1" fillId="0" borderId="0" xfId="0" applyFont="1" applyAlignment="1" applyProtection="1">
      <alignment horizontal="centerContinuous"/>
      <protection/>
    </xf>
    <xf numFmtId="41" fontId="1" fillId="0" borderId="0" xfId="0" applyNumberFormat="1" applyFont="1" applyAlignment="1" applyProtection="1">
      <alignment horizontal="right"/>
      <protection/>
    </xf>
    <xf numFmtId="41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right"/>
      <protection/>
    </xf>
    <xf numFmtId="37" fontId="1" fillId="0" borderId="0" xfId="0" applyNumberFormat="1" applyFont="1" applyAlignment="1" applyProtection="1">
      <alignment horizontal="centerContinuous"/>
      <protection/>
    </xf>
    <xf numFmtId="37" fontId="1" fillId="0" borderId="0" xfId="0" applyFont="1" applyBorder="1" applyAlignment="1">
      <alignment/>
    </xf>
    <xf numFmtId="37" fontId="1" fillId="0" borderId="0" xfId="0" applyNumberFormat="1" applyFont="1" applyAlignment="1" applyProtection="1">
      <alignment horizontal="right"/>
      <protection/>
    </xf>
    <xf numFmtId="37" fontId="1" fillId="0" borderId="0" xfId="0" applyNumberFormat="1" applyFont="1" applyAlignment="1" applyProtection="1">
      <alignment/>
      <protection/>
    </xf>
    <xf numFmtId="37" fontId="1" fillId="0" borderId="0" xfId="0" applyFont="1" applyAlignment="1" applyProtection="1">
      <alignment horizontal="right"/>
      <protection/>
    </xf>
    <xf numFmtId="37" fontId="1" fillId="0" borderId="1" xfId="0" applyNumberFormat="1" applyFont="1" applyBorder="1" applyAlignment="1" applyProtection="1">
      <alignment horizontal="right"/>
      <protection/>
    </xf>
    <xf numFmtId="37" fontId="1" fillId="0" borderId="0" xfId="0" applyNumberFormat="1" applyFont="1" applyBorder="1" applyAlignment="1" applyProtection="1">
      <alignment horizontal="right"/>
      <protection/>
    </xf>
    <xf numFmtId="37" fontId="7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  <xf numFmtId="37" fontId="7" fillId="0" borderId="0" xfId="0" applyNumberFormat="1" applyFont="1" applyAlignment="1" applyProtection="1">
      <alignment horizontal="center"/>
      <protection/>
    </xf>
    <xf numFmtId="37" fontId="1" fillId="0" borderId="0" xfId="0" applyFont="1" applyAlignment="1">
      <alignment horizontal="center"/>
    </xf>
    <xf numFmtId="37" fontId="1" fillId="0" borderId="0" xfId="0" applyFont="1" applyAlignment="1" applyProtection="1">
      <alignment horizontal="right"/>
      <protection/>
    </xf>
    <xf numFmtId="41" fontId="1" fillId="0" borderId="0" xfId="0" applyNumberFormat="1" applyFont="1" applyAlignment="1">
      <alignment/>
    </xf>
    <xf numFmtId="37" fontId="9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7" fontId="1" fillId="0" borderId="0" xfId="0" applyNumberFormat="1" applyFont="1" applyBorder="1" applyAlignment="1" applyProtection="1">
      <alignment horizontal="right"/>
      <protection/>
    </xf>
    <xf numFmtId="37" fontId="1" fillId="0" borderId="0" xfId="0" applyFont="1" applyAlignment="1" applyProtection="1" quotePrefix="1">
      <alignment horizontal="left"/>
      <protection/>
    </xf>
    <xf numFmtId="37" fontId="1" fillId="0" borderId="2" xfId="0" applyNumberFormat="1" applyFont="1" applyBorder="1" applyAlignment="1" applyProtection="1">
      <alignment horizontal="right"/>
      <protection/>
    </xf>
    <xf numFmtId="37" fontId="1" fillId="0" borderId="0" xfId="0" applyFont="1" applyAlignment="1" applyProtection="1" quotePrefix="1">
      <alignment/>
      <protection/>
    </xf>
    <xf numFmtId="39" fontId="1" fillId="0" borderId="3" xfId="0" applyNumberFormat="1" applyFont="1" applyBorder="1" applyAlignment="1" applyProtection="1">
      <alignment horizontal="right"/>
      <protection/>
    </xf>
    <xf numFmtId="37" fontId="7" fillId="0" borderId="0" xfId="0" applyFont="1" applyAlignment="1" applyProtection="1">
      <alignment horizontal="centerContinuous"/>
      <protection/>
    </xf>
    <xf numFmtId="37" fontId="7" fillId="0" borderId="4" xfId="0" applyFont="1" applyBorder="1" applyAlignment="1" applyProtection="1">
      <alignment horizontal="centerContinuous"/>
      <protection/>
    </xf>
    <xf numFmtId="37" fontId="1" fillId="0" borderId="4" xfId="0" applyFont="1" applyBorder="1" applyAlignment="1" applyProtection="1">
      <alignment horizontal="centerContinuous"/>
      <protection/>
    </xf>
    <xf numFmtId="37" fontId="9" fillId="0" borderId="0" xfId="0" applyFont="1" applyAlignment="1" applyProtection="1">
      <alignment horizontal="center"/>
      <protection/>
    </xf>
    <xf numFmtId="37" fontId="1" fillId="0" borderId="0" xfId="0" applyFont="1" applyBorder="1" applyAlignment="1" applyProtection="1">
      <alignment horizontal="right"/>
      <protection/>
    </xf>
    <xf numFmtId="37" fontId="1" fillId="0" borderId="5" xfId="0" applyFont="1" applyBorder="1" applyAlignment="1" applyProtection="1">
      <alignment horizontal="right"/>
      <protection/>
    </xf>
    <xf numFmtId="37" fontId="1" fillId="0" borderId="4" xfId="0" applyFont="1" applyBorder="1" applyAlignment="1" applyProtection="1">
      <alignment horizontal="right"/>
      <protection/>
    </xf>
    <xf numFmtId="41" fontId="1" fillId="0" borderId="0" xfId="0" applyNumberFormat="1" applyFont="1" applyBorder="1" applyAlignment="1" applyProtection="1">
      <alignment horizontal="right"/>
      <protection/>
    </xf>
    <xf numFmtId="37" fontId="10" fillId="0" borderId="0" xfId="0" applyFont="1" applyAlignment="1" applyProtection="1">
      <alignment horizontal="center"/>
      <protection/>
    </xf>
    <xf numFmtId="37" fontId="10" fillId="0" borderId="0" xfId="0" applyFont="1" applyAlignment="1" applyProtection="1" quotePrefix="1">
      <alignment horizontal="center"/>
      <protection/>
    </xf>
    <xf numFmtId="37" fontId="11" fillId="0" borderId="0" xfId="0" applyFont="1" applyAlignment="1" applyProtection="1">
      <alignment horizontal="center"/>
      <protection/>
    </xf>
    <xf numFmtId="37" fontId="10" fillId="0" borderId="0" xfId="0" applyFont="1" applyAlignment="1" applyProtection="1">
      <alignment/>
      <protection/>
    </xf>
    <xf numFmtId="37" fontId="11" fillId="0" borderId="0" xfId="0" applyFont="1" applyAlignment="1" applyProtection="1">
      <alignment/>
      <protection/>
    </xf>
    <xf numFmtId="37" fontId="1" fillId="0" borderId="0" xfId="0" applyFont="1" applyAlignment="1">
      <alignment horizontal="left"/>
    </xf>
    <xf numFmtId="37" fontId="1" fillId="0" borderId="0" xfId="0" applyFont="1" applyAlignment="1">
      <alignment/>
    </xf>
    <xf numFmtId="37" fontId="10" fillId="0" borderId="0" xfId="0" applyFont="1" applyAlignment="1">
      <alignment horizontal="center"/>
    </xf>
    <xf numFmtId="37" fontId="10" fillId="0" borderId="0" xfId="0" applyNumberFormat="1" applyFont="1" applyAlignment="1" applyProtection="1">
      <alignment horizontal="center"/>
      <protection/>
    </xf>
    <xf numFmtId="37" fontId="10" fillId="0" borderId="0" xfId="0" applyNumberFormat="1" applyFont="1" applyAlignment="1" applyProtection="1">
      <alignment/>
      <protection/>
    </xf>
    <xf numFmtId="37" fontId="12" fillId="0" borderId="0" xfId="0" applyFont="1" applyAlignment="1" applyProtection="1">
      <alignment horizontal="center"/>
      <protection/>
    </xf>
    <xf numFmtId="37" fontId="13" fillId="0" borderId="0" xfId="0" applyFont="1" applyAlignment="1" applyProtection="1">
      <alignment horizontal="center"/>
      <protection/>
    </xf>
    <xf numFmtId="37" fontId="13" fillId="0" borderId="0" xfId="0" applyFont="1" applyAlignment="1" applyProtection="1">
      <alignment/>
      <protection/>
    </xf>
    <xf numFmtId="37" fontId="12" fillId="0" borderId="0" xfId="0" applyFont="1" applyAlignment="1">
      <alignment horizontal="center"/>
    </xf>
    <xf numFmtId="37" fontId="7" fillId="0" borderId="0" xfId="0" applyFont="1" applyAlignment="1">
      <alignment/>
    </xf>
    <xf numFmtId="37" fontId="10" fillId="0" borderId="0" xfId="0" applyNumberFormat="1" applyFont="1" applyAlignment="1" applyProtection="1">
      <alignment horizontal="right"/>
      <protection/>
    </xf>
    <xf numFmtId="37" fontId="1" fillId="0" borderId="0" xfId="0" applyNumberFormat="1" applyFont="1" applyAlignment="1" applyProtection="1" quotePrefix="1">
      <alignment horizontal="right"/>
      <protection/>
    </xf>
    <xf numFmtId="37" fontId="1" fillId="0" borderId="0" xfId="0" applyNumberFormat="1" applyFont="1" applyBorder="1" applyAlignment="1" applyProtection="1">
      <alignment/>
      <protection/>
    </xf>
    <xf numFmtId="37" fontId="1" fillId="0" borderId="0" xfId="0" applyFont="1" applyBorder="1" applyAlignment="1" applyProtection="1">
      <alignment/>
      <protection/>
    </xf>
    <xf numFmtId="37" fontId="1" fillId="0" borderId="0" xfId="0" applyFont="1" applyBorder="1" applyAlignment="1" applyProtection="1">
      <alignment horizontal="center"/>
      <protection/>
    </xf>
    <xf numFmtId="37" fontId="1" fillId="0" borderId="0" xfId="0" applyFont="1" applyBorder="1" applyAlignment="1" applyProtection="1">
      <alignment/>
      <protection/>
    </xf>
    <xf numFmtId="37" fontId="1" fillId="0" borderId="0" xfId="0" applyFont="1" applyAlignment="1" applyProtection="1">
      <alignment/>
      <protection/>
    </xf>
    <xf numFmtId="37" fontId="7" fillId="0" borderId="0" xfId="0" applyFont="1" applyAlignment="1">
      <alignment horizontal="center"/>
    </xf>
    <xf numFmtId="37" fontId="1" fillId="0" borderId="3" xfId="0" applyFont="1" applyBorder="1" applyAlignment="1" applyProtection="1">
      <alignment horizontal="right"/>
      <protection/>
    </xf>
    <xf numFmtId="37" fontId="1" fillId="0" borderId="4" xfId="0" applyNumberFormat="1" applyFont="1" applyBorder="1" applyAlignment="1" applyProtection="1">
      <alignment horizontal="right"/>
      <protection/>
    </xf>
    <xf numFmtId="37" fontId="1" fillId="0" borderId="6" xfId="0" applyFont="1" applyBorder="1" applyAlignment="1">
      <alignment/>
    </xf>
    <xf numFmtId="37" fontId="1" fillId="0" borderId="0" xfId="0" applyFont="1" applyBorder="1" applyAlignment="1">
      <alignment/>
    </xf>
    <xf numFmtId="37" fontId="1" fillId="0" borderId="5" xfId="0" applyFont="1" applyBorder="1" applyAlignment="1">
      <alignment/>
    </xf>
    <xf numFmtId="37" fontId="1" fillId="0" borderId="7" xfId="0" applyFont="1" applyBorder="1" applyAlignment="1">
      <alignment/>
    </xf>
    <xf numFmtId="37" fontId="1" fillId="0" borderId="8" xfId="0" applyFont="1" applyBorder="1" applyAlignment="1">
      <alignment/>
    </xf>
    <xf numFmtId="37" fontId="1" fillId="0" borderId="9" xfId="0" applyFont="1" applyBorder="1" applyAlignment="1">
      <alignment/>
    </xf>
    <xf numFmtId="37" fontId="1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Border="1" applyAlignment="1" applyProtection="1">
      <alignment/>
      <protection/>
    </xf>
    <xf numFmtId="41" fontId="1" fillId="0" borderId="0" xfId="0" applyNumberFormat="1" applyFont="1" applyBorder="1" applyAlignment="1" applyProtection="1">
      <alignment/>
      <protection/>
    </xf>
    <xf numFmtId="37" fontId="9" fillId="0" borderId="0" xfId="0" applyFont="1" applyBorder="1" applyAlignment="1" applyProtection="1">
      <alignment/>
      <protection/>
    </xf>
    <xf numFmtId="43" fontId="1" fillId="0" borderId="0" xfId="15" applyFont="1" applyBorder="1" applyAlignment="1" applyProtection="1">
      <alignment/>
      <protection/>
    </xf>
    <xf numFmtId="43" fontId="1" fillId="0" borderId="0" xfId="15" applyFont="1" applyBorder="1" applyAlignment="1" applyProtection="1">
      <alignment horizontal="right"/>
      <protection/>
    </xf>
    <xf numFmtId="43" fontId="1" fillId="0" borderId="0" xfId="15" applyFont="1" applyAlignment="1">
      <alignment/>
    </xf>
    <xf numFmtId="37" fontId="1" fillId="0" borderId="0" xfId="0" applyFont="1" applyAlignment="1" applyProtection="1" quotePrefix="1">
      <alignment horizontal="center"/>
      <protection/>
    </xf>
    <xf numFmtId="37" fontId="6" fillId="0" borderId="0" xfId="0" applyFont="1" applyAlignment="1">
      <alignment horizontal="left"/>
    </xf>
    <xf numFmtId="37" fontId="9" fillId="0" borderId="0" xfId="0" applyFont="1" applyAlignment="1">
      <alignment horizontal="center"/>
    </xf>
    <xf numFmtId="43" fontId="1" fillId="0" borderId="0" xfId="15" applyFont="1" applyBorder="1" applyAlignment="1">
      <alignment/>
    </xf>
    <xf numFmtId="37" fontId="6" fillId="0" borderId="0" xfId="0" applyFont="1" applyAlignment="1" applyProtection="1">
      <alignment horizontal="left"/>
      <protection/>
    </xf>
    <xf numFmtId="37" fontId="14" fillId="0" borderId="0" xfId="0" applyFont="1" applyAlignment="1">
      <alignment horizontal="left"/>
    </xf>
    <xf numFmtId="39" fontId="1" fillId="0" borderId="3" xfId="0" applyNumberFormat="1" applyFont="1" applyBorder="1" applyAlignment="1" applyProtection="1" quotePrefix="1">
      <alignment horizontal="right"/>
      <protection/>
    </xf>
    <xf numFmtId="37" fontId="14" fillId="0" borderId="0" xfId="0" applyFont="1" applyAlignment="1" applyProtection="1">
      <alignment horizontal="left"/>
      <protection/>
    </xf>
    <xf numFmtId="37" fontId="0" fillId="0" borderId="0" xfId="0" applyAlignment="1">
      <alignment horizontal="left"/>
    </xf>
    <xf numFmtId="15" fontId="7" fillId="0" borderId="0" xfId="0" applyNumberFormat="1" applyFont="1" applyAlignment="1">
      <alignment horizontal="center"/>
    </xf>
    <xf numFmtId="37" fontId="9" fillId="0" borderId="0" xfId="0" applyFont="1" applyAlignment="1">
      <alignment/>
    </xf>
    <xf numFmtId="37" fontId="1" fillId="0" borderId="10" xfId="0" applyFont="1" applyBorder="1" applyAlignment="1">
      <alignment/>
    </xf>
    <xf numFmtId="37" fontId="0" fillId="0" borderId="11" xfId="0" applyBorder="1" applyAlignment="1">
      <alignment/>
    </xf>
    <xf numFmtId="37" fontId="0" fillId="0" borderId="0" xfId="0" applyFont="1" applyAlignment="1" applyProtection="1">
      <alignment/>
      <protection/>
    </xf>
    <xf numFmtId="37" fontId="17" fillId="0" borderId="0" xfId="0" applyFont="1" applyAlignment="1">
      <alignment/>
    </xf>
    <xf numFmtId="37" fontId="17" fillId="0" borderId="0" xfId="0" applyFont="1" applyAlignment="1" quotePrefix="1">
      <alignment horizontal="right"/>
    </xf>
    <xf numFmtId="37" fontId="1" fillId="0" borderId="1" xfId="0" applyFont="1" applyBorder="1" applyAlignment="1" applyProtection="1">
      <alignment/>
      <protection/>
    </xf>
    <xf numFmtId="37" fontId="1" fillId="0" borderId="1" xfId="0" applyFont="1" applyBorder="1" applyAlignment="1" applyProtection="1">
      <alignment horizontal="center"/>
      <protection/>
    </xf>
    <xf numFmtId="37" fontId="1" fillId="0" borderId="1" xfId="0" applyNumberFormat="1" applyFont="1" applyBorder="1" applyAlignment="1" applyProtection="1">
      <alignment/>
      <protection/>
    </xf>
    <xf numFmtId="37" fontId="0" fillId="0" borderId="0" xfId="0" applyBorder="1" applyAlignment="1">
      <alignment/>
    </xf>
    <xf numFmtId="37" fontId="1" fillId="0" borderId="0" xfId="0" applyFont="1" applyAlignment="1" applyProtection="1" quotePrefix="1">
      <alignment/>
      <protection/>
    </xf>
    <xf numFmtId="37" fontId="18" fillId="0" borderId="0" xfId="0" applyFont="1" applyAlignment="1" applyProtection="1">
      <alignment horizontal="left"/>
      <protection/>
    </xf>
    <xf numFmtId="37" fontId="1" fillId="0" borderId="12" xfId="0" applyFont="1" applyBorder="1" applyAlignment="1">
      <alignment/>
    </xf>
    <xf numFmtId="37" fontId="14" fillId="0" borderId="0" xfId="0" applyFont="1" applyAlignment="1">
      <alignment/>
    </xf>
    <xf numFmtId="37" fontId="7" fillId="0" borderId="0" xfId="0" applyFont="1" applyAlignment="1" quotePrefix="1">
      <alignment horizontal="left"/>
    </xf>
    <xf numFmtId="37" fontId="7" fillId="0" borderId="0" xfId="0" applyFont="1" applyAlignment="1">
      <alignment horizontal="left"/>
    </xf>
    <xf numFmtId="37" fontId="19" fillId="0" borderId="0" xfId="0" applyFont="1" applyAlignment="1" applyProtection="1">
      <alignment/>
      <protection/>
    </xf>
    <xf numFmtId="37" fontId="19" fillId="0" borderId="0" xfId="0" applyFont="1" applyAlignment="1">
      <alignment/>
    </xf>
    <xf numFmtId="37" fontId="20" fillId="0" borderId="0" xfId="0" applyFont="1" applyAlignment="1">
      <alignment/>
    </xf>
    <xf numFmtId="37" fontId="7" fillId="0" borderId="0" xfId="0" applyNumberFormat="1" applyFont="1" applyBorder="1" applyAlignment="1" applyProtection="1">
      <alignment horizontal="center"/>
      <protection/>
    </xf>
    <xf numFmtId="37" fontId="7" fillId="0" borderId="0" xfId="0" applyFont="1" applyBorder="1" applyAlignment="1" applyProtection="1">
      <alignment horizontal="center"/>
      <protection/>
    </xf>
    <xf numFmtId="37" fontId="1" fillId="0" borderId="0" xfId="0" applyFont="1" applyAlignment="1">
      <alignment horizontal="center"/>
    </xf>
    <xf numFmtId="43" fontId="1" fillId="0" borderId="0" xfId="15" applyFont="1" applyAlignment="1" applyProtection="1">
      <alignment/>
      <protection/>
    </xf>
    <xf numFmtId="43" fontId="1" fillId="0" borderId="0" xfId="15" applyFont="1" applyBorder="1" applyAlignment="1">
      <alignment horizontal="right"/>
    </xf>
    <xf numFmtId="178" fontId="1" fillId="0" borderId="13" xfId="15" applyNumberFormat="1" applyFont="1" applyBorder="1" applyAlignment="1">
      <alignment horizontal="right"/>
    </xf>
    <xf numFmtId="178" fontId="1" fillId="0" borderId="0" xfId="15" applyNumberFormat="1" applyFont="1" applyBorder="1" applyAlignment="1">
      <alignment horizontal="right"/>
    </xf>
    <xf numFmtId="37" fontId="15" fillId="0" borderId="0" xfId="0" applyFont="1" applyAlignment="1">
      <alignment horizontal="right"/>
    </xf>
    <xf numFmtId="178" fontId="1" fillId="0" borderId="0" xfId="15" applyNumberFormat="1" applyFont="1" applyAlignment="1" applyProtection="1">
      <alignment horizontal="right"/>
      <protection/>
    </xf>
    <xf numFmtId="178" fontId="1" fillId="0" borderId="0" xfId="15" applyNumberFormat="1" applyFont="1" applyBorder="1" applyAlignment="1" applyProtection="1">
      <alignment horizontal="right"/>
      <protection/>
    </xf>
    <xf numFmtId="43" fontId="1" fillId="0" borderId="1" xfId="15" applyFont="1" applyBorder="1" applyAlignment="1" applyProtection="1">
      <alignment/>
      <protection/>
    </xf>
    <xf numFmtId="37" fontId="1" fillId="0" borderId="14" xfId="0" applyFont="1" applyBorder="1" applyAlignment="1">
      <alignment/>
    </xf>
    <xf numFmtId="37" fontId="1" fillId="0" borderId="15" xfId="0" applyFont="1" applyBorder="1" applyAlignment="1">
      <alignment/>
    </xf>
    <xf numFmtId="37" fontId="0" fillId="0" borderId="0" xfId="0" applyAlignment="1">
      <alignment horizontal="center"/>
    </xf>
    <xf numFmtId="37" fontId="7" fillId="0" borderId="0" xfId="0" applyFont="1" applyAlignment="1" applyProtection="1">
      <alignment horizontal="right"/>
      <protection/>
    </xf>
    <xf numFmtId="37" fontId="10" fillId="0" borderId="4" xfId="0" applyNumberFormat="1" applyFont="1" applyBorder="1" applyAlignment="1" applyProtection="1">
      <alignment horizontal="center"/>
      <protection/>
    </xf>
    <xf numFmtId="178" fontId="1" fillId="0" borderId="0" xfId="15" applyNumberFormat="1" applyFont="1" applyAlignment="1">
      <alignment/>
    </xf>
    <xf numFmtId="178" fontId="1" fillId="0" borderId="12" xfId="15" applyNumberFormat="1" applyFont="1" applyBorder="1" applyAlignment="1" applyProtection="1">
      <alignment horizontal="right"/>
      <protection/>
    </xf>
    <xf numFmtId="37" fontId="1" fillId="0" borderId="0" xfId="0" applyFont="1" applyAlignment="1" quotePrefix="1">
      <alignment/>
    </xf>
    <xf numFmtId="37" fontId="1" fillId="0" borderId="0" xfId="0" applyFont="1" applyAlignment="1" applyProtection="1" quotePrefix="1">
      <alignment horizontal="right"/>
      <protection/>
    </xf>
    <xf numFmtId="37" fontId="1" fillId="0" borderId="0" xfId="0" applyFont="1" applyAlignment="1">
      <alignment wrapText="1"/>
    </xf>
    <xf numFmtId="37" fontId="1" fillId="0" borderId="10" xfId="0" applyFont="1" applyBorder="1" applyAlignment="1">
      <alignment/>
    </xf>
    <xf numFmtId="178" fontId="1" fillId="0" borderId="0" xfId="15" applyNumberFormat="1" applyFont="1" applyBorder="1" applyAlignment="1">
      <alignment/>
    </xf>
    <xf numFmtId="178" fontId="1" fillId="0" borderId="16" xfId="15" applyNumberFormat="1" applyFont="1" applyBorder="1" applyAlignment="1">
      <alignment/>
    </xf>
    <xf numFmtId="37" fontId="1" fillId="0" borderId="0" xfId="0" applyFont="1" applyAlignment="1" quotePrefix="1">
      <alignment horizontal="center"/>
    </xf>
    <xf numFmtId="41" fontId="1" fillId="0" borderId="0" xfId="0" applyNumberFormat="1" applyFont="1" applyBorder="1" applyAlignment="1" applyProtection="1">
      <alignment horizontal="center"/>
      <protection/>
    </xf>
    <xf numFmtId="41" fontId="1" fillId="0" borderId="0" xfId="15" applyNumberFormat="1" applyFont="1" applyFill="1" applyAlignment="1" applyProtection="1">
      <alignment horizontal="right"/>
      <protection/>
    </xf>
    <xf numFmtId="41" fontId="1" fillId="0" borderId="0" xfId="15" applyNumberFormat="1" applyFont="1" applyAlignment="1" applyProtection="1">
      <alignment/>
      <protection/>
    </xf>
    <xf numFmtId="41" fontId="1" fillId="0" borderId="5" xfId="0" applyNumberFormat="1" applyFont="1" applyBorder="1" applyAlignment="1" applyProtection="1">
      <alignment horizontal="right"/>
      <protection/>
    </xf>
    <xf numFmtId="41" fontId="1" fillId="0" borderId="0" xfId="15" applyNumberFormat="1" applyFont="1" applyAlignment="1" applyProtection="1">
      <alignment horizontal="right"/>
      <protection/>
    </xf>
    <xf numFmtId="41" fontId="1" fillId="0" borderId="0" xfId="0" applyNumberFormat="1" applyFont="1" applyBorder="1" applyAlignment="1">
      <alignment/>
    </xf>
    <xf numFmtId="41" fontId="1" fillId="0" borderId="0" xfId="15" applyNumberFormat="1" applyFont="1" applyBorder="1" applyAlignment="1" applyProtection="1">
      <alignment/>
      <protection/>
    </xf>
    <xf numFmtId="41" fontId="1" fillId="0" borderId="12" xfId="0" applyNumberFormat="1" applyFont="1" applyBorder="1" applyAlignment="1">
      <alignment/>
    </xf>
    <xf numFmtId="169" fontId="1" fillId="0" borderId="0" xfId="0" applyNumberFormat="1" applyFont="1" applyAlignment="1" applyProtection="1">
      <alignment/>
      <protection/>
    </xf>
    <xf numFmtId="41" fontId="1" fillId="0" borderId="0" xfId="0" applyNumberFormat="1" applyFont="1" applyAlignment="1">
      <alignment/>
    </xf>
    <xf numFmtId="41" fontId="1" fillId="0" borderId="0" xfId="0" applyNumberFormat="1" applyFont="1" applyAlignment="1" applyProtection="1">
      <alignment horizontal="center"/>
      <protection/>
    </xf>
    <xf numFmtId="37" fontId="1" fillId="0" borderId="0" xfId="0" applyFont="1" applyAlignment="1">
      <alignment horizontal="left" wrapText="1"/>
    </xf>
    <xf numFmtId="43" fontId="1" fillId="0" borderId="0" xfId="15" applyFont="1" applyBorder="1" applyAlignment="1">
      <alignment/>
    </xf>
    <xf numFmtId="37" fontId="1" fillId="0" borderId="0" xfId="0" applyFont="1" applyBorder="1" applyAlignment="1">
      <alignment/>
    </xf>
    <xf numFmtId="41" fontId="1" fillId="0" borderId="12" xfId="0" applyNumberFormat="1" applyFont="1" applyBorder="1" applyAlignment="1">
      <alignment/>
    </xf>
    <xf numFmtId="37" fontId="10" fillId="0" borderId="0" xfId="0" applyNumberFormat="1" applyFont="1" applyBorder="1" applyAlignment="1" applyProtection="1">
      <alignment horizontal="center"/>
      <protection/>
    </xf>
    <xf numFmtId="178" fontId="1" fillId="0" borderId="0" xfId="15" applyNumberFormat="1" applyFont="1" applyBorder="1" applyAlignment="1" applyProtection="1">
      <alignment horizontal="right"/>
      <protection/>
    </xf>
    <xf numFmtId="41" fontId="1" fillId="0" borderId="9" xfId="0" applyNumberFormat="1" applyFont="1" applyBorder="1" applyAlignment="1">
      <alignment/>
    </xf>
    <xf numFmtId="177" fontId="1" fillId="0" borderId="12" xfId="0" applyNumberFormat="1" applyFont="1" applyBorder="1" applyAlignment="1">
      <alignment/>
    </xf>
    <xf numFmtId="171" fontId="1" fillId="0" borderId="12" xfId="0" applyNumberFormat="1" applyFont="1" applyBorder="1" applyAlignment="1">
      <alignment/>
    </xf>
    <xf numFmtId="37" fontId="1" fillId="0" borderId="0" xfId="0" applyFont="1" applyBorder="1" applyAlignment="1">
      <alignment horizontal="center"/>
    </xf>
    <xf numFmtId="37" fontId="16" fillId="0" borderId="11" xfId="0" applyFont="1" applyBorder="1" applyAlignment="1">
      <alignment horizontal="center"/>
    </xf>
    <xf numFmtId="37" fontId="16" fillId="0" borderId="0" xfId="0" applyFont="1" applyAlignment="1">
      <alignment horizontal="center"/>
    </xf>
    <xf numFmtId="37" fontId="15" fillId="0" borderId="17" xfId="0" applyFont="1" applyBorder="1" applyAlignment="1">
      <alignment horizontal="center"/>
    </xf>
    <xf numFmtId="37" fontId="2" fillId="0" borderId="0" xfId="0" applyFont="1" applyAlignment="1">
      <alignment horizontal="center"/>
    </xf>
    <xf numFmtId="37" fontId="16" fillId="0" borderId="0" xfId="0" applyFont="1" applyAlignment="1" quotePrefix="1">
      <alignment horizontal="center"/>
    </xf>
    <xf numFmtId="37" fontId="7" fillId="0" borderId="0" xfId="0" applyFont="1" applyAlignment="1" applyProtection="1">
      <alignment horizontal="center"/>
      <protection/>
    </xf>
    <xf numFmtId="37" fontId="7" fillId="0" borderId="4" xfId="0" applyFont="1" applyBorder="1" applyAlignment="1" applyProtection="1">
      <alignment horizontal="center"/>
      <protection/>
    </xf>
    <xf numFmtId="37" fontId="1" fillId="0" borderId="0" xfId="0" applyFont="1" applyAlignment="1" quotePrefix="1">
      <alignment horizontal="center"/>
    </xf>
    <xf numFmtId="37" fontId="1" fillId="0" borderId="0" xfId="0" applyFont="1" applyAlignment="1" applyProtection="1">
      <alignment horizontal="center"/>
      <protection/>
    </xf>
    <xf numFmtId="37" fontId="1" fillId="0" borderId="0" xfId="0" applyFont="1" applyAlignment="1" applyProtection="1" quotePrefix="1">
      <alignment horizontal="center"/>
      <protection/>
    </xf>
    <xf numFmtId="37" fontId="1" fillId="0" borderId="0" xfId="0" applyFont="1" applyAlignment="1">
      <alignment horizontal="left" wrapText="1"/>
    </xf>
    <xf numFmtId="37" fontId="7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LSE\2003QTR2\AC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LBGP\ACB\2004YR\Consol\2QTR2004\KLSERE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PL"/>
      <sheetName val="BS"/>
      <sheetName val="SCE"/>
      <sheetName val="CF "/>
      <sheetName val="Notes"/>
    </sheetNames>
    <sheetDataSet>
      <sheetData sheetId="1">
        <row r="20">
          <cell r="G20">
            <v>78793</v>
          </cell>
          <cell r="K20">
            <v>164160</v>
          </cell>
        </row>
        <row r="24">
          <cell r="G24">
            <v>18</v>
          </cell>
          <cell r="K24">
            <v>90</v>
          </cell>
        </row>
        <row r="29">
          <cell r="G29">
            <v>-2581</v>
          </cell>
          <cell r="K29">
            <v>-6391</v>
          </cell>
        </row>
        <row r="32">
          <cell r="G32">
            <v>6960</v>
          </cell>
          <cell r="K32">
            <v>11756</v>
          </cell>
        </row>
        <row r="35">
          <cell r="G35">
            <v>1983</v>
          </cell>
          <cell r="K35">
            <v>1983</v>
          </cell>
        </row>
        <row r="39">
          <cell r="G39">
            <v>4412</v>
          </cell>
          <cell r="K39">
            <v>11311</v>
          </cell>
        </row>
        <row r="41">
          <cell r="G41">
            <v>-1411</v>
          </cell>
          <cell r="K41">
            <v>-3978</v>
          </cell>
        </row>
        <row r="46">
          <cell r="G46">
            <v>-555</v>
          </cell>
          <cell r="K46">
            <v>-2923</v>
          </cell>
        </row>
      </sheetData>
      <sheetData sheetId="4">
        <row r="33">
          <cell r="G33">
            <v>-11583.612000000001</v>
          </cell>
        </row>
        <row r="34">
          <cell r="G34">
            <v>-4631.666000000001</v>
          </cell>
        </row>
        <row r="35">
          <cell r="G35">
            <v>-7881.57</v>
          </cell>
        </row>
        <row r="41">
          <cell r="G41">
            <v>-1384.7653105999998</v>
          </cell>
        </row>
        <row r="42">
          <cell r="G42">
            <v>-18828</v>
          </cell>
        </row>
        <row r="43">
          <cell r="G43">
            <v>-380.2408963585426</v>
          </cell>
        </row>
        <row r="51">
          <cell r="G51">
            <v>16296.856</v>
          </cell>
        </row>
        <row r="59">
          <cell r="G59">
            <v>527.1013126628391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PL"/>
      <sheetName val="BS"/>
      <sheetName val="SCE"/>
      <sheetName val="CF"/>
      <sheetName val="CF (2)"/>
      <sheetName val="Notes"/>
      <sheetName val="CF Workings"/>
    </sheetNames>
    <sheetDataSet>
      <sheetData sheetId="4">
        <row r="53">
          <cell r="G53">
            <v>-54</v>
          </cell>
        </row>
      </sheetData>
      <sheetData sheetId="5">
        <row r="18">
          <cell r="G18">
            <v>-1030</v>
          </cell>
        </row>
        <row r="25">
          <cell r="G25">
            <v>2657</v>
          </cell>
        </row>
        <row r="29">
          <cell r="G29">
            <v>4169</v>
          </cell>
        </row>
        <row r="33">
          <cell r="G33">
            <v>-4998</v>
          </cell>
        </row>
        <row r="34">
          <cell r="G34">
            <v>12482</v>
          </cell>
        </row>
        <row r="35">
          <cell r="G35">
            <v>-5562</v>
          </cell>
        </row>
        <row r="43">
          <cell r="G43">
            <v>-120</v>
          </cell>
        </row>
        <row r="51">
          <cell r="G51">
            <v>-6553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G39"/>
  <sheetViews>
    <sheetView workbookViewId="0" topLeftCell="A16">
      <selection activeCell="B7" sqref="B7:G7"/>
    </sheetView>
  </sheetViews>
  <sheetFormatPr defaultColWidth="8.88671875" defaultRowHeight="15"/>
  <cols>
    <col min="1" max="1" width="2.4453125" style="0" customWidth="1"/>
    <col min="4" max="4" width="10.88671875" style="0" customWidth="1"/>
    <col min="6" max="6" width="10.21484375" style="0" customWidth="1"/>
    <col min="7" max="7" width="14.4453125" style="0" customWidth="1"/>
  </cols>
  <sheetData>
    <row r="7" spans="2:7" ht="23.25" thickBot="1">
      <c r="B7" s="169" t="s">
        <v>177</v>
      </c>
      <c r="C7" s="169"/>
      <c r="D7" s="169"/>
      <c r="E7" s="169"/>
      <c r="F7" s="169"/>
      <c r="G7" s="169"/>
    </row>
    <row r="8" spans="4:7" ht="15.75" thickTop="1">
      <c r="D8" s="171" t="s">
        <v>146</v>
      </c>
      <c r="E8" s="171"/>
      <c r="F8" s="171"/>
      <c r="G8" s="130" t="s">
        <v>163</v>
      </c>
    </row>
    <row r="15" spans="2:7" ht="20.25">
      <c r="B15" s="172" t="s">
        <v>147</v>
      </c>
      <c r="C15" s="172"/>
      <c r="D15" s="172"/>
      <c r="E15" s="172"/>
      <c r="F15" s="172"/>
      <c r="G15" s="172"/>
    </row>
    <row r="17" spans="2:7" ht="20.25">
      <c r="B17" s="172" t="s">
        <v>233</v>
      </c>
      <c r="C17" s="172"/>
      <c r="D17" s="172"/>
      <c r="E17" s="172"/>
      <c r="F17" s="172"/>
      <c r="G17" s="172"/>
    </row>
    <row r="19" spans="2:7" ht="22.5">
      <c r="B19" s="173" t="s">
        <v>252</v>
      </c>
      <c r="C19" s="170"/>
      <c r="D19" s="170"/>
      <c r="E19" s="170"/>
      <c r="F19" s="170"/>
      <c r="G19" s="170"/>
    </row>
    <row r="26" spans="2:7" ht="22.5">
      <c r="B26" s="170"/>
      <c r="C26" s="170"/>
      <c r="D26" s="170"/>
      <c r="E26" s="170"/>
      <c r="F26" s="170"/>
      <c r="G26" s="170"/>
    </row>
    <row r="27" spans="2:7" ht="8.25" customHeight="1" thickBot="1">
      <c r="B27" s="106"/>
      <c r="C27" s="106"/>
      <c r="D27" s="106"/>
      <c r="E27" s="106"/>
      <c r="F27" s="106"/>
      <c r="G27" s="106"/>
    </row>
    <row r="28" ht="15.75" thickTop="1"/>
    <row r="30" spans="2:7" ht="15.75">
      <c r="B30" s="108" t="s">
        <v>70</v>
      </c>
      <c r="C30" s="108"/>
      <c r="D30" s="108"/>
      <c r="E30" s="108"/>
      <c r="F30" s="108"/>
      <c r="G30" s="108">
        <v>1</v>
      </c>
    </row>
    <row r="31" spans="2:7" ht="15.75">
      <c r="B31" s="108"/>
      <c r="C31" s="108"/>
      <c r="D31" s="108"/>
      <c r="E31" s="108"/>
      <c r="F31" s="108"/>
      <c r="G31" s="108"/>
    </row>
    <row r="32" spans="2:7" ht="15.75">
      <c r="B32" s="108" t="s">
        <v>71</v>
      </c>
      <c r="C32" s="108"/>
      <c r="D32" s="108"/>
      <c r="E32" s="108"/>
      <c r="F32" s="108"/>
      <c r="G32" s="108">
        <v>2</v>
      </c>
    </row>
    <row r="33" spans="2:7" ht="15.75">
      <c r="B33" s="108"/>
      <c r="C33" s="108"/>
      <c r="D33" s="108"/>
      <c r="E33" s="108"/>
      <c r="F33" s="108"/>
      <c r="G33" s="108"/>
    </row>
    <row r="34" spans="2:7" ht="15.75">
      <c r="B34" s="108" t="s">
        <v>208</v>
      </c>
      <c r="C34" s="108"/>
      <c r="D34" s="108"/>
      <c r="E34" s="108"/>
      <c r="F34" s="108"/>
      <c r="G34" s="108">
        <v>3</v>
      </c>
    </row>
    <row r="35" spans="2:7" ht="15.75">
      <c r="B35" s="108"/>
      <c r="C35" s="108"/>
      <c r="D35" s="108"/>
      <c r="E35" s="108"/>
      <c r="F35" s="108"/>
      <c r="G35" s="108"/>
    </row>
    <row r="36" spans="2:7" ht="15.75">
      <c r="B36" s="108" t="s">
        <v>209</v>
      </c>
      <c r="C36" s="108"/>
      <c r="D36" s="108"/>
      <c r="E36" s="108"/>
      <c r="F36" s="108"/>
      <c r="G36" s="108">
        <v>4</v>
      </c>
    </row>
    <row r="37" spans="2:7" ht="15.75">
      <c r="B37" s="108"/>
      <c r="C37" s="108"/>
      <c r="D37" s="108"/>
      <c r="E37" s="108"/>
      <c r="F37" s="108"/>
      <c r="G37" s="108"/>
    </row>
    <row r="38" spans="2:7" ht="15.75">
      <c r="B38" s="108" t="s">
        <v>196</v>
      </c>
      <c r="C38" s="108"/>
      <c r="D38" s="108"/>
      <c r="E38" s="108"/>
      <c r="F38" s="108"/>
      <c r="G38" s="109" t="s">
        <v>230</v>
      </c>
    </row>
    <row r="39" spans="2:7" ht="15.75">
      <c r="B39" s="108"/>
      <c r="C39" s="108"/>
      <c r="D39" s="108"/>
      <c r="E39" s="108"/>
      <c r="F39" s="108"/>
      <c r="G39" s="108" t="s">
        <v>11</v>
      </c>
    </row>
  </sheetData>
  <mergeCells count="6">
    <mergeCell ref="B7:G7"/>
    <mergeCell ref="B26:G26"/>
    <mergeCell ref="D8:F8"/>
    <mergeCell ref="B15:G15"/>
    <mergeCell ref="B17:G17"/>
    <mergeCell ref="B19:G19"/>
  </mergeCells>
  <printOptions/>
  <pageMargins left="1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O608"/>
  <sheetViews>
    <sheetView defaultGridColor="0" zoomScale="90" zoomScaleNormal="90" colorId="22" workbookViewId="0" topLeftCell="A38">
      <selection activeCell="B53" sqref="B53"/>
    </sheetView>
  </sheetViews>
  <sheetFormatPr defaultColWidth="12.6640625" defaultRowHeight="12.75" customHeight="1"/>
  <cols>
    <col min="1" max="2" width="2.10546875" style="0" customWidth="1"/>
    <col min="3" max="3" width="5.3359375" style="0" customWidth="1"/>
    <col min="4" max="4" width="14.88671875" style="0" customWidth="1"/>
    <col min="5" max="5" width="1.88671875" style="0" customWidth="1"/>
    <col min="6" max="6" width="5.77734375" style="0" customWidth="1"/>
    <col min="7" max="7" width="11.3359375" style="0" customWidth="1"/>
    <col min="8" max="8" width="1.4375" style="0" customWidth="1"/>
    <col min="9" max="9" width="10.99609375" style="0" customWidth="1"/>
    <col min="10" max="10" width="1.66796875" style="0" customWidth="1"/>
    <col min="11" max="11" width="11.21484375" style="0" customWidth="1"/>
    <col min="12" max="12" width="1.2265625" style="0" customWidth="1"/>
    <col min="13" max="13" width="11.10546875" style="0" customWidth="1"/>
    <col min="14" max="15" width="1.99609375" style="0" customWidth="1"/>
    <col min="16" max="16384" width="11.4453125" style="0" customWidth="1"/>
  </cols>
  <sheetData>
    <row r="2" spans="2:15" ht="15.75" customHeight="1">
      <c r="B2" s="98" t="s">
        <v>178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 customHeight="1">
      <c r="A3" s="21"/>
      <c r="B3" s="114" t="s">
        <v>37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12.75" customHeight="1"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.75" customHeight="1">
      <c r="A5" s="61"/>
      <c r="B5" s="115" t="s">
        <v>234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2.75" customHeight="1">
      <c r="A6" s="62"/>
      <c r="B6" s="12" t="s">
        <v>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2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ht="12.7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ht="18.75" customHeight="1">
      <c r="B9" s="99" t="s">
        <v>102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</row>
    <row r="10" spans="1:15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2:15" ht="12.75" customHeight="1">
      <c r="B12" s="1"/>
      <c r="C12" s="1"/>
      <c r="D12" s="1"/>
      <c r="E12" s="1"/>
      <c r="F12" s="1"/>
      <c r="G12" s="174" t="s">
        <v>1</v>
      </c>
      <c r="H12" s="174"/>
      <c r="I12" s="174"/>
      <c r="J12" s="20"/>
      <c r="K12" s="48" t="s">
        <v>2</v>
      </c>
      <c r="L12" s="22"/>
      <c r="M12" s="22"/>
      <c r="N12" s="1"/>
      <c r="O12" s="1"/>
    </row>
    <row r="13" spans="2:15" ht="12.75" customHeight="1">
      <c r="B13" s="1"/>
      <c r="C13" s="1"/>
      <c r="D13" s="1"/>
      <c r="E13" s="1"/>
      <c r="F13" s="2"/>
      <c r="G13" s="175" t="s">
        <v>3</v>
      </c>
      <c r="H13" s="175"/>
      <c r="I13" s="175"/>
      <c r="J13" s="20"/>
      <c r="K13" s="49" t="s">
        <v>3</v>
      </c>
      <c r="L13" s="50"/>
      <c r="M13" s="50"/>
      <c r="N13" s="2"/>
      <c r="O13" s="2"/>
    </row>
    <row r="14" spans="2:15" ht="12.75" customHeight="1">
      <c r="B14" s="1"/>
      <c r="C14" s="1"/>
      <c r="D14" s="1"/>
      <c r="E14" s="1"/>
      <c r="F14" s="1"/>
      <c r="G14" s="56" t="s">
        <v>4</v>
      </c>
      <c r="H14" s="59"/>
      <c r="I14" s="66" t="s">
        <v>5</v>
      </c>
      <c r="J14" s="11"/>
      <c r="K14" s="56" t="s">
        <v>4</v>
      </c>
      <c r="L14" s="56"/>
      <c r="M14" s="66" t="s">
        <v>5</v>
      </c>
      <c r="N14" s="1"/>
      <c r="O14" s="1"/>
    </row>
    <row r="15" spans="2:15" ht="12.75" customHeight="1">
      <c r="B15" s="1"/>
      <c r="C15" s="1"/>
      <c r="D15" s="1"/>
      <c r="E15" s="1"/>
      <c r="F15" s="1"/>
      <c r="G15" s="56" t="s">
        <v>6</v>
      </c>
      <c r="H15" s="59"/>
      <c r="I15" s="66" t="s">
        <v>7</v>
      </c>
      <c r="J15" s="11"/>
      <c r="K15" s="56" t="s">
        <v>6</v>
      </c>
      <c r="L15" s="56"/>
      <c r="M15" s="66" t="s">
        <v>21</v>
      </c>
      <c r="N15" s="1"/>
      <c r="O15" s="1"/>
    </row>
    <row r="16" spans="2:15" ht="12.75" customHeight="1">
      <c r="B16" s="1"/>
      <c r="C16" s="1"/>
      <c r="D16" s="1"/>
      <c r="E16" s="1"/>
      <c r="F16" s="1"/>
      <c r="G16" s="56" t="s">
        <v>3</v>
      </c>
      <c r="H16" s="59"/>
      <c r="I16" s="66" t="s">
        <v>3</v>
      </c>
      <c r="J16" s="11"/>
      <c r="K16" s="56" t="s">
        <v>8</v>
      </c>
      <c r="L16" s="56"/>
      <c r="M16" s="66" t="s">
        <v>9</v>
      </c>
      <c r="N16" s="1"/>
      <c r="O16" s="1"/>
    </row>
    <row r="17" spans="2:15" ht="12.75" customHeight="1">
      <c r="B17" s="1"/>
      <c r="C17" s="1"/>
      <c r="D17" s="1"/>
      <c r="E17" s="1"/>
      <c r="F17" s="51" t="s">
        <v>56</v>
      </c>
      <c r="G17" s="57" t="s">
        <v>235</v>
      </c>
      <c r="H17" s="59"/>
      <c r="I17" s="57" t="s">
        <v>236</v>
      </c>
      <c r="J17" s="11"/>
      <c r="K17" s="57" t="s">
        <v>235</v>
      </c>
      <c r="L17" s="59"/>
      <c r="M17" s="57" t="s">
        <v>236</v>
      </c>
      <c r="N17" s="51"/>
      <c r="O17" s="51"/>
    </row>
    <row r="18" spans="2:15" ht="12.75" customHeight="1">
      <c r="B18" s="1"/>
      <c r="C18" s="1"/>
      <c r="D18" s="1"/>
      <c r="E18" s="1"/>
      <c r="F18" s="1"/>
      <c r="G18" s="67" t="s">
        <v>10</v>
      </c>
      <c r="H18" s="68"/>
      <c r="I18" s="67" t="s">
        <v>10</v>
      </c>
      <c r="J18" s="68"/>
      <c r="K18" s="67" t="s">
        <v>10</v>
      </c>
      <c r="L18" s="67"/>
      <c r="M18" s="67" t="s">
        <v>10</v>
      </c>
      <c r="N18" s="1"/>
      <c r="O18" s="1"/>
    </row>
    <row r="19" spans="2:15" ht="12.7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 ht="12.75" customHeight="1">
      <c r="B20" s="20" t="s">
        <v>25</v>
      </c>
      <c r="C20" s="20"/>
      <c r="D20" s="20"/>
      <c r="E20" s="20"/>
      <c r="F20" s="94"/>
      <c r="G20" s="52">
        <v>50591</v>
      </c>
      <c r="H20" s="76"/>
      <c r="I20" s="52">
        <f>'[1]PL'!$G$20</f>
        <v>78793</v>
      </c>
      <c r="J20" s="76"/>
      <c r="K20" s="52">
        <v>100474</v>
      </c>
      <c r="L20" s="52"/>
      <c r="M20" s="52">
        <f>'[1]PL'!$K$20</f>
        <v>164160</v>
      </c>
      <c r="N20" s="94"/>
      <c r="O20" s="94"/>
    </row>
    <row r="21" spans="2:15" ht="7.5" customHeight="1">
      <c r="B21" s="20"/>
      <c r="C21" s="20"/>
      <c r="D21" s="20"/>
      <c r="E21" s="20"/>
      <c r="F21" s="19"/>
      <c r="G21" s="32"/>
      <c r="H21" s="20"/>
      <c r="I21" s="32"/>
      <c r="J21" s="20"/>
      <c r="K21" s="32"/>
      <c r="L21" s="32"/>
      <c r="M21" s="32"/>
      <c r="N21" s="19"/>
      <c r="O21" s="19"/>
    </row>
    <row r="22" spans="2:15" ht="12.75" customHeight="1">
      <c r="B22" s="20" t="s">
        <v>57</v>
      </c>
      <c r="C22" s="20"/>
      <c r="D22" s="20"/>
      <c r="E22" s="20"/>
      <c r="F22" s="19"/>
      <c r="G22" s="55">
        <v>-48828</v>
      </c>
      <c r="H22" s="76"/>
      <c r="I22" s="55">
        <f>I39-I20-I24-I29-I32-I35</f>
        <v>-80761</v>
      </c>
      <c r="J22" s="76"/>
      <c r="K22" s="55">
        <f>K39-K20-K24-K29-K32-K35</f>
        <v>-97369</v>
      </c>
      <c r="L22" s="52"/>
      <c r="M22" s="55">
        <f>M39-M20-M24-M29-M32-M35</f>
        <v>-160287</v>
      </c>
      <c r="N22" s="19"/>
      <c r="O22" s="19"/>
    </row>
    <row r="23" spans="2:15" ht="7.5" customHeight="1">
      <c r="B23" s="20"/>
      <c r="C23" s="20"/>
      <c r="D23" s="20"/>
      <c r="E23" s="20"/>
      <c r="F23" s="19"/>
      <c r="G23" s="32"/>
      <c r="H23" s="20"/>
      <c r="I23" s="32"/>
      <c r="J23" s="20"/>
      <c r="K23" s="32"/>
      <c r="L23" s="32"/>
      <c r="M23" s="32"/>
      <c r="N23" s="19"/>
      <c r="O23" s="19"/>
    </row>
    <row r="24" spans="2:15" ht="12.75" customHeight="1">
      <c r="B24" s="20" t="s">
        <v>38</v>
      </c>
      <c r="C24" s="20"/>
      <c r="D24" s="20"/>
      <c r="E24" s="20"/>
      <c r="F24" s="19"/>
      <c r="G24" s="148">
        <v>-265</v>
      </c>
      <c r="H24" s="76"/>
      <c r="I24" s="52">
        <f>'[1]PL'!$G$24</f>
        <v>18</v>
      </c>
      <c r="J24" s="76"/>
      <c r="K24" s="132">
        <v>34</v>
      </c>
      <c r="L24" s="52"/>
      <c r="M24" s="132">
        <f>'[1]PL'!$K$24</f>
        <v>90</v>
      </c>
      <c r="N24" s="19"/>
      <c r="O24" s="19"/>
    </row>
    <row r="25" spans="2:15" ht="7.5" customHeight="1">
      <c r="B25" s="20"/>
      <c r="C25" s="20"/>
      <c r="D25" s="20"/>
      <c r="E25" s="20"/>
      <c r="F25" s="19"/>
      <c r="G25" s="54"/>
      <c r="H25" s="20"/>
      <c r="I25" s="54"/>
      <c r="J25" s="20"/>
      <c r="K25" s="54"/>
      <c r="L25" s="32"/>
      <c r="M25" s="54"/>
      <c r="N25" s="19"/>
      <c r="O25" s="19"/>
    </row>
    <row r="26" spans="2:15" ht="7.5" customHeight="1">
      <c r="B26" s="20"/>
      <c r="C26" s="20"/>
      <c r="D26" s="20"/>
      <c r="E26" s="20"/>
      <c r="F26" s="19"/>
      <c r="G26" s="52"/>
      <c r="H26" s="20"/>
      <c r="I26" s="52"/>
      <c r="J26" s="20"/>
      <c r="K26" s="52"/>
      <c r="L26" s="32"/>
      <c r="M26" s="52"/>
      <c r="N26" s="19"/>
      <c r="O26" s="19"/>
    </row>
    <row r="27" spans="2:15" ht="12.75" customHeight="1">
      <c r="B27" s="77" t="s">
        <v>183</v>
      </c>
      <c r="C27" s="22"/>
      <c r="D27" s="22"/>
      <c r="E27" s="22"/>
      <c r="F27" s="19"/>
      <c r="G27" s="23">
        <f>SUM(G20:G24)</f>
        <v>1498</v>
      </c>
      <c r="H27" s="24"/>
      <c r="I27" s="23">
        <f>SUM(I19:I25)</f>
        <v>-1950</v>
      </c>
      <c r="J27" s="20"/>
      <c r="K27" s="23">
        <f>SUM(K19:K25)</f>
        <v>3139</v>
      </c>
      <c r="L27" s="23"/>
      <c r="M27" s="23">
        <f>SUM(M19:M25)</f>
        <v>3963</v>
      </c>
      <c r="N27" s="19"/>
      <c r="O27" s="19"/>
    </row>
    <row r="28" spans="2:15" ht="7.5" customHeight="1">
      <c r="B28" s="20"/>
      <c r="C28" s="20"/>
      <c r="D28" s="20"/>
      <c r="E28" s="20"/>
      <c r="F28" s="19"/>
      <c r="G28" s="23"/>
      <c r="H28" s="24"/>
      <c r="I28" s="23"/>
      <c r="J28" s="20"/>
      <c r="K28" s="23"/>
      <c r="L28" s="23"/>
      <c r="M28" s="23"/>
      <c r="N28" s="19"/>
      <c r="O28" s="19"/>
    </row>
    <row r="29" spans="2:15" ht="12.75" customHeight="1">
      <c r="B29" s="20" t="s">
        <v>136</v>
      </c>
      <c r="C29" s="20"/>
      <c r="D29" s="20"/>
      <c r="E29" s="20"/>
      <c r="F29" s="19"/>
      <c r="G29" s="55">
        <v>-2431</v>
      </c>
      <c r="H29" s="24"/>
      <c r="I29" s="55">
        <f>'[1]PL'!$G$29</f>
        <v>-2581</v>
      </c>
      <c r="J29" s="20"/>
      <c r="K29" s="23">
        <v>-5043</v>
      </c>
      <c r="L29" s="23"/>
      <c r="M29" s="23">
        <f>'[1]PL'!$K$29</f>
        <v>-6391</v>
      </c>
      <c r="N29" s="19"/>
      <c r="O29" s="19"/>
    </row>
    <row r="30" spans="2:15" ht="7.5" customHeight="1">
      <c r="B30" s="20"/>
      <c r="C30" s="20"/>
      <c r="D30" s="20"/>
      <c r="E30" s="20"/>
      <c r="F30" s="19"/>
      <c r="G30" s="23"/>
      <c r="H30" s="24"/>
      <c r="I30" s="23"/>
      <c r="J30" s="20"/>
      <c r="K30" s="23"/>
      <c r="L30" s="23"/>
      <c r="M30" s="23"/>
      <c r="N30" s="19"/>
      <c r="O30" s="19"/>
    </row>
    <row r="31" spans="2:15" ht="12.75" customHeight="1">
      <c r="B31" s="20" t="s">
        <v>148</v>
      </c>
      <c r="C31" s="20"/>
      <c r="D31" s="20"/>
      <c r="E31" s="20"/>
      <c r="F31" s="19"/>
      <c r="G31" s="149"/>
      <c r="H31" s="24"/>
      <c r="I31" s="149"/>
      <c r="J31" s="20"/>
      <c r="K31" s="152"/>
      <c r="L31" s="23"/>
      <c r="M31" s="149"/>
      <c r="N31" s="19"/>
      <c r="O31" s="19"/>
    </row>
    <row r="32" spans="2:15" ht="12.75" customHeight="1">
      <c r="B32" s="20" t="s">
        <v>184</v>
      </c>
      <c r="C32" s="20"/>
      <c r="D32" s="20"/>
      <c r="E32" s="20"/>
      <c r="F32" s="19"/>
      <c r="G32" s="55">
        <v>725</v>
      </c>
      <c r="H32" s="150"/>
      <c r="I32" s="55">
        <f>'[1]PL'!$G$32</f>
        <v>6960</v>
      </c>
      <c r="J32" s="126"/>
      <c r="K32" s="152">
        <v>1090</v>
      </c>
      <c r="L32" s="23"/>
      <c r="M32" s="149">
        <f>'[1]PL'!$K$32</f>
        <v>11756</v>
      </c>
      <c r="N32" s="19"/>
      <c r="O32" s="19"/>
    </row>
    <row r="33" spans="2:15" ht="6.75" customHeight="1">
      <c r="B33" s="20"/>
      <c r="C33" s="20"/>
      <c r="D33" s="20"/>
      <c r="E33" s="20"/>
      <c r="F33" s="19"/>
      <c r="G33" s="149"/>
      <c r="H33" s="150"/>
      <c r="I33" s="149"/>
      <c r="J33" s="126"/>
      <c r="K33" s="152"/>
      <c r="L33" s="23"/>
      <c r="M33" s="149"/>
      <c r="N33" s="19"/>
      <c r="O33" s="19"/>
    </row>
    <row r="34" spans="2:15" ht="12" customHeight="1">
      <c r="B34" s="20" t="s">
        <v>237</v>
      </c>
      <c r="C34" s="20"/>
      <c r="D34" s="20"/>
      <c r="E34" s="20"/>
      <c r="F34" s="19"/>
      <c r="G34" s="149"/>
      <c r="H34" s="150"/>
      <c r="I34" s="149"/>
      <c r="J34" s="126"/>
      <c r="K34" s="152"/>
      <c r="L34" s="23"/>
      <c r="M34" s="149"/>
      <c r="N34" s="19"/>
      <c r="O34" s="19"/>
    </row>
    <row r="35" spans="2:15" ht="12.75" customHeight="1">
      <c r="B35" s="20" t="s">
        <v>195</v>
      </c>
      <c r="C35" s="20"/>
      <c r="D35" s="20"/>
      <c r="E35" s="20"/>
      <c r="F35" s="19"/>
      <c r="G35" s="148">
        <v>0</v>
      </c>
      <c r="H35" s="150"/>
      <c r="I35" s="55">
        <f>'[1]PL'!$G$35</f>
        <v>1983</v>
      </c>
      <c r="J35" s="126"/>
      <c r="K35" s="148">
        <v>0</v>
      </c>
      <c r="L35" s="23"/>
      <c r="M35" s="149">
        <f>'[1]PL'!$K$35</f>
        <v>1983</v>
      </c>
      <c r="N35" s="19"/>
      <c r="O35" s="19"/>
    </row>
    <row r="36" spans="2:15" ht="12.75" customHeight="1">
      <c r="B36" s="20"/>
      <c r="C36" s="20"/>
      <c r="D36" s="20"/>
      <c r="E36" s="20"/>
      <c r="F36" s="19"/>
      <c r="G36" s="55"/>
      <c r="H36" s="150"/>
      <c r="I36" s="148"/>
      <c r="J36" s="126"/>
      <c r="K36" s="148"/>
      <c r="L36" s="23"/>
      <c r="M36" s="149"/>
      <c r="N36" s="19"/>
      <c r="O36" s="19"/>
    </row>
    <row r="37" spans="2:15" ht="7.5" customHeight="1">
      <c r="B37" s="20"/>
      <c r="C37" s="20"/>
      <c r="D37" s="20"/>
      <c r="E37" s="20"/>
      <c r="F37" s="19"/>
      <c r="G37" s="23"/>
      <c r="H37" s="24"/>
      <c r="I37" s="23"/>
      <c r="J37" s="20"/>
      <c r="K37" s="23"/>
      <c r="L37" s="23"/>
      <c r="M37" s="23"/>
      <c r="N37" s="19"/>
      <c r="O37" s="19"/>
    </row>
    <row r="38" spans="2:15" ht="12.75" customHeight="1">
      <c r="B38" s="12"/>
      <c r="C38" s="22"/>
      <c r="D38" s="22"/>
      <c r="E38" s="22"/>
      <c r="F38" s="19"/>
      <c r="G38" s="151"/>
      <c r="H38" s="24"/>
      <c r="I38" s="151"/>
      <c r="J38" s="20"/>
      <c r="K38" s="151"/>
      <c r="L38" s="55"/>
      <c r="M38" s="151"/>
      <c r="N38" s="19"/>
      <c r="O38" s="19"/>
    </row>
    <row r="39" spans="2:15" ht="12.75" customHeight="1">
      <c r="B39" s="114" t="s">
        <v>255</v>
      </c>
      <c r="C39" s="22"/>
      <c r="D39" s="22"/>
      <c r="E39" s="22"/>
      <c r="F39" s="19"/>
      <c r="G39" s="55">
        <f>SUM(G27:G35)</f>
        <v>-208</v>
      </c>
      <c r="H39" s="24"/>
      <c r="I39" s="55">
        <f>'[1]PL'!$G$39</f>
        <v>4412</v>
      </c>
      <c r="J39" s="20"/>
      <c r="K39" s="23">
        <v>-814</v>
      </c>
      <c r="L39" s="23"/>
      <c r="M39" s="23">
        <f>'[1]PL'!$K$39</f>
        <v>11311</v>
      </c>
      <c r="N39" s="19"/>
      <c r="O39" s="19"/>
    </row>
    <row r="40" spans="2:15" ht="7.5" customHeight="1">
      <c r="B40" s="20"/>
      <c r="C40" s="20"/>
      <c r="D40" s="20"/>
      <c r="E40" s="20"/>
      <c r="F40" s="19"/>
      <c r="G40" s="23"/>
      <c r="H40" s="24"/>
      <c r="I40" s="23"/>
      <c r="J40" s="20"/>
      <c r="K40" s="23"/>
      <c r="L40" s="23"/>
      <c r="M40" s="23"/>
      <c r="N40" s="19"/>
      <c r="O40" s="19"/>
    </row>
    <row r="41" spans="2:15" ht="12.75" customHeight="1">
      <c r="B41" s="20" t="s">
        <v>40</v>
      </c>
      <c r="C41" s="20"/>
      <c r="D41" s="20"/>
      <c r="E41" s="20"/>
      <c r="F41" s="19">
        <v>17</v>
      </c>
      <c r="G41" s="55">
        <v>-101</v>
      </c>
      <c r="H41" s="24"/>
      <c r="I41" s="55">
        <f>'[1]PL'!$G$41</f>
        <v>-1411</v>
      </c>
      <c r="J41" s="20"/>
      <c r="K41" s="23">
        <v>-216</v>
      </c>
      <c r="L41" s="23"/>
      <c r="M41" s="23">
        <f>'[1]PL'!$K$41</f>
        <v>-3978</v>
      </c>
      <c r="N41" s="19"/>
      <c r="O41" s="19"/>
    </row>
    <row r="42" spans="2:15" ht="7.5" customHeight="1">
      <c r="B42" s="20"/>
      <c r="C42" s="20"/>
      <c r="D42" s="20"/>
      <c r="E42" s="20"/>
      <c r="F42" s="19"/>
      <c r="G42" s="23"/>
      <c r="H42" s="24"/>
      <c r="I42" s="23"/>
      <c r="J42" s="20"/>
      <c r="K42" s="23"/>
      <c r="L42" s="23"/>
      <c r="M42" s="23"/>
      <c r="N42" s="19"/>
      <c r="O42" s="19"/>
    </row>
    <row r="43" spans="2:15" ht="12.75" customHeight="1">
      <c r="B43" s="44"/>
      <c r="C43" s="22"/>
      <c r="D43" s="22"/>
      <c r="E43" s="22"/>
      <c r="F43" s="19"/>
      <c r="G43" s="151"/>
      <c r="H43" s="24"/>
      <c r="I43" s="151"/>
      <c r="J43" s="20"/>
      <c r="K43" s="151"/>
      <c r="L43" s="55"/>
      <c r="M43" s="151"/>
      <c r="N43" s="19"/>
      <c r="O43" s="19"/>
    </row>
    <row r="44" spans="2:15" ht="12.75" customHeight="1">
      <c r="B44" s="46" t="s">
        <v>254</v>
      </c>
      <c r="C44" s="20"/>
      <c r="D44" s="20"/>
      <c r="E44" s="20"/>
      <c r="F44" s="19"/>
      <c r="G44" s="23">
        <f>SUM(G39:G41)</f>
        <v>-309</v>
      </c>
      <c r="H44" s="24"/>
      <c r="I44" s="23">
        <f>SUM(I39:I42)</f>
        <v>3001</v>
      </c>
      <c r="J44" s="20"/>
      <c r="K44" s="23">
        <f>SUM(K39:K42)</f>
        <v>-1030</v>
      </c>
      <c r="L44" s="23"/>
      <c r="M44" s="23">
        <f>SUM(M39:M42)</f>
        <v>7333</v>
      </c>
      <c r="N44" s="19"/>
      <c r="O44" s="19"/>
    </row>
    <row r="45" spans="2:15" ht="7.5" customHeight="1">
      <c r="B45" s="20"/>
      <c r="C45" s="20"/>
      <c r="D45" s="20"/>
      <c r="E45" s="20"/>
      <c r="F45" s="19"/>
      <c r="G45" s="23"/>
      <c r="H45" s="24"/>
      <c r="I45" s="23"/>
      <c r="J45" s="20"/>
      <c r="K45" s="23"/>
      <c r="L45" s="23"/>
      <c r="M45" s="23"/>
      <c r="N45" s="19"/>
      <c r="O45" s="19"/>
    </row>
    <row r="46" spans="2:15" ht="12.75" customHeight="1">
      <c r="B46" s="12" t="s">
        <v>33</v>
      </c>
      <c r="C46" s="20"/>
      <c r="D46" s="20"/>
      <c r="E46" s="20"/>
      <c r="F46" s="19"/>
      <c r="G46" s="55">
        <v>-345</v>
      </c>
      <c r="H46" s="24"/>
      <c r="I46" s="55">
        <f>'[1]PL'!$G$46</f>
        <v>-555</v>
      </c>
      <c r="J46" s="20"/>
      <c r="K46" s="23">
        <v>-410</v>
      </c>
      <c r="L46" s="23"/>
      <c r="M46" s="23">
        <f>'[1]PL'!$K$46</f>
        <v>-2923</v>
      </c>
      <c r="N46" s="19"/>
      <c r="O46" s="19"/>
    </row>
    <row r="47" spans="2:15" ht="7.5" customHeight="1">
      <c r="B47" s="12"/>
      <c r="C47" s="20"/>
      <c r="D47" s="20"/>
      <c r="E47" s="20"/>
      <c r="F47" s="19"/>
      <c r="G47" s="23"/>
      <c r="H47" s="24"/>
      <c r="I47" s="23"/>
      <c r="J47" s="20"/>
      <c r="K47" s="23"/>
      <c r="L47" s="23"/>
      <c r="M47" s="23"/>
      <c r="N47" s="19"/>
      <c r="O47" s="19"/>
    </row>
    <row r="48" spans="2:15" ht="7.5" customHeight="1">
      <c r="B48" s="12"/>
      <c r="C48" s="20"/>
      <c r="D48" s="20"/>
      <c r="E48" s="20"/>
      <c r="F48" s="19"/>
      <c r="G48" s="151"/>
      <c r="H48" s="24"/>
      <c r="I48" s="151"/>
      <c r="J48" s="20"/>
      <c r="K48" s="151"/>
      <c r="L48" s="23"/>
      <c r="M48" s="151"/>
      <c r="N48" s="19"/>
      <c r="O48" s="19"/>
    </row>
    <row r="49" spans="2:15" ht="12.75" customHeight="1">
      <c r="B49" s="12" t="s">
        <v>253</v>
      </c>
      <c r="C49" s="20"/>
      <c r="D49" s="20"/>
      <c r="E49" s="20"/>
      <c r="F49" s="19"/>
      <c r="G49" s="23">
        <f>SUM(G44:G46)</f>
        <v>-654</v>
      </c>
      <c r="H49" s="24"/>
      <c r="I49" s="23">
        <f>SUM(I43:I47)</f>
        <v>2446</v>
      </c>
      <c r="J49" s="24"/>
      <c r="K49" s="23">
        <f>SUM(K43:K47)</f>
        <v>-1440</v>
      </c>
      <c r="L49" s="23"/>
      <c r="M49" s="23">
        <f>SUM(M43:M47)</f>
        <v>4410</v>
      </c>
      <c r="N49" s="19"/>
      <c r="O49" s="19"/>
    </row>
    <row r="50" spans="2:15" ht="7.5" customHeight="1" thickBot="1">
      <c r="B50" s="20"/>
      <c r="C50" s="20"/>
      <c r="D50" s="20"/>
      <c r="E50" s="20"/>
      <c r="F50" s="19"/>
      <c r="G50" s="79"/>
      <c r="H50" s="20"/>
      <c r="I50" s="79"/>
      <c r="J50" s="20"/>
      <c r="K50" s="79"/>
      <c r="L50" s="32"/>
      <c r="M50" s="79"/>
      <c r="N50" s="19"/>
      <c r="O50" s="19"/>
    </row>
    <row r="51" spans="2:15" ht="12.75" customHeight="1" thickTop="1">
      <c r="B51" s="12"/>
      <c r="C51" s="22"/>
      <c r="D51" s="21"/>
      <c r="E51" s="22"/>
      <c r="F51" s="19"/>
      <c r="G51" s="52"/>
      <c r="H51" s="20"/>
      <c r="I51" s="53"/>
      <c r="J51" s="20"/>
      <c r="K51" s="53"/>
      <c r="L51" s="52"/>
      <c r="M51" s="53"/>
      <c r="N51" s="19"/>
      <c r="O51" s="19"/>
    </row>
    <row r="52" spans="2:15" ht="12.75" customHeight="1">
      <c r="B52" s="12"/>
      <c r="C52" s="22"/>
      <c r="D52" s="21"/>
      <c r="E52" s="22"/>
      <c r="F52" s="19"/>
      <c r="G52" s="52"/>
      <c r="H52" s="20"/>
      <c r="I52" s="52"/>
      <c r="J52" s="20"/>
      <c r="K52" s="52"/>
      <c r="L52" s="52"/>
      <c r="M52" s="52"/>
      <c r="N52" s="19"/>
      <c r="O52" s="19"/>
    </row>
    <row r="53" spans="2:15" ht="12.75" customHeight="1">
      <c r="B53" s="114" t="s">
        <v>231</v>
      </c>
      <c r="C53" s="77"/>
      <c r="D53" s="77"/>
      <c r="E53" s="77"/>
      <c r="F53" s="19">
        <v>25</v>
      </c>
      <c r="G53" s="30"/>
      <c r="H53" s="20"/>
      <c r="I53" s="30"/>
      <c r="J53" s="31"/>
      <c r="K53" s="30"/>
      <c r="L53" s="87" t="s">
        <v>54</v>
      </c>
      <c r="M53" s="30"/>
      <c r="N53" s="19"/>
      <c r="O53" s="19"/>
    </row>
    <row r="54" spans="2:15" ht="7.5" customHeight="1">
      <c r="B54" s="77"/>
      <c r="C54" s="77"/>
      <c r="D54" s="77"/>
      <c r="E54" s="77"/>
      <c r="F54" s="19"/>
      <c r="G54" s="30"/>
      <c r="H54" s="20"/>
      <c r="I54" s="30"/>
      <c r="J54" s="31"/>
      <c r="K54" s="30"/>
      <c r="L54" s="87" t="s">
        <v>54</v>
      </c>
      <c r="M54" s="30"/>
      <c r="N54" s="19"/>
      <c r="O54" s="19"/>
    </row>
    <row r="55" spans="2:13" ht="12.75" customHeight="1" thickBot="1">
      <c r="B55" s="94" t="s">
        <v>23</v>
      </c>
      <c r="C55" s="77" t="s">
        <v>122</v>
      </c>
      <c r="D55" s="77"/>
      <c r="E55" s="77"/>
      <c r="G55" s="47">
        <f>G49*100/74711</f>
        <v>-0.8753731043621421</v>
      </c>
      <c r="H55" s="20"/>
      <c r="I55" s="47">
        <f>I49*100/74711</f>
        <v>3.273948949953822</v>
      </c>
      <c r="J55" s="31"/>
      <c r="K55" s="47">
        <f>K49*100/74711</f>
        <v>-1.9274270187790286</v>
      </c>
      <c r="L55" s="87" t="s">
        <v>54</v>
      </c>
      <c r="M55" s="47">
        <f>M49*100/74711</f>
        <v>5.902745245010775</v>
      </c>
    </row>
    <row r="56" spans="2:15" ht="9.75" customHeight="1" thickTop="1">
      <c r="B56" s="77"/>
      <c r="C56" s="77"/>
      <c r="D56" s="77"/>
      <c r="E56" s="77"/>
      <c r="F56" s="19"/>
      <c r="G56" s="36"/>
      <c r="H56" s="19"/>
      <c r="I56" s="36"/>
      <c r="J56" s="36"/>
      <c r="K56" s="36"/>
      <c r="L56" s="87"/>
      <c r="M56" s="36"/>
      <c r="N56" s="19"/>
      <c r="O56" s="19"/>
    </row>
    <row r="57" spans="2:15" ht="14.25" customHeight="1" thickBot="1">
      <c r="B57" s="94" t="s">
        <v>23</v>
      </c>
      <c r="C57" s="77" t="s">
        <v>174</v>
      </c>
      <c r="D57" s="77"/>
      <c r="E57" s="77"/>
      <c r="F57" s="19"/>
      <c r="G57" s="100" t="s">
        <v>23</v>
      </c>
      <c r="H57" s="19"/>
      <c r="I57" s="100" t="s">
        <v>23</v>
      </c>
      <c r="J57" s="36"/>
      <c r="K57" s="100" t="s">
        <v>23</v>
      </c>
      <c r="L57" s="87" t="s">
        <v>54</v>
      </c>
      <c r="M57" s="100" t="s">
        <v>23</v>
      </c>
      <c r="N57" s="19"/>
      <c r="O57" s="19"/>
    </row>
    <row r="58" spans="2:15" ht="12.75" customHeight="1" thickTop="1">
      <c r="B58" s="77"/>
      <c r="C58" s="77"/>
      <c r="D58" s="77"/>
      <c r="E58" s="77"/>
      <c r="F58" s="19"/>
      <c r="G58" s="30"/>
      <c r="H58" s="20"/>
      <c r="I58" s="30"/>
      <c r="J58" s="31"/>
      <c r="K58" s="31"/>
      <c r="L58" s="31"/>
      <c r="M58" s="30"/>
      <c r="N58" s="19"/>
      <c r="O58" s="19"/>
    </row>
    <row r="59" spans="2:15" ht="12.75" customHeight="1">
      <c r="B59" s="77"/>
      <c r="C59" s="77"/>
      <c r="D59" s="77"/>
      <c r="E59" s="77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2:15" ht="12.75" customHeight="1">
      <c r="B60" s="77"/>
      <c r="C60" s="77"/>
      <c r="D60" s="77"/>
      <c r="E60" s="77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2:15" ht="12.75" customHeight="1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2:15" ht="12.75" customHeight="1">
      <c r="B62" s="176" t="s">
        <v>100</v>
      </c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47"/>
      <c r="O62" s="147"/>
    </row>
    <row r="63" spans="2:15" ht="12.75" customHeight="1">
      <c r="B63" s="177" t="s">
        <v>216</v>
      </c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9"/>
      <c r="O63" s="19"/>
    </row>
    <row r="64" spans="2:15" ht="12.7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2:15" ht="12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2:15" ht="12.7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2:15" ht="12.7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2:15" ht="12.7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2:15" ht="12.7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2:15" ht="12.7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2:15" ht="12.7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2:15" ht="12.7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2:15" ht="12.75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2:15" ht="12.75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2:15" ht="12.75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2:15" ht="12.7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2:15" ht="12.7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2:15" ht="12.7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2:15" ht="12.7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2:15" ht="12.7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2:15" ht="12.7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2:15" ht="12.7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2:15" ht="12.7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2:15" ht="12.7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2:15" ht="12.7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2:15" ht="12.7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2:15" ht="12.75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2:15" ht="12.75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2:15" ht="12.75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2:15" ht="12.75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2:15" ht="12.75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2:15" ht="12.7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2:15" ht="12.75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2:15" ht="12.75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2:15" ht="12.7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2:15" ht="12.7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2:15" ht="12.75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2:15" ht="12.75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2:15" ht="12.75" customHeigh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2:15" ht="12.7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2:15" ht="12.7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2:15" ht="12.7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2:15" ht="12.7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2:15" ht="12.7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2:15" ht="12.7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2:15" ht="12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2:15" ht="12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2:15" ht="12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2:15" ht="12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2:15" ht="12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2:15" ht="12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2:15" ht="12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2:15" ht="12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2:15" ht="12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2:15" ht="12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2:15" ht="12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2:15" ht="12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2:15" ht="12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2:15" ht="12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2:15" ht="12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2:15" ht="12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2:15" ht="12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2:15" ht="12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2:15" ht="12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2:15" ht="12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2:15" ht="12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2:15" ht="12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2:15" ht="12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2:15" ht="12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2:15" ht="12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2:15" ht="12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2:15" ht="12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2:15" ht="12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2:15" ht="12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2:15" ht="12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2:15" ht="12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2:15" ht="12.75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2:15" ht="12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2:15" ht="12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2:15" ht="12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2:15" ht="12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2:15" ht="12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2:15" ht="12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2:15" ht="12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2:15" ht="12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2:15" ht="12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2:15" ht="12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2:15" ht="12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2:15" ht="12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2:15" ht="12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2:15" ht="12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2:15" ht="12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2:15" ht="12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2:15" ht="12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2:15" ht="12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2:15" ht="12.7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2:15" ht="12.7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2:15" ht="12.7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2:15" ht="12.7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2:15" ht="12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2:15" ht="12.7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2:15" ht="12.7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2:15" ht="12.7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2:15" ht="12.7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2:15" ht="12.7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2:15" ht="12.75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2:15" ht="12.75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2:15" ht="12.7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2:15" ht="12.7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2:15" ht="12.75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2:15" ht="12.75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2:15" ht="12.7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2:15" ht="12.75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2:15" ht="12.75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2:15" ht="12.7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2:15" ht="12.75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2:15" ht="12.75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2:15" ht="12.75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2:15" ht="12.75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2:15" ht="12.75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2:15" ht="12.75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2:15" ht="12.75" customHeight="1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2:15" ht="12.75" customHeight="1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2:15" ht="12.75" customHeight="1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2:15" ht="12.75" customHeight="1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2:15" ht="12.75" customHeight="1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2:15" ht="12.75" customHeight="1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2:15" ht="12.75" customHeight="1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2:15" ht="12.75" customHeight="1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2:15" ht="12.75" customHeight="1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2:15" ht="12.75" customHeight="1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2:15" ht="12.75" customHeight="1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2:15" ht="12.75" customHeight="1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2:15" ht="12.75" customHeight="1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2:15" ht="12.75" customHeight="1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2:15" ht="12.75" customHeight="1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2:15" ht="12.75" customHeight="1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2:15" ht="12.75" customHeight="1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2:15" ht="12.75" customHeight="1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2:15" ht="12.75" customHeight="1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2:15" ht="12.75" customHeight="1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2:15" ht="12.75" customHeight="1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2:15" ht="12.75" customHeight="1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2:15" ht="12.75" customHeight="1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2:15" ht="12.75" customHeight="1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2:15" ht="12.75" customHeight="1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2:15" ht="12.75" customHeight="1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2:15" ht="12.75" customHeight="1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2:15" ht="12.75" customHeight="1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2:15" ht="12.75" customHeight="1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2:15" ht="12.75" customHeight="1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2:15" ht="12.75" customHeight="1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2:15" ht="12.75" customHeight="1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2:15" ht="12.75" customHeight="1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2:15" ht="12.75" customHeight="1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2:15" ht="12.75" customHeight="1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2:15" ht="12.75" customHeight="1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2:15" ht="12.75" customHeight="1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2:15" ht="12.75" customHeight="1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2:15" ht="12.75" customHeight="1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2:15" ht="12.75" customHeight="1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2:15" ht="12.75" customHeight="1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2:15" ht="12.75" customHeight="1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2:15" ht="12.75" customHeight="1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2:15" ht="12.75" customHeight="1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2:15" ht="12.75" customHeight="1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2:15" ht="12.75" customHeight="1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2:15" ht="12.75" customHeight="1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2:15" ht="12.75" customHeight="1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2:15" ht="12.75" customHeight="1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2:15" ht="12.75" customHeight="1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2:15" ht="12.75" customHeight="1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2:15" ht="12.75" customHeight="1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2:15" ht="12.75" customHeight="1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2:15" ht="12.75" customHeight="1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2:15" ht="12.75" customHeight="1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2:15" ht="12.75" customHeight="1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2:15" ht="12.75" customHeight="1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2:15" ht="12.75" customHeight="1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2:15" ht="12.75" customHeight="1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2:15" ht="12.75" customHeight="1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2:15" ht="12.75" customHeight="1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2:15" ht="12.75" customHeight="1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2:15" ht="12.75" customHeight="1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2:15" ht="12.75" customHeight="1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2:15" ht="12.75" customHeight="1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2:15" ht="12.75" customHeight="1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2:15" ht="12.75" customHeight="1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2:15" ht="12.75" customHeight="1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2:15" ht="12.75" customHeight="1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2:15" ht="12.75" customHeight="1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2:15" ht="12.75" customHeight="1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2:15" ht="12.75" customHeight="1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2:15" ht="12.75" customHeight="1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2:15" ht="12.75" customHeight="1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2:15" ht="12.75" customHeight="1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2:15" ht="12.75" customHeight="1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2:15" ht="12.75" customHeight="1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2:15" ht="12.75" customHeight="1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2:15" ht="12.75" customHeight="1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2:15" ht="12.75" customHeight="1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2:15" ht="12.75" customHeight="1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2:15" ht="12.75" customHeight="1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2:15" ht="12.75" customHeight="1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2:15" ht="12.75" customHeight="1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2:15" ht="12.75" customHeight="1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2:15" ht="12.75" customHeight="1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2:15" ht="12.75" customHeight="1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2:15" ht="12.75" customHeight="1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2:15" ht="12.75" customHeight="1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2:15" ht="12.75" customHeight="1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2:15" ht="12.75" customHeight="1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2:15" ht="12.75" customHeight="1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2:15" ht="12.75" customHeight="1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2:15" ht="12.75" customHeight="1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2:15" ht="12.75" customHeight="1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2:15" ht="12.75" customHeight="1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2:15" ht="12.75" customHeight="1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2:15" ht="12.75" customHeight="1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2:15" ht="12.75" customHeight="1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2:15" ht="12.75" customHeight="1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2:15" ht="12.75" customHeight="1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2:15" ht="12.75" customHeight="1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2:15" ht="12.75" customHeight="1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2:15" ht="12.75" customHeight="1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2:15" ht="12.75" customHeight="1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2:15" ht="12.75" customHeight="1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2:15" ht="12.75" customHeight="1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2:15" ht="12.75" customHeight="1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2:15" ht="12.75" customHeight="1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2:15" ht="12.75" customHeight="1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2:15" ht="12.75" customHeight="1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2:15" ht="12.75" customHeight="1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2:15" ht="12.75" customHeight="1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2:15" ht="12.75" customHeight="1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2:15" ht="12.75" customHeight="1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2:15" ht="12.75" customHeight="1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2:15" ht="12.75" customHeight="1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2:15" ht="12.75" customHeight="1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2:15" ht="12.75" customHeight="1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2:15" ht="12.75" customHeight="1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2:15" ht="12.75" customHeight="1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2:15" ht="12.75" customHeight="1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2:15" ht="12.75" customHeight="1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2:15" ht="12.75" customHeight="1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2:15" ht="12.75" customHeight="1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2:15" ht="12.75" customHeight="1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2:15" ht="12.75" customHeight="1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2:15" ht="12.75" customHeight="1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2:15" ht="12.75" customHeight="1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2:15" ht="12.75" customHeight="1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2:15" ht="12.75" customHeight="1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2:15" ht="12.75" customHeight="1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2:15" ht="12.75" customHeight="1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2:15" ht="12.75" customHeight="1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2:15" ht="12.75" customHeight="1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2:15" ht="12.75" customHeight="1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2:15" ht="12.75" customHeight="1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2:15" ht="12.75" customHeight="1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2:15" ht="12.75" customHeight="1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2:15" ht="12.75" customHeight="1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2:15" ht="12.75" customHeight="1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2:15" ht="12.75" customHeight="1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2:15" ht="12.75" customHeight="1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2:15" ht="12.75" customHeight="1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2:15" ht="12.75" customHeight="1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2:15" ht="12.75" customHeight="1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2:15" ht="12.75" customHeight="1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2:15" ht="12.75" customHeight="1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2:15" ht="12.75" customHeight="1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2:15" ht="12.75" customHeight="1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2:15" ht="12.75" customHeight="1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2:15" ht="12.75" customHeight="1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2:15" ht="12.75" customHeight="1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2:15" ht="12.75" customHeight="1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2:15" ht="12.75" customHeight="1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2:15" ht="12.75" customHeight="1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2:15" ht="12.75" customHeight="1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2:15" ht="12.75" customHeight="1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2:15" ht="12.75" customHeight="1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2:15" ht="12.75" customHeight="1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2:15" ht="12.75" customHeight="1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2:15" ht="12.75" customHeight="1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2:15" ht="12.75" customHeight="1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2:15" ht="12.75" customHeight="1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2:15" ht="12.75" customHeight="1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2:15" ht="12.75" customHeight="1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2:15" ht="12.75" customHeight="1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2:15" ht="12.75" customHeight="1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2:15" ht="12.75" customHeight="1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2:15" ht="12.75" customHeight="1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2:15" ht="12.75" customHeight="1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2:15" ht="12.75" customHeight="1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2:15" ht="12.75" customHeight="1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2:15" ht="12.75" customHeight="1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2:15" ht="12.75" customHeight="1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2:15" ht="12.75" customHeight="1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2:15" ht="12.75" customHeight="1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2:15" ht="12.75" customHeight="1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2:15" ht="12.75" customHeight="1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2:15" ht="12.75" customHeight="1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2:15" ht="12.75" customHeight="1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2:15" ht="12.75" customHeight="1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2:15" ht="12.75" customHeight="1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2:15" ht="12.75" customHeight="1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2:15" ht="12.75" customHeight="1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2:15" ht="12.75" customHeight="1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2:15" ht="12.75" customHeight="1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2:15" ht="12.75" customHeight="1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2:15" ht="12.75" customHeight="1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2:15" ht="12.75" customHeight="1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2:15" ht="12.75" customHeight="1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2:15" ht="12.75" customHeight="1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2:15" ht="12.75" customHeight="1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2:15" ht="12.75" customHeight="1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2:15" ht="12.75" customHeight="1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2:15" ht="12.75" customHeight="1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2:15" ht="12.75" customHeight="1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2:15" ht="12.75" customHeight="1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2:15" ht="12.75" customHeight="1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2:15" ht="12.75" customHeight="1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2:15" ht="12.75" customHeight="1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2:15" ht="12.75" customHeight="1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2:15" ht="12.75" customHeight="1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2:15" ht="12.75" customHeight="1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2:15" ht="12.75" customHeight="1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2:15" ht="12.75" customHeight="1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2:15" ht="12.75" customHeight="1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2:15" ht="12.75" customHeight="1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2:15" ht="12.75" customHeight="1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2:15" ht="12.75" customHeight="1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2:15" ht="12.75" customHeight="1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2:15" ht="12.75" customHeight="1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2:15" ht="12.75" customHeight="1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2:15" ht="12.75" customHeight="1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2:15" ht="12.75" customHeight="1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2:15" ht="12.75" customHeight="1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2:15" ht="12.75" customHeight="1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2:15" ht="12.75" customHeight="1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2:15" ht="12.75" customHeight="1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2:15" ht="12.75" customHeight="1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2:15" ht="12.75" customHeight="1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2:15" ht="12.75" customHeight="1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2:15" ht="12.75" customHeight="1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2:15" ht="12.75" customHeight="1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2:15" ht="12.75" customHeight="1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2:15" ht="12.75" customHeight="1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2:15" ht="12.75" customHeight="1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2:15" ht="12.75" customHeight="1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2:15" ht="12.75" customHeight="1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2:15" ht="12.75" customHeight="1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2:15" ht="12.75" customHeight="1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2:15" ht="12.75" customHeight="1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2:15" ht="12.75" customHeight="1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2:15" ht="12.75" customHeight="1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2:15" ht="12.75" customHeight="1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2:15" ht="12.75" customHeight="1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2:15" ht="12.75" customHeight="1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2:15" ht="12.75" customHeight="1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2:15" ht="12.75" customHeight="1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2:15" ht="12.75" customHeight="1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2:15" ht="12.75" customHeight="1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2:15" ht="12.75" customHeight="1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2:15" ht="12.75" customHeight="1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2:15" ht="12.75" customHeight="1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2:15" ht="12.75" customHeight="1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2:15" ht="12.75" customHeight="1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2:15" ht="12.75" customHeight="1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2:15" ht="12.75" customHeight="1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2:15" ht="12.75" customHeight="1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2:15" ht="12.75" customHeight="1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2:15" ht="12.75" customHeight="1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2:15" ht="12.75" customHeight="1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2:15" ht="12.75" customHeight="1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2:15" ht="12.75" customHeight="1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2:15" ht="12.75" customHeight="1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2:15" ht="12.75" customHeight="1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2:15" ht="12.75" customHeight="1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2:15" ht="12.75" customHeight="1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2:15" ht="12.75" customHeight="1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2:15" ht="12.75" customHeight="1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2:15" ht="12.75" customHeight="1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2:15" ht="12.75" customHeight="1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2:15" ht="12.75" customHeight="1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2:15" ht="12.75" customHeight="1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2:15" ht="12.75" customHeight="1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2:15" ht="12.75" customHeight="1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2:15" ht="12.75" customHeight="1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2:15" ht="12.75" customHeight="1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2:15" ht="12.75" customHeight="1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2:15" ht="12.75" customHeight="1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2:15" ht="12.75" customHeight="1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2:15" ht="12.75" customHeight="1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2:15" ht="12.75" customHeight="1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2:15" ht="12.75" customHeight="1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2:15" ht="12.75" customHeight="1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2:15" ht="12.75" customHeight="1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2:15" ht="12.75" customHeight="1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2:15" ht="12.75" customHeight="1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2:15" ht="12.75" customHeight="1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2:15" ht="12.75" customHeight="1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2:15" ht="12.75" customHeight="1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2:15" ht="12.75" customHeight="1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2:15" ht="12.75" customHeight="1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2:15" ht="12.75" customHeight="1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2:15" ht="12.75" customHeight="1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2:15" ht="12.75" customHeight="1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2:15" ht="12.75" customHeight="1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2:15" ht="12.75" customHeight="1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2:15" ht="12.75" customHeight="1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2:15" ht="12.75" customHeight="1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2:15" ht="12.75" customHeight="1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2:15" ht="12.75" customHeight="1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2:15" ht="12.75" customHeight="1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2:15" ht="12.75" customHeight="1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2:15" ht="12.75" customHeight="1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2:15" ht="12.75" customHeight="1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2:15" ht="12.75" customHeight="1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2:15" ht="12.75" customHeight="1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2:15" ht="12.75" customHeight="1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2:15" ht="12.75" customHeight="1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2:15" ht="12.75" customHeight="1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2:15" ht="12.75" customHeight="1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2:15" ht="12.75" customHeight="1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2:15" ht="12.75" customHeight="1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2:15" ht="12.75" customHeight="1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2:15" ht="12.75" customHeight="1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2:15" ht="12.75" customHeight="1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2:15" ht="12.75" customHeight="1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2:15" ht="12.75" customHeight="1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2:15" ht="12.75" customHeight="1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2:15" ht="12.75" customHeight="1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2:15" ht="12.75" customHeight="1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2:15" ht="12.75" customHeight="1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2:15" ht="12.75" customHeight="1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2:15" ht="12.75" customHeight="1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2:15" ht="12.75" customHeight="1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2:15" ht="12.75" customHeight="1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2:15" ht="12.75" customHeight="1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2:15" ht="12.75" customHeight="1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2:15" ht="12.75" customHeight="1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2:15" ht="12.75" customHeight="1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2:15" ht="12.75" customHeight="1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2:15" ht="12.75" customHeight="1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2:15" ht="12.75" customHeight="1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2:15" ht="12.75" customHeight="1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2:15" ht="12.75" customHeight="1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2:15" ht="12.75" customHeight="1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2:15" ht="12.75" customHeight="1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2:15" ht="12.75" customHeight="1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2:15" ht="12.75" customHeight="1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2:15" ht="12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2:15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2:15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2:15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2:15" ht="12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2:15" ht="12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2:15" ht="12.75" customHeight="1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2:15" ht="12.75" customHeight="1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2:15" ht="12.75" customHeight="1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2:15" ht="12.75" customHeight="1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2:15" ht="12.75" customHeight="1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2:15" ht="12.75" customHeight="1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2:15" ht="12.75" customHeight="1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2:15" ht="12.75" customHeight="1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2:15" ht="12.75" customHeight="1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2:15" ht="12.75" customHeight="1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2:15" ht="12.75" customHeight="1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2:15" ht="12.75" customHeight="1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2:15" ht="12.75" customHeight="1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2:15" ht="12.75" customHeight="1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2:15" ht="12.75" customHeight="1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2:15" ht="12.75" customHeight="1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2:15" ht="12.75" customHeight="1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2:15" ht="12.75" customHeight="1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2:15" ht="12.75" customHeight="1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2:15" ht="12.75" customHeight="1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2:15" ht="12.75" customHeight="1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2:15" ht="12.75" customHeight="1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2:15" ht="12.75" customHeight="1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2:15" ht="12.75" customHeight="1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2:15" ht="12.75" customHeight="1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2:15" ht="12.75" customHeight="1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2:15" ht="12.75" customHeight="1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2:15" ht="12.75" customHeight="1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2:15" ht="12.75" customHeight="1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2:15" ht="12.75" customHeight="1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2:15" ht="12.75" customHeight="1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2:15" ht="12.75" customHeight="1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2:15" ht="12.75" customHeight="1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2:15" ht="12.75" customHeight="1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2:15" ht="12.75" customHeight="1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2:15" ht="12.75" customHeight="1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2:15" ht="12.75" customHeight="1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2:15" ht="12.75" customHeight="1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2:15" ht="12.75" customHeight="1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2:15" ht="12.75" customHeight="1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2:15" ht="12.75" customHeight="1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2:15" ht="12.75" customHeight="1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2:15" ht="12.75" customHeight="1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2:15" ht="12.75" customHeight="1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2:15" ht="12.75" customHeight="1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2:15" ht="12.75" customHeight="1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2:15" ht="12.75" customHeight="1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2:15" ht="12.75" customHeight="1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2:15" ht="12.75" customHeight="1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2:15" ht="12.75" customHeight="1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2:15" ht="12.75" customHeight="1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2:15" ht="12.75" customHeight="1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2:15" ht="12.75" customHeight="1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2:15" ht="12.75" customHeight="1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2:15" ht="12.75" customHeight="1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2:15" ht="12.75" customHeight="1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2:15" ht="12.75" customHeight="1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2:15" ht="12.75" customHeight="1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2:15" ht="12.75" customHeight="1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2:15" ht="12.75" customHeight="1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2:15" ht="12.75" customHeight="1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2:15" ht="12.75" customHeight="1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2:15" ht="12.75" customHeight="1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2:15" ht="12.75" customHeight="1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2:15" ht="12.75" customHeight="1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2:15" ht="12.75" customHeight="1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2:15" ht="12.75" customHeight="1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2:15" ht="12.75" customHeight="1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2:15" ht="12.75" customHeight="1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2:15" ht="12.75" customHeight="1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2:15" ht="12.75" customHeight="1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2:15" ht="12.75" customHeight="1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2:15" ht="12.75" customHeight="1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2:15" ht="12.75" customHeight="1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2:15" ht="12.75" customHeight="1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2:15" ht="12.75" customHeight="1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2:15" ht="12.75" customHeight="1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2:15" ht="12.75" customHeight="1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2:15" ht="12.75" customHeight="1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2:15" ht="12.75" customHeight="1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2:15" ht="12.75" customHeight="1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2:15" ht="12.75" customHeight="1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2:15" ht="12.75" customHeight="1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2:15" ht="12.75" customHeight="1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2:15" ht="12.75" customHeight="1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2:15" ht="12.75" customHeight="1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2:15" ht="12.75" customHeight="1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2:15" ht="12.75" customHeight="1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2:15" ht="12.75" customHeight="1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2:15" ht="12.75" customHeight="1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2:15" ht="12.75" customHeight="1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</sheetData>
  <mergeCells count="4">
    <mergeCell ref="G12:I12"/>
    <mergeCell ref="G13:I13"/>
    <mergeCell ref="B62:M62"/>
    <mergeCell ref="B63:M63"/>
  </mergeCells>
  <printOptions/>
  <pageMargins left="0.75" right="0.5" top="0.5" bottom="0.5" header="0.5" footer="0.5"/>
  <pageSetup firstPageNumber="1" useFirstPageNumber="1" fitToHeight="1" fitToWidth="1" horizontalDpi="300" verticalDpi="300" orientation="portrait" paperSize="9" scale="88" r:id="rId1"/>
  <headerFooter alignWithMargins="0">
    <oddFooter>&amp;C1</oddFooter>
  </headerFooter>
  <rowBreaks count="4" manualBreakCount="4">
    <brk id="79" max="65535" man="1"/>
    <brk id="138" max="65535" man="1"/>
    <brk id="227" max="65535" man="1"/>
    <brk id="325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K62"/>
  <sheetViews>
    <sheetView defaultGridColor="0" zoomScale="90" zoomScaleNormal="90" colorId="22" workbookViewId="0" topLeftCell="A47">
      <selection activeCell="B5" sqref="B5"/>
    </sheetView>
  </sheetViews>
  <sheetFormatPr defaultColWidth="9.77734375" defaultRowHeight="12.75" customHeight="1"/>
  <cols>
    <col min="1" max="1" width="2.10546875" style="0" customWidth="1"/>
    <col min="2" max="2" width="3.77734375" style="0" customWidth="1"/>
    <col min="3" max="3" width="11.4453125" style="0" customWidth="1"/>
    <col min="4" max="4" width="6.77734375" style="0" customWidth="1"/>
    <col min="5" max="5" width="5.3359375" style="0" customWidth="1"/>
    <col min="6" max="6" width="6.5546875" style="0" customWidth="1"/>
    <col min="7" max="7" width="5.88671875" style="0" customWidth="1"/>
    <col min="8" max="8" width="13.3359375" style="0" customWidth="1"/>
    <col min="9" max="9" width="3.77734375" style="0" customWidth="1"/>
    <col min="10" max="10" width="13.3359375" style="0" customWidth="1"/>
    <col min="11" max="11" width="2.77734375" style="0" customWidth="1"/>
    <col min="12" max="16384" width="11.4453125" style="0" customWidth="1"/>
  </cols>
  <sheetData>
    <row r="2" spans="1:11" ht="15.75" customHeight="1">
      <c r="A2" s="9"/>
      <c r="B2" s="98" t="s">
        <v>178</v>
      </c>
      <c r="C2" s="3"/>
      <c r="D2" s="3"/>
      <c r="E2" s="3"/>
      <c r="F2" s="3"/>
      <c r="G2" s="3"/>
      <c r="H2" s="3"/>
      <c r="I2" s="3"/>
      <c r="J2" s="3"/>
      <c r="K2" s="1"/>
    </row>
    <row r="3" spans="2:11" ht="12.75" customHeight="1">
      <c r="B3" s="44" t="s">
        <v>37</v>
      </c>
      <c r="C3" s="3"/>
      <c r="D3" s="3"/>
      <c r="E3" s="3"/>
      <c r="F3" s="3"/>
      <c r="G3" s="3"/>
      <c r="H3" s="3"/>
      <c r="I3" s="3"/>
      <c r="J3" s="3"/>
      <c r="K3" s="1"/>
    </row>
    <row r="4" spans="1:11" ht="12.75" customHeight="1">
      <c r="A4" s="4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17.25" customHeight="1">
      <c r="A5" s="4"/>
      <c r="B5" s="115" t="s">
        <v>238</v>
      </c>
      <c r="C5" s="3"/>
      <c r="E5" s="3"/>
      <c r="F5" s="3"/>
      <c r="G5" s="3"/>
      <c r="H5" s="3"/>
      <c r="I5" s="3"/>
      <c r="J5" s="3"/>
      <c r="K5" s="1"/>
    </row>
    <row r="6" spans="2:11" ht="15.75" customHeight="1">
      <c r="B6" s="12" t="s">
        <v>0</v>
      </c>
      <c r="C6" s="3"/>
      <c r="D6" s="3"/>
      <c r="E6" s="3"/>
      <c r="F6" s="3"/>
      <c r="G6" s="3"/>
      <c r="H6" s="3"/>
      <c r="I6" s="3"/>
      <c r="J6" s="3"/>
      <c r="K6" s="1"/>
    </row>
    <row r="7" spans="1:11" ht="12.75" customHeight="1">
      <c r="A7" s="5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2.75" customHeight="1">
      <c r="A8" s="5"/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15.75" customHeight="1">
      <c r="B9" s="101" t="s">
        <v>103</v>
      </c>
      <c r="C9" s="98"/>
      <c r="D9" s="98"/>
      <c r="E9" s="98"/>
      <c r="F9" s="98"/>
      <c r="G9" s="98"/>
      <c r="H9" s="98"/>
      <c r="I9" s="98"/>
      <c r="J9" s="98"/>
      <c r="K9" s="3"/>
    </row>
    <row r="10" spans="1:11" ht="12.75" customHeight="1">
      <c r="A10" s="1"/>
      <c r="B10" s="1"/>
      <c r="C10" s="1"/>
      <c r="D10" s="1"/>
      <c r="E10" s="1"/>
      <c r="F10" s="1"/>
      <c r="G10" s="6"/>
      <c r="H10" s="1"/>
      <c r="I10" s="1"/>
      <c r="J10" s="1"/>
      <c r="K10" s="1"/>
    </row>
    <row r="11" spans="1:11" ht="12.75" customHeight="1">
      <c r="A11" s="1"/>
      <c r="B11" s="1"/>
      <c r="C11" s="1"/>
      <c r="D11" s="1"/>
      <c r="E11" s="1"/>
      <c r="F11" s="1"/>
      <c r="G11" s="6"/>
      <c r="H11" s="1"/>
      <c r="I11" s="1"/>
      <c r="J11" s="1"/>
      <c r="K11" s="1"/>
    </row>
    <row r="12" spans="1:11" ht="12.75" customHeight="1">
      <c r="A12" s="1"/>
      <c r="B12" s="1"/>
      <c r="C12" s="1"/>
      <c r="D12" s="1"/>
      <c r="E12" s="1"/>
      <c r="F12" s="1"/>
      <c r="G12" s="17"/>
      <c r="H12" s="8" t="s">
        <v>12</v>
      </c>
      <c r="I12" s="8"/>
      <c r="J12" s="8" t="s">
        <v>12</v>
      </c>
      <c r="K12" s="6"/>
    </row>
    <row r="13" spans="1:11" ht="12.75" customHeight="1">
      <c r="A13" s="1"/>
      <c r="B13" s="1"/>
      <c r="C13" s="1"/>
      <c r="D13" s="1"/>
      <c r="E13" s="1"/>
      <c r="F13" s="1"/>
      <c r="G13" s="17"/>
      <c r="H13" s="8" t="s">
        <v>13</v>
      </c>
      <c r="I13" s="8"/>
      <c r="J13" s="8" t="s">
        <v>14</v>
      </c>
      <c r="K13" s="1"/>
    </row>
    <row r="14" spans="1:11" ht="12.75" customHeight="1">
      <c r="A14" s="1"/>
      <c r="B14" s="1"/>
      <c r="C14" s="1"/>
      <c r="D14" s="1"/>
      <c r="E14" s="1"/>
      <c r="F14" s="1"/>
      <c r="G14" s="17"/>
      <c r="H14" s="8" t="s">
        <v>4</v>
      </c>
      <c r="I14" s="8"/>
      <c r="J14" s="8" t="s">
        <v>15</v>
      </c>
      <c r="K14" s="1"/>
    </row>
    <row r="15" spans="1:11" ht="12.75" customHeight="1">
      <c r="A15" s="1"/>
      <c r="B15" s="1"/>
      <c r="C15" s="1"/>
      <c r="D15" s="1"/>
      <c r="E15" s="1"/>
      <c r="F15" s="1"/>
      <c r="G15" s="17"/>
      <c r="H15" s="8" t="s">
        <v>3</v>
      </c>
      <c r="I15" s="8"/>
      <c r="J15" s="8" t="s">
        <v>16</v>
      </c>
      <c r="K15" s="1"/>
    </row>
    <row r="16" spans="1:11" ht="12.75" customHeight="1">
      <c r="A16" s="1"/>
      <c r="B16" s="1"/>
      <c r="C16" s="1"/>
      <c r="D16" s="1"/>
      <c r="E16" s="1"/>
      <c r="F16" s="1"/>
      <c r="G16" s="51" t="s">
        <v>56</v>
      </c>
      <c r="H16" s="18" t="s">
        <v>235</v>
      </c>
      <c r="I16" s="8"/>
      <c r="J16" s="18" t="s">
        <v>206</v>
      </c>
      <c r="K16" s="3"/>
    </row>
    <row r="17" spans="1:11" ht="12.75" customHeight="1">
      <c r="A17" s="1"/>
      <c r="B17" s="1"/>
      <c r="C17" s="1"/>
      <c r="D17" s="1"/>
      <c r="E17" s="1"/>
      <c r="F17" s="1"/>
      <c r="G17" s="17"/>
      <c r="H17" s="19" t="s">
        <v>10</v>
      </c>
      <c r="I17" s="20"/>
      <c r="J17" s="19" t="s">
        <v>10</v>
      </c>
      <c r="K17" s="1"/>
    </row>
    <row r="18" spans="1:11" ht="12.75" customHeight="1">
      <c r="A18" s="1"/>
      <c r="B18" s="1"/>
      <c r="C18" s="1"/>
      <c r="D18" s="1"/>
      <c r="E18" s="1"/>
      <c r="F18" s="1"/>
      <c r="G18" s="6"/>
      <c r="H18" s="1"/>
      <c r="I18" s="1"/>
      <c r="J18" s="1"/>
      <c r="K18" s="1"/>
    </row>
    <row r="19" spans="1:11" ht="12.75" customHeight="1">
      <c r="A19" s="20"/>
      <c r="B19" s="20" t="s">
        <v>26</v>
      </c>
      <c r="C19" s="20"/>
      <c r="D19" s="20"/>
      <c r="E19" s="20"/>
      <c r="F19" s="20"/>
      <c r="G19" s="94"/>
      <c r="H19" s="30">
        <v>42574</v>
      </c>
      <c r="I19" s="30"/>
      <c r="J19" s="30">
        <v>44451</v>
      </c>
      <c r="K19" s="20"/>
    </row>
    <row r="20" spans="1:11" ht="12.75" customHeight="1">
      <c r="A20" s="44"/>
      <c r="B20" s="20" t="s">
        <v>197</v>
      </c>
      <c r="C20" s="20"/>
      <c r="D20" s="20"/>
      <c r="E20" s="20"/>
      <c r="F20" s="20"/>
      <c r="G20" s="19"/>
      <c r="H20" s="30">
        <v>102182</v>
      </c>
      <c r="I20" s="30"/>
      <c r="J20" s="30">
        <v>101792</v>
      </c>
      <c r="K20" s="20"/>
    </row>
    <row r="21" spans="1:11" ht="12.75" customHeight="1">
      <c r="A21" s="44"/>
      <c r="B21" s="20" t="s">
        <v>250</v>
      </c>
      <c r="C21" s="20"/>
      <c r="D21" s="20"/>
      <c r="E21" s="20"/>
      <c r="F21" s="20"/>
      <c r="G21" s="94"/>
      <c r="H21" s="23">
        <v>624</v>
      </c>
      <c r="I21" s="30"/>
      <c r="J21" s="23">
        <v>624</v>
      </c>
      <c r="K21" s="20"/>
    </row>
    <row r="22" spans="1:11" ht="12.75" customHeight="1">
      <c r="A22" s="44"/>
      <c r="B22" s="20" t="s">
        <v>39</v>
      </c>
      <c r="C22" s="20"/>
      <c r="D22" s="20"/>
      <c r="E22" s="20"/>
      <c r="F22" s="20"/>
      <c r="G22" s="19"/>
      <c r="H22" s="30">
        <v>3</v>
      </c>
      <c r="I22" s="30"/>
      <c r="J22" s="30">
        <v>3</v>
      </c>
      <c r="K22" s="20"/>
    </row>
    <row r="23" spans="1:11" ht="12.75" customHeight="1">
      <c r="A23" s="20"/>
      <c r="B23" s="20"/>
      <c r="C23" s="20"/>
      <c r="D23" s="20"/>
      <c r="E23" s="20"/>
      <c r="F23" s="20"/>
      <c r="G23" s="19"/>
      <c r="H23" s="30"/>
      <c r="I23" s="30"/>
      <c r="J23" s="30"/>
      <c r="K23" s="20"/>
    </row>
    <row r="24" spans="1:11" ht="12.75" customHeight="1">
      <c r="A24" s="44"/>
      <c r="B24" s="20" t="s">
        <v>29</v>
      </c>
      <c r="C24" s="20"/>
      <c r="D24" s="20"/>
      <c r="E24" s="20"/>
      <c r="F24" s="20"/>
      <c r="G24" s="19"/>
      <c r="H24" s="30"/>
      <c r="I24" s="30"/>
      <c r="J24" s="30"/>
      <c r="K24" s="20"/>
    </row>
    <row r="25" spans="1:11" ht="12.75" customHeight="1">
      <c r="A25" s="20"/>
      <c r="B25" s="19" t="s">
        <v>23</v>
      </c>
      <c r="C25" s="20" t="s">
        <v>27</v>
      </c>
      <c r="D25" s="20"/>
      <c r="E25" s="20"/>
      <c r="F25" s="20"/>
      <c r="G25" s="19"/>
      <c r="H25" s="30">
        <v>72562</v>
      </c>
      <c r="I25" s="30"/>
      <c r="J25" s="30">
        <v>69042</v>
      </c>
      <c r="K25" s="20"/>
    </row>
    <row r="26" spans="1:11" ht="12.75" customHeight="1">
      <c r="A26" s="20"/>
      <c r="B26" s="19" t="s">
        <v>23</v>
      </c>
      <c r="C26" s="20" t="s">
        <v>58</v>
      </c>
      <c r="D26" s="20"/>
      <c r="E26" s="20"/>
      <c r="F26" s="20"/>
      <c r="G26" s="19"/>
      <c r="H26" s="30">
        <v>47793</v>
      </c>
      <c r="I26" s="30"/>
      <c r="J26" s="30">
        <v>44087</v>
      </c>
      <c r="K26" s="20"/>
    </row>
    <row r="27" spans="1:11" ht="12.75" customHeight="1">
      <c r="A27" s="20"/>
      <c r="B27" s="19" t="s">
        <v>23</v>
      </c>
      <c r="C27" s="20" t="s">
        <v>154</v>
      </c>
      <c r="D27" s="20"/>
      <c r="E27" s="20"/>
      <c r="F27" s="20"/>
      <c r="G27" s="19"/>
      <c r="H27" s="30">
        <f>3576-1</f>
        <v>3575</v>
      </c>
      <c r="I27" s="30"/>
      <c r="J27" s="30">
        <f>50146-44087</f>
        <v>6059</v>
      </c>
      <c r="K27" s="20"/>
    </row>
    <row r="28" spans="1:11" ht="12.75" customHeight="1" hidden="1">
      <c r="A28" s="20"/>
      <c r="B28" s="19" t="s">
        <v>23</v>
      </c>
      <c r="C28" s="20" t="s">
        <v>127</v>
      </c>
      <c r="D28" s="20"/>
      <c r="E28" s="20"/>
      <c r="F28" s="20"/>
      <c r="G28" s="142"/>
      <c r="H28" s="30"/>
      <c r="I28" s="30"/>
      <c r="J28" s="30"/>
      <c r="K28" s="20"/>
    </row>
    <row r="29" spans="1:11" ht="12.75" customHeight="1">
      <c r="A29" s="20"/>
      <c r="B29" s="19" t="s">
        <v>23</v>
      </c>
      <c r="C29" s="20" t="s">
        <v>135</v>
      </c>
      <c r="D29" s="20"/>
      <c r="E29" s="20"/>
      <c r="F29" s="20"/>
      <c r="G29" s="19"/>
      <c r="H29" s="30">
        <f>2800-53.792</f>
        <v>2746.208</v>
      </c>
      <c r="I29" s="30"/>
      <c r="J29" s="30">
        <v>2063</v>
      </c>
      <c r="K29" s="20"/>
    </row>
    <row r="30" spans="1:11" ht="3.75" customHeight="1">
      <c r="A30" s="20"/>
      <c r="B30" s="20"/>
      <c r="C30" s="20"/>
      <c r="D30" s="20"/>
      <c r="E30" s="20"/>
      <c r="F30" s="20"/>
      <c r="G30" s="19"/>
      <c r="I30" s="30"/>
      <c r="K30" s="20"/>
    </row>
    <row r="31" spans="1:11" ht="14.25" customHeight="1">
      <c r="A31" s="20"/>
      <c r="B31" s="20"/>
      <c r="C31" s="20"/>
      <c r="D31" s="20"/>
      <c r="E31" s="20"/>
      <c r="F31" s="20"/>
      <c r="G31" s="19"/>
      <c r="H31" s="45">
        <f>SUM(H25:H29)</f>
        <v>126676.208</v>
      </c>
      <c r="I31" s="30"/>
      <c r="J31" s="45">
        <f>SUM(J25:J29)</f>
        <v>121251</v>
      </c>
      <c r="K31" s="20"/>
    </row>
    <row r="32" spans="1:11" ht="12.75" customHeight="1">
      <c r="A32" s="20"/>
      <c r="B32" s="20"/>
      <c r="C32" s="20"/>
      <c r="D32" s="20"/>
      <c r="E32" s="20"/>
      <c r="F32" s="20"/>
      <c r="G32" s="19"/>
      <c r="H32" s="30"/>
      <c r="I32" s="30"/>
      <c r="J32" s="30"/>
      <c r="K32" s="20"/>
    </row>
    <row r="33" spans="1:11" ht="12.75" customHeight="1">
      <c r="A33" s="46"/>
      <c r="B33" s="20" t="s">
        <v>30</v>
      </c>
      <c r="C33" s="20"/>
      <c r="D33" s="20"/>
      <c r="E33" s="20"/>
      <c r="F33" s="20"/>
      <c r="G33" s="19"/>
      <c r="H33" s="30"/>
      <c r="I33" s="30"/>
      <c r="J33" s="30"/>
      <c r="K33" s="20"/>
    </row>
    <row r="34" spans="1:11" ht="12.75" customHeight="1">
      <c r="A34" s="20"/>
      <c r="B34" s="19" t="s">
        <v>23</v>
      </c>
      <c r="C34" s="20" t="s">
        <v>59</v>
      </c>
      <c r="D34" s="20"/>
      <c r="E34" s="20"/>
      <c r="F34" s="20"/>
      <c r="G34" s="142"/>
      <c r="H34" s="30">
        <v>33442</v>
      </c>
      <c r="I34" s="30"/>
      <c r="J34" s="30">
        <f>1613+3922+53893-35612</f>
        <v>23816</v>
      </c>
      <c r="K34" s="20"/>
    </row>
    <row r="35" spans="1:11" ht="12.75" customHeight="1">
      <c r="A35" s="20"/>
      <c r="B35" s="19" t="s">
        <v>23</v>
      </c>
      <c r="C35" s="20" t="s">
        <v>60</v>
      </c>
      <c r="D35" s="20"/>
      <c r="E35" s="20"/>
      <c r="F35" s="20"/>
      <c r="G35" s="19"/>
      <c r="H35" s="30">
        <f>44006+18</f>
        <v>44024</v>
      </c>
      <c r="I35" s="30"/>
      <c r="J35" s="30">
        <f>37+3612+1539+35612</f>
        <v>40800</v>
      </c>
      <c r="K35" s="20"/>
    </row>
    <row r="36" spans="1:11" ht="12.75" customHeight="1">
      <c r="A36" s="20"/>
      <c r="B36" s="19" t="s">
        <v>23</v>
      </c>
      <c r="C36" s="20" t="s">
        <v>28</v>
      </c>
      <c r="D36" s="20"/>
      <c r="E36" s="20"/>
      <c r="F36" s="20"/>
      <c r="G36" s="19">
        <v>21</v>
      </c>
      <c r="H36" s="30">
        <v>69497</v>
      </c>
      <c r="I36" s="30"/>
      <c r="J36" s="30">
        <f>13007+64526</f>
        <v>77533</v>
      </c>
      <c r="K36" s="20"/>
    </row>
    <row r="37" spans="1:11" ht="12.75" customHeight="1" hidden="1">
      <c r="A37" s="20"/>
      <c r="B37" s="19" t="s">
        <v>23</v>
      </c>
      <c r="C37" s="20" t="s">
        <v>128</v>
      </c>
      <c r="D37" s="20"/>
      <c r="E37" s="20"/>
      <c r="F37" s="20"/>
      <c r="G37" s="19"/>
      <c r="H37" s="30"/>
      <c r="I37" s="30"/>
      <c r="J37" s="30"/>
      <c r="K37" s="20"/>
    </row>
    <row r="38" spans="1:11" ht="12.75" customHeight="1">
      <c r="A38" s="20"/>
      <c r="B38" s="19" t="s">
        <v>23</v>
      </c>
      <c r="C38" s="20" t="s">
        <v>40</v>
      </c>
      <c r="D38" s="20"/>
      <c r="E38" s="20"/>
      <c r="F38" s="20"/>
      <c r="G38" s="19"/>
      <c r="H38" s="158">
        <v>462</v>
      </c>
      <c r="I38" s="30"/>
      <c r="J38" s="158">
        <v>1299</v>
      </c>
      <c r="K38" s="20"/>
    </row>
    <row r="39" spans="1:11" ht="3.75" customHeight="1">
      <c r="A39" s="20"/>
      <c r="B39" s="20"/>
      <c r="C39" s="20"/>
      <c r="D39" s="20"/>
      <c r="E39" s="20"/>
      <c r="F39" s="20"/>
      <c r="G39" s="19"/>
      <c r="H39" s="30"/>
      <c r="I39" s="30"/>
      <c r="J39" s="30"/>
      <c r="K39" s="20"/>
    </row>
    <row r="40" spans="1:11" ht="15.75" customHeight="1">
      <c r="A40" s="20"/>
      <c r="B40" s="20"/>
      <c r="C40" s="20"/>
      <c r="D40" s="20"/>
      <c r="E40" s="20"/>
      <c r="F40" s="20"/>
      <c r="G40" s="19"/>
      <c r="H40" s="45">
        <f>SUM(H34:H38)</f>
        <v>147425</v>
      </c>
      <c r="I40" s="30"/>
      <c r="J40" s="45">
        <f>SUM(J34:J38)</f>
        <v>143448</v>
      </c>
      <c r="K40" s="20"/>
    </row>
    <row r="41" spans="1:11" ht="8.25" customHeight="1">
      <c r="A41" s="20"/>
      <c r="B41" s="20"/>
      <c r="C41" s="20"/>
      <c r="D41" s="20"/>
      <c r="E41" s="20"/>
      <c r="F41" s="20"/>
      <c r="G41" s="19"/>
      <c r="H41" s="30"/>
      <c r="I41" s="30"/>
      <c r="J41" s="30"/>
      <c r="K41" s="20"/>
    </row>
    <row r="42" spans="1:11" ht="12.75" customHeight="1">
      <c r="A42" s="46"/>
      <c r="B42" s="20" t="s">
        <v>251</v>
      </c>
      <c r="C42" s="20"/>
      <c r="D42" s="20"/>
      <c r="E42" s="20"/>
      <c r="F42" s="20"/>
      <c r="G42" s="19"/>
      <c r="H42" s="23">
        <f>H31-H40</f>
        <v>-20748.792</v>
      </c>
      <c r="I42" s="30"/>
      <c r="J42" s="23">
        <f>J31-J40</f>
        <v>-22197</v>
      </c>
      <c r="K42" s="20"/>
    </row>
    <row r="43" spans="1:11" ht="8.25" customHeight="1">
      <c r="A43" s="20"/>
      <c r="B43" s="20"/>
      <c r="C43" s="20"/>
      <c r="D43" s="20"/>
      <c r="E43" s="20"/>
      <c r="F43" s="20"/>
      <c r="G43" s="19"/>
      <c r="H43" s="30"/>
      <c r="I43" s="30"/>
      <c r="J43" s="30"/>
      <c r="K43" s="20"/>
    </row>
    <row r="44" spans="1:11" ht="16.5" customHeight="1" thickBot="1">
      <c r="A44" s="20"/>
      <c r="B44" s="20"/>
      <c r="C44" s="20"/>
      <c r="D44" s="20"/>
      <c r="E44" s="20"/>
      <c r="F44" s="20"/>
      <c r="G44" s="19"/>
      <c r="H44" s="33">
        <f>SUM(H19:H22)+H42</f>
        <v>124634.208</v>
      </c>
      <c r="I44" s="30"/>
      <c r="J44" s="33">
        <f>SUM(J19:J22)+J42</f>
        <v>124673</v>
      </c>
      <c r="K44" s="20"/>
    </row>
    <row r="45" spans="1:11" ht="12.75" customHeight="1" thickTop="1">
      <c r="A45" s="20"/>
      <c r="B45" s="20"/>
      <c r="C45" s="20"/>
      <c r="D45" s="20"/>
      <c r="E45" s="20"/>
      <c r="F45" s="20"/>
      <c r="G45" s="19"/>
      <c r="H45" s="30"/>
      <c r="I45" s="30"/>
      <c r="J45" s="30"/>
      <c r="K45" s="20"/>
    </row>
    <row r="46" spans="1:11" ht="12.75" customHeight="1">
      <c r="A46" s="46"/>
      <c r="B46" s="20"/>
      <c r="C46" s="20"/>
      <c r="D46" s="20"/>
      <c r="E46" s="20"/>
      <c r="F46" s="20"/>
      <c r="G46" s="19"/>
      <c r="H46" s="30"/>
      <c r="I46" s="30"/>
      <c r="J46" s="30"/>
      <c r="K46" s="20"/>
    </row>
    <row r="47" spans="1:11" ht="12.75" customHeight="1">
      <c r="A47" s="20"/>
      <c r="B47" s="20" t="s">
        <v>32</v>
      </c>
      <c r="C47" s="20"/>
      <c r="D47" s="20"/>
      <c r="E47" s="20"/>
      <c r="F47" s="20"/>
      <c r="G47" s="19"/>
      <c r="H47" s="30">
        <v>74711</v>
      </c>
      <c r="I47" s="30"/>
      <c r="J47" s="30">
        <v>74711</v>
      </c>
      <c r="K47" s="20"/>
    </row>
    <row r="48" spans="1:11" ht="12.75" customHeight="1">
      <c r="A48" s="20"/>
      <c r="B48" s="20" t="s">
        <v>17</v>
      </c>
      <c r="C48" s="20"/>
      <c r="D48" s="20"/>
      <c r="E48" s="20"/>
      <c r="F48" s="20"/>
      <c r="G48" s="19"/>
      <c r="H48" s="30">
        <f>11856+15945+4643+1663-45473</f>
        <v>-11366</v>
      </c>
      <c r="I48" s="30"/>
      <c r="J48" s="30">
        <f>11856-43977+22249</f>
        <v>-9872</v>
      </c>
      <c r="K48" s="20"/>
    </row>
    <row r="49" spans="1:11" ht="5.25" customHeight="1">
      <c r="A49" s="20"/>
      <c r="B49" s="19"/>
      <c r="C49" s="20"/>
      <c r="D49" s="20"/>
      <c r="E49" s="20"/>
      <c r="F49" s="20"/>
      <c r="G49" s="19"/>
      <c r="H49" s="80"/>
      <c r="I49" s="30"/>
      <c r="J49" s="80"/>
      <c r="K49" s="20"/>
    </row>
    <row r="50" spans="1:11" ht="15" customHeight="1">
      <c r="A50" s="20"/>
      <c r="B50" s="12" t="s">
        <v>31</v>
      </c>
      <c r="C50" s="20"/>
      <c r="D50" s="20"/>
      <c r="E50" s="20"/>
      <c r="F50" s="20"/>
      <c r="G50" s="19"/>
      <c r="H50" s="30">
        <f>SUM(H47:H49)</f>
        <v>63345</v>
      </c>
      <c r="I50" s="30"/>
      <c r="J50" s="30">
        <f>SUM(J47:J49)</f>
        <v>64839</v>
      </c>
      <c r="K50" s="20"/>
    </row>
    <row r="51" spans="1:11" ht="12.75" customHeight="1">
      <c r="A51" s="20"/>
      <c r="B51" s="12" t="s">
        <v>33</v>
      </c>
      <c r="C51" s="20"/>
      <c r="D51" s="20"/>
      <c r="E51" s="20"/>
      <c r="F51" s="20"/>
      <c r="G51" s="19"/>
      <c r="H51" s="30">
        <v>13495</v>
      </c>
      <c r="I51" s="30"/>
      <c r="J51" s="30">
        <v>13085</v>
      </c>
      <c r="K51" s="20"/>
    </row>
    <row r="52" spans="1:11" ht="12.75" customHeight="1">
      <c r="A52" s="20"/>
      <c r="B52" s="12" t="s">
        <v>164</v>
      </c>
      <c r="C52" s="20"/>
      <c r="D52" s="20"/>
      <c r="E52" s="20"/>
      <c r="F52" s="20"/>
      <c r="G52" s="19"/>
      <c r="H52" s="30">
        <f>493+923+14</f>
        <v>1430</v>
      </c>
      <c r="I52" s="30"/>
      <c r="J52" s="30">
        <f>615+16+929</f>
        <v>1560</v>
      </c>
      <c r="K52" s="20"/>
    </row>
    <row r="53" spans="1:11" ht="12.75" customHeight="1">
      <c r="A53" s="20"/>
      <c r="B53" s="12" t="s">
        <v>129</v>
      </c>
      <c r="C53" s="20"/>
      <c r="D53" s="20"/>
      <c r="E53" s="20"/>
      <c r="F53" s="20"/>
      <c r="G53" s="19"/>
      <c r="H53" s="30">
        <v>1152</v>
      </c>
      <c r="I53" s="30"/>
      <c r="J53" s="30">
        <v>1152</v>
      </c>
      <c r="K53" s="20"/>
    </row>
    <row r="54" spans="1:11" ht="14.25" customHeight="1">
      <c r="A54" s="20"/>
      <c r="B54" s="20" t="s">
        <v>207</v>
      </c>
      <c r="C54" s="20"/>
      <c r="D54" s="20"/>
      <c r="E54" s="20"/>
      <c r="F54" s="20"/>
      <c r="G54" s="19"/>
      <c r="H54" s="30">
        <v>45212</v>
      </c>
      <c r="I54" s="30"/>
      <c r="J54" s="30">
        <v>44037</v>
      </c>
      <c r="K54" s="20"/>
    </row>
    <row r="55" spans="1:11" ht="15" customHeight="1" thickBot="1">
      <c r="A55" s="20"/>
      <c r="B55" s="20"/>
      <c r="C55" s="20"/>
      <c r="D55" s="20"/>
      <c r="E55" s="20"/>
      <c r="F55" s="20"/>
      <c r="G55" s="19"/>
      <c r="H55" s="33">
        <f>SUM(H50:H54)</f>
        <v>124634</v>
      </c>
      <c r="I55" s="30"/>
      <c r="J55" s="33">
        <f>SUM(J50:J54)</f>
        <v>124673</v>
      </c>
      <c r="K55" s="20"/>
    </row>
    <row r="56" spans="1:11" ht="12.75" customHeight="1" thickTop="1">
      <c r="A56" s="20"/>
      <c r="B56" s="20"/>
      <c r="C56" s="20"/>
      <c r="D56" s="20"/>
      <c r="E56" s="20"/>
      <c r="F56" s="20"/>
      <c r="G56" s="19"/>
      <c r="H56" s="30"/>
      <c r="I56" s="30"/>
      <c r="J56" s="30"/>
      <c r="K56" s="20"/>
    </row>
    <row r="57" spans="1:11" ht="12.75" customHeight="1" thickBot="1">
      <c r="A57" s="46"/>
      <c r="B57" s="20" t="s">
        <v>34</v>
      </c>
      <c r="C57" s="20"/>
      <c r="D57" s="20"/>
      <c r="E57" s="20"/>
      <c r="F57" s="20"/>
      <c r="G57" s="19">
        <v>26</v>
      </c>
      <c r="H57" s="47">
        <f>(H50-H22-14263-202*2+600)/H47</f>
        <v>0.6595414329884488</v>
      </c>
      <c r="I57" s="30"/>
      <c r="J57" s="47">
        <f>(J50-J22-14863)/J47</f>
        <v>0.6688841000655861</v>
      </c>
      <c r="K57" s="20"/>
    </row>
    <row r="58" spans="1:11" ht="12.75" customHeight="1" thickTop="1">
      <c r="A58" s="20"/>
      <c r="B58" s="20"/>
      <c r="C58" s="20"/>
      <c r="D58" s="20"/>
      <c r="E58" s="20"/>
      <c r="F58" s="20"/>
      <c r="G58" s="19"/>
      <c r="H58" s="20"/>
      <c r="I58" s="20"/>
      <c r="J58" s="20"/>
      <c r="K58" s="20"/>
    </row>
    <row r="59" spans="1:11" ht="12.7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 ht="12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2:10" ht="12.75" customHeight="1">
      <c r="B61" s="176" t="s">
        <v>101</v>
      </c>
      <c r="C61" s="176"/>
      <c r="D61" s="176"/>
      <c r="E61" s="176"/>
      <c r="F61" s="176"/>
      <c r="G61" s="176"/>
      <c r="H61" s="176"/>
      <c r="I61" s="176"/>
      <c r="J61" s="176"/>
    </row>
    <row r="62" spans="1:11" ht="12.75" customHeight="1">
      <c r="A62" s="2"/>
      <c r="B62" s="177" t="s">
        <v>216</v>
      </c>
      <c r="C62" s="177"/>
      <c r="D62" s="177"/>
      <c r="E62" s="177"/>
      <c r="F62" s="177"/>
      <c r="G62" s="177"/>
      <c r="H62" s="177"/>
      <c r="I62" s="177"/>
      <c r="J62" s="177"/>
      <c r="K62" s="7"/>
    </row>
  </sheetData>
  <mergeCells count="2">
    <mergeCell ref="B61:J61"/>
    <mergeCell ref="B62:J62"/>
  </mergeCells>
  <printOptions/>
  <pageMargins left="0.75" right="0.5" top="0.5" bottom="0.5" header="0.5" footer="0.5"/>
  <pageSetup firstPageNumber="2" useFirstPageNumber="1" fitToHeight="1" fitToWidth="1" horizontalDpi="300" verticalDpi="300" orientation="portrait" paperSize="9" scale="99" r:id="rId1"/>
  <headerFooter alignWithMargins="0">
    <oddFooter>&amp;C2</oddFooter>
  </headerFooter>
  <rowBreaks count="1" manualBreakCount="1">
    <brk id="6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3"/>
  <sheetViews>
    <sheetView showGridLines="0" zoomScale="75" zoomScaleNormal="75" workbookViewId="0" topLeftCell="A13">
      <selection activeCell="E45" sqref="E44:E45"/>
    </sheetView>
  </sheetViews>
  <sheetFormatPr defaultColWidth="8.88671875" defaultRowHeight="15"/>
  <cols>
    <col min="1" max="1" width="2.10546875" style="0" customWidth="1"/>
    <col min="2" max="2" width="1.66796875" style="0" customWidth="1"/>
    <col min="3" max="3" width="21.6640625" style="0" customWidth="1"/>
    <col min="4" max="4" width="3.99609375" style="0" customWidth="1"/>
    <col min="5" max="11" width="10.77734375" style="0" customWidth="1"/>
    <col min="12" max="12" width="2.99609375" style="0" customWidth="1"/>
  </cols>
  <sheetData>
    <row r="2" spans="2:11" ht="15.75">
      <c r="B2" s="98" t="s">
        <v>178</v>
      </c>
      <c r="C2" s="102"/>
      <c r="D2" s="102"/>
      <c r="E2" s="102"/>
      <c r="F2" s="102"/>
      <c r="G2" s="102"/>
      <c r="H2" s="102"/>
      <c r="I2" s="102"/>
      <c r="J2" s="102"/>
      <c r="K2" s="102"/>
    </row>
    <row r="3" spans="2:11" ht="15">
      <c r="B3" s="44" t="s">
        <v>37</v>
      </c>
      <c r="C3" s="102"/>
      <c r="D3" s="102"/>
      <c r="E3" s="102"/>
      <c r="F3" s="102"/>
      <c r="G3" s="102"/>
      <c r="H3" s="102"/>
      <c r="I3" s="102"/>
      <c r="J3" s="102"/>
      <c r="K3" s="102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21" customHeight="1">
      <c r="B5" s="115" t="s">
        <v>239</v>
      </c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12" t="s">
        <v>0</v>
      </c>
      <c r="C6" s="102"/>
      <c r="D6" s="102"/>
      <c r="E6" s="102"/>
      <c r="F6" s="102"/>
      <c r="G6" s="102"/>
      <c r="H6" s="102"/>
      <c r="I6" s="102"/>
      <c r="J6" s="102"/>
      <c r="K6" s="102"/>
    </row>
    <row r="7" spans="2:11" ht="15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18">
      <c r="B9" s="101" t="s">
        <v>210</v>
      </c>
      <c r="C9" s="98"/>
      <c r="D9" s="98"/>
      <c r="E9" s="98"/>
      <c r="F9" s="98"/>
      <c r="G9" s="98"/>
      <c r="H9" s="98"/>
      <c r="I9" s="98"/>
      <c r="J9" s="98"/>
      <c r="K9" s="98"/>
    </row>
    <row r="11" spans="2:11" ht="15">
      <c r="B11" s="21"/>
      <c r="C11" s="21"/>
      <c r="D11" s="21"/>
      <c r="E11" s="78"/>
      <c r="F11" s="78"/>
      <c r="G11" s="78" t="s">
        <v>130</v>
      </c>
      <c r="H11" s="78"/>
      <c r="I11" s="78"/>
      <c r="J11" s="21"/>
      <c r="K11" s="21"/>
    </row>
    <row r="12" spans="2:11" ht="15">
      <c r="B12" s="21"/>
      <c r="C12" s="21"/>
      <c r="D12" s="21"/>
      <c r="E12" s="78" t="s">
        <v>48</v>
      </c>
      <c r="F12" s="78" t="s">
        <v>48</v>
      </c>
      <c r="G12" s="78" t="s">
        <v>131</v>
      </c>
      <c r="H12" s="78" t="s">
        <v>179</v>
      </c>
      <c r="I12" s="78" t="s">
        <v>49</v>
      </c>
      <c r="J12" s="78" t="s">
        <v>50</v>
      </c>
      <c r="K12" s="125"/>
    </row>
    <row r="13" spans="2:11" ht="15">
      <c r="B13" s="21"/>
      <c r="C13" s="21"/>
      <c r="D13" s="96" t="s">
        <v>56</v>
      </c>
      <c r="E13" s="78" t="s">
        <v>49</v>
      </c>
      <c r="F13" s="78" t="s">
        <v>52</v>
      </c>
      <c r="G13" s="78" t="s">
        <v>17</v>
      </c>
      <c r="H13" s="78" t="s">
        <v>165</v>
      </c>
      <c r="I13" s="78" t="s">
        <v>17</v>
      </c>
      <c r="J13" s="78" t="s">
        <v>51</v>
      </c>
      <c r="K13" s="78" t="s">
        <v>24</v>
      </c>
    </row>
    <row r="14" spans="2:11" ht="15">
      <c r="B14" s="70"/>
      <c r="C14" s="21"/>
      <c r="D14" s="21"/>
      <c r="E14" s="78" t="s">
        <v>10</v>
      </c>
      <c r="F14" s="78" t="s">
        <v>10</v>
      </c>
      <c r="G14" s="78" t="s">
        <v>10</v>
      </c>
      <c r="H14" s="78" t="s">
        <v>10</v>
      </c>
      <c r="I14" s="78" t="s">
        <v>10</v>
      </c>
      <c r="J14" s="78" t="s">
        <v>10</v>
      </c>
      <c r="K14" s="78" t="s">
        <v>10</v>
      </c>
    </row>
    <row r="15" spans="2:11" ht="15"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2:11" ht="15">
      <c r="B16" s="21" t="s">
        <v>217</v>
      </c>
      <c r="C16" s="141"/>
      <c r="D16" s="21"/>
      <c r="E16" s="21">
        <v>74711</v>
      </c>
      <c r="F16" s="21">
        <v>11856</v>
      </c>
      <c r="G16" s="21">
        <v>1664</v>
      </c>
      <c r="H16" s="21">
        <v>4640</v>
      </c>
      <c r="I16" s="21">
        <f>46+6057+9263+579</f>
        <v>15945</v>
      </c>
      <c r="J16" s="21">
        <v>-43977</v>
      </c>
      <c r="K16" s="21">
        <f>SUM(E16:J16)</f>
        <v>64839</v>
      </c>
    </row>
    <row r="17" spans="2:11" ht="10.5" customHeight="1"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2:11" ht="6" customHeight="1" hidden="1">
      <c r="B18" s="21"/>
      <c r="C18" s="21"/>
      <c r="D18" s="21"/>
      <c r="E18" s="85"/>
      <c r="F18" s="86"/>
      <c r="G18" s="86"/>
      <c r="H18" s="86"/>
      <c r="I18" s="86"/>
      <c r="J18" s="86"/>
      <c r="K18" s="81"/>
    </row>
    <row r="19" spans="2:11" ht="15" hidden="1">
      <c r="B19" s="21" t="s">
        <v>132</v>
      </c>
      <c r="C19" s="21"/>
      <c r="D19" s="21"/>
      <c r="E19" s="128"/>
      <c r="F19" s="129"/>
      <c r="G19" s="129"/>
      <c r="H19" s="145"/>
      <c r="I19" s="145"/>
      <c r="J19" s="127"/>
      <c r="K19" s="146"/>
    </row>
    <row r="20" spans="2:11" ht="15" hidden="1">
      <c r="B20" s="21"/>
      <c r="C20" s="21" t="s">
        <v>133</v>
      </c>
      <c r="D20" s="21"/>
      <c r="E20" s="128"/>
      <c r="F20" s="129"/>
      <c r="G20" s="129"/>
      <c r="H20" s="145"/>
      <c r="I20" s="145"/>
      <c r="J20" s="127"/>
      <c r="K20" s="146"/>
    </row>
    <row r="21" spans="2:11" ht="15" hidden="1">
      <c r="B21" s="21"/>
      <c r="C21" s="21" t="s">
        <v>134</v>
      </c>
      <c r="D21" s="21"/>
      <c r="E21" s="128">
        <v>0</v>
      </c>
      <c r="F21" s="129">
        <v>0</v>
      </c>
      <c r="G21" s="129">
        <v>0</v>
      </c>
      <c r="H21" s="145">
        <v>0</v>
      </c>
      <c r="I21" s="145">
        <v>0</v>
      </c>
      <c r="J21" s="127">
        <v>0</v>
      </c>
      <c r="K21" s="146">
        <f>SUM(E21:J21)</f>
        <v>0</v>
      </c>
    </row>
    <row r="22" spans="2:11" ht="5.25" customHeight="1" hidden="1">
      <c r="B22" s="21"/>
      <c r="C22" s="21"/>
      <c r="D22" s="21"/>
      <c r="E22" s="128"/>
      <c r="F22" s="129"/>
      <c r="G22" s="129"/>
      <c r="H22" s="145"/>
      <c r="I22" s="145"/>
      <c r="J22" s="127"/>
      <c r="K22" s="146"/>
    </row>
    <row r="23" spans="2:11" ht="9" customHeight="1" hidden="1">
      <c r="B23" s="21"/>
      <c r="C23" s="21"/>
      <c r="D23" s="21"/>
      <c r="E23" s="134"/>
      <c r="F23" s="84"/>
      <c r="G23" s="84"/>
      <c r="H23" s="84"/>
      <c r="I23" s="84"/>
      <c r="J23" s="84"/>
      <c r="K23" s="135"/>
    </row>
    <row r="24" spans="2:11" ht="15" hidden="1">
      <c r="B24" s="21" t="s">
        <v>203</v>
      </c>
      <c r="C24" s="21"/>
      <c r="D24" s="21"/>
      <c r="E24" s="21"/>
      <c r="F24" s="21"/>
      <c r="G24" s="21"/>
      <c r="H24" s="21"/>
      <c r="I24" s="21"/>
      <c r="J24" s="21"/>
      <c r="K24" s="21"/>
    </row>
    <row r="25" spans="2:11" ht="15" hidden="1">
      <c r="B25" s="21"/>
      <c r="C25" s="21" t="s">
        <v>53</v>
      </c>
      <c r="D25" s="21"/>
      <c r="E25" s="93">
        <f aca="true" t="shared" si="0" ref="E25:K25">SUM(E18:E22)</f>
        <v>0</v>
      </c>
      <c r="F25" s="93">
        <f t="shared" si="0"/>
        <v>0</v>
      </c>
      <c r="G25" s="139">
        <f t="shared" si="0"/>
        <v>0</v>
      </c>
      <c r="H25" s="139">
        <f t="shared" si="0"/>
        <v>0</v>
      </c>
      <c r="I25" s="139">
        <f t="shared" si="0"/>
        <v>0</v>
      </c>
      <c r="J25" s="93">
        <f t="shared" si="0"/>
        <v>0</v>
      </c>
      <c r="K25" s="139">
        <f t="shared" si="0"/>
        <v>0</v>
      </c>
    </row>
    <row r="26" spans="2:11" ht="8.25" customHeight="1">
      <c r="B26" s="21"/>
      <c r="C26" s="21"/>
      <c r="D26" s="21"/>
      <c r="E26" s="21"/>
      <c r="F26" s="21"/>
      <c r="G26" s="21"/>
      <c r="H26" s="21"/>
      <c r="I26" s="93"/>
      <c r="J26" s="21"/>
      <c r="K26" s="21"/>
    </row>
    <row r="27" spans="2:11" ht="6.75" customHeight="1">
      <c r="B27" s="21"/>
      <c r="C27" s="21"/>
      <c r="D27" s="21"/>
      <c r="E27" s="21"/>
      <c r="F27" s="21"/>
      <c r="G27" s="21"/>
      <c r="H27" s="21"/>
      <c r="I27" s="93"/>
      <c r="J27" s="21"/>
      <c r="K27" s="21"/>
    </row>
    <row r="28" spans="2:11" ht="15">
      <c r="B28" s="21" t="s">
        <v>232</v>
      </c>
      <c r="C28" s="21"/>
      <c r="D28" s="21"/>
      <c r="E28" s="93">
        <v>0</v>
      </c>
      <c r="F28" s="93">
        <v>0</v>
      </c>
      <c r="G28" s="93">
        <v>0</v>
      </c>
      <c r="H28" s="93">
        <v>0</v>
      </c>
      <c r="I28" s="93">
        <v>0</v>
      </c>
      <c r="J28" s="21">
        <f>+PL!K49</f>
        <v>-1440</v>
      </c>
      <c r="K28" s="21">
        <f>SUM(E28:J28)</f>
        <v>-1440</v>
      </c>
    </row>
    <row r="29" spans="2:11" ht="15">
      <c r="B29" s="21"/>
      <c r="C29" s="21"/>
      <c r="D29" s="21"/>
      <c r="E29" s="93"/>
      <c r="F29" s="93"/>
      <c r="G29" s="93"/>
      <c r="H29" s="93"/>
      <c r="I29" s="93"/>
      <c r="J29" s="21"/>
      <c r="K29" s="21"/>
    </row>
    <row r="30" spans="2:11" ht="15">
      <c r="B30" s="21" t="s">
        <v>244</v>
      </c>
      <c r="C30" s="21"/>
      <c r="D30" s="82"/>
      <c r="E30" s="160"/>
      <c r="F30" s="93"/>
      <c r="G30" s="93"/>
      <c r="H30" s="93"/>
      <c r="I30" s="93"/>
      <c r="J30" s="21"/>
      <c r="K30" s="82"/>
    </row>
    <row r="31" spans="3:11" ht="15" customHeight="1">
      <c r="C31" s="141" t="s">
        <v>264</v>
      </c>
      <c r="D31" s="168">
        <v>7</v>
      </c>
      <c r="E31" s="129">
        <v>0</v>
      </c>
      <c r="F31" s="129">
        <v>0</v>
      </c>
      <c r="G31" s="129">
        <v>0</v>
      </c>
      <c r="H31" s="145">
        <v>0</v>
      </c>
      <c r="I31" s="145">
        <v>0</v>
      </c>
      <c r="J31" s="129">
        <v>-54</v>
      </c>
      <c r="K31" s="145">
        <f>SUM(E31:J31)</f>
        <v>-54</v>
      </c>
    </row>
    <row r="32" spans="3:11" ht="6.75" customHeight="1">
      <c r="C32" s="21"/>
      <c r="D32" s="21"/>
      <c r="E32" s="93"/>
      <c r="F32" s="93"/>
      <c r="G32" s="93"/>
      <c r="H32" s="93"/>
      <c r="I32" s="93"/>
      <c r="J32" s="21"/>
      <c r="K32" s="21"/>
    </row>
    <row r="33" spans="2:11" ht="7.5" customHeight="1">
      <c r="B33" s="21"/>
      <c r="C33" s="21"/>
      <c r="D33" s="21"/>
      <c r="E33" s="82"/>
      <c r="F33" s="82"/>
      <c r="G33" s="82"/>
      <c r="H33" s="82"/>
      <c r="I33" s="82"/>
      <c r="J33" s="82"/>
      <c r="K33" s="82"/>
    </row>
    <row r="34" spans="2:14" ht="15.75" thickBot="1">
      <c r="B34" s="21" t="s">
        <v>240</v>
      </c>
      <c r="C34" s="21"/>
      <c r="D34" s="21"/>
      <c r="E34" s="116">
        <f>SUM(E24:E28)+E16</f>
        <v>74711</v>
      </c>
      <c r="F34" s="116">
        <f>SUM(F24:F28)+F16</f>
        <v>11856</v>
      </c>
      <c r="G34" s="162">
        <f>SUM(G24:G28)+G16</f>
        <v>1664</v>
      </c>
      <c r="H34" s="162">
        <f>SUM(H24:H28)+H16</f>
        <v>4640</v>
      </c>
      <c r="I34" s="116">
        <f>SUM(I24:I28)+I16</f>
        <v>15945</v>
      </c>
      <c r="J34" s="116">
        <f>SUM(J16:J31)</f>
        <v>-45471</v>
      </c>
      <c r="K34" s="116">
        <f>SUM(K16:K31)</f>
        <v>63345</v>
      </c>
      <c r="N34">
        <f>+K34-'BS'!H50</f>
        <v>0</v>
      </c>
    </row>
    <row r="35" spans="2:11" ht="15.75" thickTop="1"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2:11" ht="9" customHeight="1"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2:11" ht="15">
      <c r="B37" s="21" t="s">
        <v>61</v>
      </c>
      <c r="C37" s="141"/>
      <c r="D37" s="21"/>
      <c r="E37" s="21">
        <v>74711</v>
      </c>
      <c r="F37" s="21">
        <v>11856</v>
      </c>
      <c r="G37" s="21">
        <v>1695</v>
      </c>
      <c r="H37" s="21">
        <v>6655</v>
      </c>
      <c r="I37" s="21">
        <f>112+11235+22287+1397</f>
        <v>35031</v>
      </c>
      <c r="J37" s="21">
        <v>-33130</v>
      </c>
      <c r="K37" s="21">
        <f>SUM(E37:J37)</f>
        <v>96818</v>
      </c>
    </row>
    <row r="38" spans="2:11" ht="10.5" customHeight="1"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2:11" ht="7.5" customHeight="1">
      <c r="B39" s="21"/>
      <c r="C39" s="21"/>
      <c r="D39" s="21"/>
      <c r="E39" s="85"/>
      <c r="F39" s="86"/>
      <c r="G39" s="86"/>
      <c r="H39" s="86"/>
      <c r="I39" s="86"/>
      <c r="J39" s="86"/>
      <c r="K39" s="81"/>
    </row>
    <row r="40" spans="2:11" ht="15">
      <c r="B40" s="21" t="s">
        <v>132</v>
      </c>
      <c r="C40" s="21"/>
      <c r="D40" s="21"/>
      <c r="E40" s="128"/>
      <c r="F40" s="129"/>
      <c r="G40" s="129"/>
      <c r="H40" s="145"/>
      <c r="I40" s="145"/>
      <c r="J40" s="127"/>
      <c r="K40" s="146"/>
    </row>
    <row r="41" spans="2:11" ht="15">
      <c r="B41" s="21"/>
      <c r="C41" s="21" t="s">
        <v>133</v>
      </c>
      <c r="D41" s="21"/>
      <c r="E41" s="128"/>
      <c r="F41" s="129"/>
      <c r="G41" s="129"/>
      <c r="H41" s="145"/>
      <c r="I41" s="145"/>
      <c r="J41" s="127"/>
      <c r="K41" s="146"/>
    </row>
    <row r="42" spans="2:11" ht="15">
      <c r="B42" s="21"/>
      <c r="C42" s="21" t="s">
        <v>134</v>
      </c>
      <c r="D42" s="21"/>
      <c r="E42" s="128">
        <v>0</v>
      </c>
      <c r="F42" s="129">
        <v>0</v>
      </c>
      <c r="G42" s="129">
        <f>2009-1696</f>
        <v>313</v>
      </c>
      <c r="H42" s="145">
        <f>6661-6655</f>
        <v>6</v>
      </c>
      <c r="I42" s="145">
        <f>35091-35032+2</f>
        <v>61</v>
      </c>
      <c r="J42" s="127">
        <v>0</v>
      </c>
      <c r="K42" s="146">
        <f>SUM(E42:J42)</f>
        <v>380</v>
      </c>
    </row>
    <row r="43" spans="2:11" ht="15">
      <c r="B43" s="21"/>
      <c r="C43" s="21"/>
      <c r="D43" s="21"/>
      <c r="E43" s="128"/>
      <c r="F43" s="129"/>
      <c r="G43" s="129"/>
      <c r="H43" s="145"/>
      <c r="I43" s="145"/>
      <c r="J43" s="127"/>
      <c r="K43" s="146"/>
    </row>
    <row r="44" spans="2:11" ht="15">
      <c r="B44" s="21" t="s">
        <v>242</v>
      </c>
      <c r="C44" s="21"/>
      <c r="D44" s="21"/>
      <c r="E44" s="128"/>
      <c r="F44" s="129"/>
      <c r="G44" s="129"/>
      <c r="H44" s="145"/>
      <c r="I44" s="145"/>
      <c r="J44" s="127"/>
      <c r="K44" s="146"/>
    </row>
    <row r="45" spans="2:11" ht="15">
      <c r="B45" s="21"/>
      <c r="C45" s="21" t="s">
        <v>243</v>
      </c>
      <c r="D45" s="21"/>
      <c r="E45" s="128">
        <v>0</v>
      </c>
      <c r="F45" s="129">
        <v>0</v>
      </c>
      <c r="G45" s="145">
        <f>-443-1565</f>
        <v>-2008</v>
      </c>
      <c r="H45" s="145">
        <f>-1434-5227</f>
        <v>-6661</v>
      </c>
      <c r="I45" s="145">
        <f>-13661+1565+5227</f>
        <v>-6869</v>
      </c>
      <c r="J45" s="127">
        <v>0</v>
      </c>
      <c r="K45" s="146">
        <f>SUM(E45:J45)</f>
        <v>-15538</v>
      </c>
    </row>
    <row r="46" spans="2:11" ht="9.75" customHeight="1">
      <c r="B46" s="21"/>
      <c r="C46" s="21"/>
      <c r="D46" s="21"/>
      <c r="E46" s="134"/>
      <c r="F46" s="84"/>
      <c r="G46" s="84"/>
      <c r="H46" s="84"/>
      <c r="I46" s="84"/>
      <c r="J46" s="84"/>
      <c r="K46" s="135"/>
    </row>
    <row r="47" spans="2:11" ht="15">
      <c r="B47" s="21" t="s">
        <v>203</v>
      </c>
      <c r="C47" s="21"/>
      <c r="D47" s="21"/>
      <c r="E47" s="21"/>
      <c r="F47" s="21"/>
      <c r="G47" s="21"/>
      <c r="H47" s="21"/>
      <c r="I47" s="21"/>
      <c r="J47" s="21"/>
      <c r="K47" s="21"/>
    </row>
    <row r="48" spans="2:11" ht="15">
      <c r="B48" s="21"/>
      <c r="C48" s="21" t="s">
        <v>53</v>
      </c>
      <c r="D48" s="21"/>
      <c r="E48" s="93">
        <f aca="true" t="shared" si="1" ref="E48:K48">SUM(E39:E45)</f>
        <v>0</v>
      </c>
      <c r="F48" s="93">
        <f t="shared" si="1"/>
        <v>0</v>
      </c>
      <c r="G48" s="139">
        <f t="shared" si="1"/>
        <v>-1695</v>
      </c>
      <c r="H48" s="139">
        <f t="shared" si="1"/>
        <v>-6655</v>
      </c>
      <c r="I48" s="139">
        <f t="shared" si="1"/>
        <v>-6808</v>
      </c>
      <c r="J48" s="139">
        <f t="shared" si="1"/>
        <v>0</v>
      </c>
      <c r="K48" s="139">
        <f t="shared" si="1"/>
        <v>-15158</v>
      </c>
    </row>
    <row r="49" spans="2:11" ht="11.25" customHeight="1">
      <c r="B49" s="21"/>
      <c r="C49" s="21"/>
      <c r="D49" s="21"/>
      <c r="E49" s="21"/>
      <c r="F49" s="21"/>
      <c r="G49" s="21"/>
      <c r="H49" s="21"/>
      <c r="I49" s="93"/>
      <c r="J49" s="21"/>
      <c r="K49" s="21"/>
    </row>
    <row r="50" spans="2:11" ht="3" customHeight="1">
      <c r="B50" s="21"/>
      <c r="C50" s="21"/>
      <c r="D50" s="21"/>
      <c r="E50" s="21"/>
      <c r="F50" s="21"/>
      <c r="G50" s="21"/>
      <c r="H50" s="21"/>
      <c r="I50" s="93"/>
      <c r="J50" s="21"/>
      <c r="K50" s="21"/>
    </row>
    <row r="51" spans="2:11" ht="15">
      <c r="B51" s="21" t="s">
        <v>246</v>
      </c>
      <c r="C51" s="21"/>
      <c r="D51" s="21"/>
      <c r="E51" s="93">
        <v>0</v>
      </c>
      <c r="F51" s="93">
        <v>0</v>
      </c>
      <c r="G51" s="93">
        <v>0</v>
      </c>
      <c r="H51" s="93">
        <v>0</v>
      </c>
      <c r="I51" s="93">
        <v>0</v>
      </c>
      <c r="J51" s="21">
        <f>+PL!M49</f>
        <v>4410</v>
      </c>
      <c r="K51" s="21">
        <f>SUM(E51:J51)</f>
        <v>4410</v>
      </c>
    </row>
    <row r="52" spans="2:12" ht="15">
      <c r="B52" s="21"/>
      <c r="C52" s="21"/>
      <c r="D52" s="21"/>
      <c r="E52" s="93"/>
      <c r="F52" s="93"/>
      <c r="G52" s="93"/>
      <c r="H52" s="93"/>
      <c r="I52" s="93"/>
      <c r="J52" s="21"/>
      <c r="K52" s="82"/>
      <c r="L52" s="113"/>
    </row>
    <row r="53" spans="2:12" ht="15">
      <c r="B53" s="21" t="s">
        <v>244</v>
      </c>
      <c r="C53" s="21"/>
      <c r="D53" s="82"/>
      <c r="E53" s="160"/>
      <c r="F53" s="93"/>
      <c r="G53" s="93"/>
      <c r="H53" s="93"/>
      <c r="I53" s="93"/>
      <c r="J53" s="21"/>
      <c r="K53" s="82"/>
      <c r="L53" s="113"/>
    </row>
    <row r="54" spans="3:12" ht="11.25" customHeight="1">
      <c r="C54" s="141" t="s">
        <v>245</v>
      </c>
      <c r="D54" s="82"/>
      <c r="E54" s="129">
        <v>0</v>
      </c>
      <c r="F54" s="129">
        <v>0</v>
      </c>
      <c r="G54" s="129">
        <v>0</v>
      </c>
      <c r="H54" s="145">
        <v>0</v>
      </c>
      <c r="I54" s="145">
        <v>0</v>
      </c>
      <c r="J54" s="129">
        <v>-54</v>
      </c>
      <c r="K54" s="145">
        <f>SUM(E54:J54)</f>
        <v>-54</v>
      </c>
      <c r="L54" s="113"/>
    </row>
    <row r="55" spans="3:12" ht="11.25" customHeight="1">
      <c r="C55" s="141"/>
      <c r="D55" s="21"/>
      <c r="E55" s="93"/>
      <c r="F55" s="93"/>
      <c r="G55" s="93"/>
      <c r="H55" s="93"/>
      <c r="I55" s="93"/>
      <c r="J55" s="21"/>
      <c r="K55" s="82"/>
      <c r="L55" s="113"/>
    </row>
    <row r="56" spans="3:11" ht="6" customHeight="1">
      <c r="C56" s="21"/>
      <c r="D56" s="21"/>
      <c r="E56" s="93"/>
      <c r="F56" s="93"/>
      <c r="G56" s="93"/>
      <c r="H56" s="93"/>
      <c r="I56" s="93"/>
      <c r="J56" s="21"/>
      <c r="K56" s="21"/>
    </row>
    <row r="57" spans="2:11" ht="3.75" customHeight="1">
      <c r="B57" s="21"/>
      <c r="C57" s="21"/>
      <c r="D57" s="21"/>
      <c r="E57" s="84"/>
      <c r="F57" s="84"/>
      <c r="G57" s="84"/>
      <c r="H57" s="84"/>
      <c r="I57" s="84"/>
      <c r="J57" s="84"/>
      <c r="K57" s="84"/>
    </row>
    <row r="58" spans="2:11" ht="20.25" customHeight="1" thickBot="1">
      <c r="B58" s="21" t="s">
        <v>241</v>
      </c>
      <c r="C58" s="21"/>
      <c r="D58" s="21"/>
      <c r="E58" s="116">
        <f>SUM(E47:E55)+E37</f>
        <v>74711</v>
      </c>
      <c r="F58" s="116">
        <f aca="true" t="shared" si="2" ref="F58:K58">SUM(F47:F55)+F37</f>
        <v>11856</v>
      </c>
      <c r="G58" s="166">
        <f>SUM(G47:G55)+G37</f>
        <v>0</v>
      </c>
      <c r="H58" s="167">
        <f t="shared" si="2"/>
        <v>0</v>
      </c>
      <c r="I58" s="116">
        <f t="shared" si="2"/>
        <v>28223</v>
      </c>
      <c r="J58" s="116">
        <f t="shared" si="2"/>
        <v>-28774</v>
      </c>
      <c r="K58" s="116">
        <f t="shared" si="2"/>
        <v>86016</v>
      </c>
    </row>
    <row r="59" ht="9.75" customHeight="1" thickTop="1"/>
    <row r="60" ht="10.5" customHeight="1"/>
    <row r="61" ht="9" customHeight="1"/>
    <row r="62" spans="2:11" ht="15">
      <c r="B62" s="178" t="s">
        <v>211</v>
      </c>
      <c r="C62" s="178"/>
      <c r="D62" s="178"/>
      <c r="E62" s="178"/>
      <c r="F62" s="178"/>
      <c r="G62" s="178"/>
      <c r="H62" s="178"/>
      <c r="I62" s="178"/>
      <c r="J62" s="178"/>
      <c r="K62" s="178"/>
    </row>
    <row r="63" spans="2:11" ht="15">
      <c r="B63" s="177" t="s">
        <v>216</v>
      </c>
      <c r="C63" s="177"/>
      <c r="D63" s="177"/>
      <c r="E63" s="177"/>
      <c r="F63" s="177"/>
      <c r="G63" s="177"/>
      <c r="H63" s="177"/>
      <c r="I63" s="177"/>
      <c r="J63" s="177"/>
      <c r="K63" s="177"/>
    </row>
  </sheetData>
  <mergeCells count="2">
    <mergeCell ref="B62:K62"/>
    <mergeCell ref="B63:K63"/>
  </mergeCells>
  <printOptions/>
  <pageMargins left="0.75" right="0.5" top="0.5" bottom="0.5" header="0.5" footer="0.5"/>
  <pageSetup firstPageNumber="3" useFirstPageNumber="1" fitToHeight="1" fitToWidth="1" horizontalDpi="300" verticalDpi="300" orientation="portrait" paperSize="9" scale="71" r:id="rId1"/>
  <headerFooter alignWithMargins="0"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38"/>
  <sheetViews>
    <sheetView zoomScale="80" zoomScaleNormal="80" workbookViewId="0" topLeftCell="A41">
      <selection activeCell="H8" sqref="H8"/>
    </sheetView>
  </sheetViews>
  <sheetFormatPr defaultColWidth="8.88671875" defaultRowHeight="15"/>
  <cols>
    <col min="1" max="1" width="2.4453125" style="0" customWidth="1"/>
    <col min="2" max="2" width="2.21484375" style="0" customWidth="1"/>
    <col min="5" max="5" width="25.99609375" style="0" customWidth="1"/>
    <col min="6" max="6" width="6.5546875" style="0" customWidth="1"/>
    <col min="7" max="7" width="12.77734375" style="0" customWidth="1"/>
    <col min="8" max="8" width="3.21484375" style="0" customWidth="1"/>
    <col min="9" max="9" width="12.10546875" style="0" customWidth="1"/>
    <col min="10" max="10" width="4.10546875" style="0" customWidth="1"/>
  </cols>
  <sheetData>
    <row r="2" spans="1:10" ht="15.75">
      <c r="A2" s="3"/>
      <c r="B2" s="98" t="s">
        <v>178</v>
      </c>
      <c r="C2" s="3"/>
      <c r="D2" s="3"/>
      <c r="E2" s="3"/>
      <c r="F2" s="3"/>
      <c r="G2" s="3"/>
      <c r="H2" s="3"/>
      <c r="I2" s="3"/>
      <c r="J2" s="3"/>
    </row>
    <row r="3" spans="1:10" ht="15">
      <c r="A3" s="3"/>
      <c r="B3" s="44" t="s">
        <v>37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107"/>
      <c r="C4" s="3"/>
      <c r="D4" s="3"/>
      <c r="E4" s="3"/>
      <c r="F4" s="3"/>
      <c r="G4" s="3"/>
      <c r="H4" s="3"/>
      <c r="I4" s="3"/>
      <c r="J4" s="3"/>
    </row>
    <row r="5" spans="1:10" ht="19.5" customHeight="1">
      <c r="A5" s="3"/>
      <c r="B5" s="115" t="s">
        <v>247</v>
      </c>
      <c r="C5" s="3"/>
      <c r="D5" s="3"/>
      <c r="E5" s="3"/>
      <c r="F5" s="3"/>
      <c r="G5" s="3"/>
      <c r="H5" s="3"/>
      <c r="I5" s="3"/>
      <c r="J5" s="3"/>
    </row>
    <row r="6" spans="1:10" ht="15">
      <c r="A6" s="3"/>
      <c r="B6" s="12" t="s">
        <v>0</v>
      </c>
      <c r="C6" s="3"/>
      <c r="D6" s="3"/>
      <c r="E6" s="3"/>
      <c r="F6" s="3"/>
      <c r="G6" s="3"/>
      <c r="H6" s="3"/>
      <c r="I6" s="3"/>
      <c r="J6" s="3"/>
    </row>
    <row r="7" spans="1:10" ht="1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8">
      <c r="A9" s="98"/>
      <c r="B9" s="101" t="s">
        <v>212</v>
      </c>
      <c r="C9" s="98"/>
      <c r="D9" s="98"/>
      <c r="E9" s="98"/>
      <c r="F9" s="98"/>
      <c r="G9" s="98"/>
      <c r="H9" s="98"/>
      <c r="I9" s="98"/>
      <c r="J9" s="98"/>
    </row>
    <row r="11" ht="15">
      <c r="I11" s="8" t="s">
        <v>5</v>
      </c>
    </row>
    <row r="12" spans="7:9" ht="15">
      <c r="G12" s="78" t="s">
        <v>22</v>
      </c>
      <c r="H12" s="78"/>
      <c r="I12" s="8" t="s">
        <v>21</v>
      </c>
    </row>
    <row r="13" spans="7:9" ht="15">
      <c r="G13" s="103" t="s">
        <v>62</v>
      </c>
      <c r="H13" s="103"/>
      <c r="I13" s="8" t="s">
        <v>9</v>
      </c>
    </row>
    <row r="14" spans="7:9" ht="15">
      <c r="G14" s="57" t="s">
        <v>235</v>
      </c>
      <c r="H14" s="57"/>
      <c r="I14" s="57" t="s">
        <v>236</v>
      </c>
    </row>
    <row r="15" spans="6:9" ht="15">
      <c r="F15" s="96" t="s">
        <v>56</v>
      </c>
      <c r="G15" s="78" t="s">
        <v>10</v>
      </c>
      <c r="H15" s="78"/>
      <c r="I15" s="78" t="s">
        <v>10</v>
      </c>
    </row>
    <row r="17" spans="2:8" ht="15">
      <c r="B17" s="104" t="s">
        <v>63</v>
      </c>
      <c r="H17" s="113"/>
    </row>
    <row r="18" spans="2:10" ht="15">
      <c r="B18" s="21" t="s">
        <v>249</v>
      </c>
      <c r="E18" s="21"/>
      <c r="F18" s="21"/>
      <c r="G18" s="21">
        <f>+'[2]CF (2)'!$G$18</f>
        <v>-1030</v>
      </c>
      <c r="H18" s="82"/>
      <c r="I18" s="21">
        <f>+PL!M44</f>
        <v>7333</v>
      </c>
      <c r="J18" s="21"/>
    </row>
    <row r="19" spans="2:10" ht="15">
      <c r="B19" s="21" t="s">
        <v>64</v>
      </c>
      <c r="E19" s="21"/>
      <c r="F19" s="21"/>
      <c r="G19" s="21"/>
      <c r="H19" s="82"/>
      <c r="I19" s="21"/>
      <c r="J19" s="21"/>
    </row>
    <row r="20" spans="2:10" ht="15">
      <c r="B20" s="21"/>
      <c r="C20" s="21" t="s">
        <v>41</v>
      </c>
      <c r="D20" s="21"/>
      <c r="E20" s="21"/>
      <c r="F20" s="21"/>
      <c r="G20" s="21">
        <f>+'[2]CF (2)'!$G$25</f>
        <v>2657</v>
      </c>
      <c r="H20" s="82"/>
      <c r="I20" s="21">
        <v>2970</v>
      </c>
      <c r="J20" s="21"/>
    </row>
    <row r="21" spans="2:10" ht="15">
      <c r="B21" s="21"/>
      <c r="C21" s="21" t="s">
        <v>42</v>
      </c>
      <c r="D21" s="21"/>
      <c r="E21" s="21"/>
      <c r="F21" s="21"/>
      <c r="G21" s="21">
        <f>+'[2]CF (2)'!$G$29</f>
        <v>4169</v>
      </c>
      <c r="H21" s="82"/>
      <c r="I21" s="21">
        <v>810</v>
      </c>
      <c r="J21" s="21"/>
    </row>
    <row r="22" spans="1:10" ht="7.5" customHeight="1">
      <c r="A22" s="21"/>
      <c r="B22" s="21"/>
      <c r="C22" s="21"/>
      <c r="D22" s="21"/>
      <c r="E22" s="21"/>
      <c r="F22" s="21"/>
      <c r="G22" s="21"/>
      <c r="H22" s="82"/>
      <c r="I22" s="21"/>
      <c r="J22" s="21"/>
    </row>
    <row r="23" spans="1:10" ht="15">
      <c r="A23" s="21"/>
      <c r="B23" s="21" t="s">
        <v>43</v>
      </c>
      <c r="C23" s="21"/>
      <c r="D23" s="21"/>
      <c r="E23" s="21"/>
      <c r="F23" s="21"/>
      <c r="G23" s="83">
        <f>SUM(G18:G21)</f>
        <v>5796</v>
      </c>
      <c r="H23" s="82"/>
      <c r="I23" s="83">
        <f>SUM(I18:I21)</f>
        <v>11113</v>
      </c>
      <c r="J23" s="21"/>
    </row>
    <row r="24" spans="1:10" ht="15">
      <c r="A24" s="21"/>
      <c r="B24" s="21" t="s">
        <v>44</v>
      </c>
      <c r="C24" s="21"/>
      <c r="D24" s="21"/>
      <c r="E24" s="21"/>
      <c r="F24" s="21"/>
      <c r="G24" s="21"/>
      <c r="H24" s="82"/>
      <c r="I24" s="21"/>
      <c r="J24" s="21"/>
    </row>
    <row r="25" spans="1:10" ht="15">
      <c r="A25" s="21"/>
      <c r="B25" s="21"/>
      <c r="C25" s="21" t="s">
        <v>155</v>
      </c>
      <c r="D25" s="21"/>
      <c r="E25" s="21"/>
      <c r="F25" s="21"/>
      <c r="G25" s="21">
        <f>+'[2]CF (2)'!$G$33</f>
        <v>-4998</v>
      </c>
      <c r="H25" s="82"/>
      <c r="I25" s="21">
        <f>+'[1]CF '!$G$33</f>
        <v>-11583.612000000001</v>
      </c>
      <c r="J25" s="21"/>
    </row>
    <row r="26" spans="1:10" ht="15">
      <c r="A26" s="21"/>
      <c r="B26" s="21"/>
      <c r="C26" s="21" t="s">
        <v>156</v>
      </c>
      <c r="D26" s="21"/>
      <c r="E26" s="21"/>
      <c r="F26" s="21"/>
      <c r="G26" s="21">
        <f>+'[2]CF (2)'!$G$34</f>
        <v>12482</v>
      </c>
      <c r="H26" s="82"/>
      <c r="I26" s="21">
        <f>+'[1]CF '!$G$34</f>
        <v>-4631.666000000001</v>
      </c>
      <c r="J26" s="21"/>
    </row>
    <row r="27" spans="1:10" ht="15">
      <c r="A27" s="21"/>
      <c r="B27" s="21"/>
      <c r="C27" s="21" t="s">
        <v>149</v>
      </c>
      <c r="D27" s="21"/>
      <c r="E27" s="21"/>
      <c r="F27" s="21"/>
      <c r="G27" s="21">
        <f>+'[2]CF (2)'!$G$35</f>
        <v>-5562</v>
      </c>
      <c r="H27" s="82"/>
      <c r="I27" s="21">
        <f>+'[1]CF '!$G$35</f>
        <v>-7881.57</v>
      </c>
      <c r="J27" s="21"/>
    </row>
    <row r="28" spans="1:10" ht="8.25" customHeight="1">
      <c r="A28" s="21"/>
      <c r="B28" s="21"/>
      <c r="C28" s="21"/>
      <c r="D28" s="21"/>
      <c r="E28" s="21"/>
      <c r="F28" s="21"/>
      <c r="G28" s="84"/>
      <c r="H28" s="82"/>
      <c r="I28" s="84"/>
      <c r="J28" s="21"/>
    </row>
    <row r="29" spans="1:10" ht="15">
      <c r="A29" s="21"/>
      <c r="B29" s="21"/>
      <c r="C29" s="21"/>
      <c r="D29" s="21"/>
      <c r="E29" s="21"/>
      <c r="F29" s="21"/>
      <c r="G29" s="21">
        <f>SUM(G23:G27)</f>
        <v>7718</v>
      </c>
      <c r="H29" s="82"/>
      <c r="I29" s="21">
        <f>SUM(I23:I27)-1</f>
        <v>-12984.848000000002</v>
      </c>
      <c r="J29" s="21"/>
    </row>
    <row r="30" spans="1:10" ht="7.5" customHeight="1">
      <c r="A30" s="21"/>
      <c r="B30" s="21"/>
      <c r="C30" s="21"/>
      <c r="D30" s="21"/>
      <c r="E30" s="21"/>
      <c r="F30" s="21"/>
      <c r="G30" s="84"/>
      <c r="H30" s="82"/>
      <c r="I30" s="84"/>
      <c r="J30" s="21"/>
    </row>
    <row r="31" spans="1:10" ht="15">
      <c r="A31" s="21"/>
      <c r="B31" s="21"/>
      <c r="C31" s="21"/>
      <c r="D31" s="21"/>
      <c r="E31" s="21"/>
      <c r="F31" s="21"/>
      <c r="G31" s="21"/>
      <c r="H31" s="82"/>
      <c r="I31" s="21"/>
      <c r="J31" s="21"/>
    </row>
    <row r="32" spans="1:10" ht="15">
      <c r="A32" s="21"/>
      <c r="B32" s="104" t="s">
        <v>65</v>
      </c>
      <c r="C32" s="21"/>
      <c r="D32" s="21"/>
      <c r="E32" s="21"/>
      <c r="F32" s="21"/>
      <c r="G32" s="21"/>
      <c r="H32" s="82"/>
      <c r="I32" s="21"/>
      <c r="J32" s="21"/>
    </row>
    <row r="33" spans="1:10" ht="15">
      <c r="A33" s="21"/>
      <c r="B33" s="21"/>
      <c r="C33" s="21" t="s">
        <v>45</v>
      </c>
      <c r="D33" s="21"/>
      <c r="E33" s="21"/>
      <c r="F33" s="21"/>
      <c r="G33" s="139">
        <v>0</v>
      </c>
      <c r="H33" s="145"/>
      <c r="I33" s="139">
        <f>+'[1]CF '!$G$41</f>
        <v>-1384.7653105999998</v>
      </c>
      <c r="J33" s="21"/>
    </row>
    <row r="34" spans="1:10" ht="15" hidden="1">
      <c r="A34" s="21"/>
      <c r="B34" s="21"/>
      <c r="C34" s="21" t="s">
        <v>187</v>
      </c>
      <c r="D34" s="21"/>
      <c r="E34" s="21"/>
      <c r="F34" s="21"/>
      <c r="G34" s="139">
        <v>0</v>
      </c>
      <c r="H34" s="145"/>
      <c r="I34" s="139">
        <v>0</v>
      </c>
      <c r="J34" s="21"/>
    </row>
    <row r="35" spans="1:10" ht="15">
      <c r="A35" s="21"/>
      <c r="B35" s="21"/>
      <c r="C35" s="21" t="s">
        <v>187</v>
      </c>
      <c r="D35" s="21"/>
      <c r="E35" s="21"/>
      <c r="F35" s="21"/>
      <c r="G35" s="139">
        <v>0</v>
      </c>
      <c r="H35" s="145"/>
      <c r="I35" s="139">
        <f>+'[1]CF '!$G$42</f>
        <v>-18828</v>
      </c>
      <c r="J35" s="21"/>
    </row>
    <row r="36" spans="1:10" ht="15">
      <c r="A36" s="21"/>
      <c r="B36" s="21"/>
      <c r="C36" s="21" t="s">
        <v>150</v>
      </c>
      <c r="D36" s="21"/>
      <c r="E36" s="21"/>
      <c r="F36" s="21"/>
      <c r="G36" s="139">
        <f>+'[2]CF (2)'!$G$43</f>
        <v>-120</v>
      </c>
      <c r="H36" s="145"/>
      <c r="I36" s="139">
        <f>+'[1]CF '!$G$43</f>
        <v>-380.2408963585426</v>
      </c>
      <c r="J36" s="21"/>
    </row>
    <row r="37" spans="1:10" ht="7.5" customHeight="1">
      <c r="A37" s="21"/>
      <c r="B37" s="21"/>
      <c r="C37" s="21"/>
      <c r="D37" s="21"/>
      <c r="E37" s="21"/>
      <c r="F37" s="21"/>
      <c r="G37" s="84"/>
      <c r="H37" s="82"/>
      <c r="I37" s="84"/>
      <c r="J37" s="21"/>
    </row>
    <row r="38" spans="1:10" ht="15">
      <c r="A38" s="21"/>
      <c r="B38" s="21"/>
      <c r="C38" s="21"/>
      <c r="D38" s="21"/>
      <c r="E38" s="21"/>
      <c r="F38" s="21"/>
      <c r="G38" s="21">
        <f>SUM(G33:G36)</f>
        <v>-120</v>
      </c>
      <c r="H38" s="82"/>
      <c r="I38" s="21">
        <f>SUM(I33:I37)</f>
        <v>-20593.006206958544</v>
      </c>
      <c r="J38" s="21"/>
    </row>
    <row r="39" spans="1:10" ht="8.25" customHeight="1">
      <c r="A39" s="21"/>
      <c r="B39" s="21"/>
      <c r="C39" s="21"/>
      <c r="D39" s="21"/>
      <c r="E39" s="21"/>
      <c r="F39" s="21"/>
      <c r="G39" s="84"/>
      <c r="H39" s="82"/>
      <c r="I39" s="84"/>
      <c r="J39" s="21"/>
    </row>
    <row r="40" spans="1:10" ht="15">
      <c r="A40" s="21"/>
      <c r="B40" s="21"/>
      <c r="C40" s="21"/>
      <c r="D40" s="21"/>
      <c r="E40" s="21"/>
      <c r="F40" s="21"/>
      <c r="G40" s="21"/>
      <c r="H40" s="82"/>
      <c r="I40" s="21"/>
      <c r="J40" s="21"/>
    </row>
    <row r="41" spans="1:10" ht="15">
      <c r="A41" s="21"/>
      <c r="B41" s="104" t="s">
        <v>66</v>
      </c>
      <c r="C41" s="21"/>
      <c r="D41" s="21"/>
      <c r="E41" s="21"/>
      <c r="F41" s="21"/>
      <c r="G41" s="21"/>
      <c r="H41" s="82"/>
      <c r="I41" s="21"/>
      <c r="J41" s="21"/>
    </row>
    <row r="42" spans="1:10" ht="15" hidden="1">
      <c r="A42" s="21"/>
      <c r="B42" s="21"/>
      <c r="C42" s="21" t="s">
        <v>67</v>
      </c>
      <c r="D42" s="21"/>
      <c r="E42" s="21"/>
      <c r="F42" s="21"/>
      <c r="G42" s="93">
        <v>0</v>
      </c>
      <c r="H42" s="160"/>
      <c r="I42" s="93">
        <v>0</v>
      </c>
      <c r="J42" s="21"/>
    </row>
    <row r="43" spans="1:10" ht="15" hidden="1">
      <c r="A43" s="21"/>
      <c r="B43" s="21"/>
      <c r="C43" s="21" t="s">
        <v>68</v>
      </c>
      <c r="D43" s="21"/>
      <c r="E43" s="21"/>
      <c r="F43" s="21"/>
      <c r="G43" s="139">
        <v>0</v>
      </c>
      <c r="H43" s="145"/>
      <c r="I43" s="139">
        <v>0</v>
      </c>
      <c r="J43" s="21"/>
    </row>
    <row r="44" spans="1:10" ht="15">
      <c r="A44" s="21"/>
      <c r="B44" s="21"/>
      <c r="C44" s="21" t="s">
        <v>68</v>
      </c>
      <c r="D44" s="21"/>
      <c r="E44" s="21"/>
      <c r="F44" s="21"/>
      <c r="G44" s="139">
        <f>+'[2]CF'!$G$53</f>
        <v>-54</v>
      </c>
      <c r="H44" s="145"/>
      <c r="I44" s="139">
        <v>-54</v>
      </c>
      <c r="J44" s="21"/>
    </row>
    <row r="45" spans="1:10" ht="15">
      <c r="A45" s="21"/>
      <c r="B45" s="21"/>
      <c r="C45" s="21" t="s">
        <v>46</v>
      </c>
      <c r="D45" s="21"/>
      <c r="E45" s="21"/>
      <c r="F45" s="21"/>
      <c r="G45" s="139">
        <f>+'[2]CF (2)'!$G$51</f>
        <v>-6553</v>
      </c>
      <c r="H45" s="145"/>
      <c r="I45" s="139">
        <f>+'[1]CF '!$G$51</f>
        <v>16296.856</v>
      </c>
      <c r="J45" s="21"/>
    </row>
    <row r="46" spans="1:10" ht="15" hidden="1">
      <c r="A46" s="21"/>
      <c r="B46" s="21"/>
      <c r="C46" s="21" t="s">
        <v>47</v>
      </c>
      <c r="D46" s="21"/>
      <c r="E46" s="21"/>
      <c r="F46" s="21"/>
      <c r="G46" s="93">
        <v>0</v>
      </c>
      <c r="H46" s="160"/>
      <c r="I46" s="93">
        <v>0</v>
      </c>
      <c r="J46" s="21"/>
    </row>
    <row r="47" spans="1:10" ht="8.25" customHeight="1">
      <c r="A47" s="21"/>
      <c r="B47" s="21"/>
      <c r="C47" s="21"/>
      <c r="D47" s="21"/>
      <c r="E47" s="21"/>
      <c r="F47" s="21"/>
      <c r="G47" s="84"/>
      <c r="H47" s="82"/>
      <c r="I47" s="84"/>
      <c r="J47" s="21"/>
    </row>
    <row r="48" spans="1:10" ht="15">
      <c r="A48" s="21"/>
      <c r="B48" s="21"/>
      <c r="C48" s="21"/>
      <c r="D48" s="21"/>
      <c r="E48" s="21"/>
      <c r="F48" s="21"/>
      <c r="G48" s="21">
        <f>SUM(G42:G47)</f>
        <v>-6607</v>
      </c>
      <c r="H48" s="82"/>
      <c r="I48" s="21">
        <f>SUM(I42:I47)</f>
        <v>16242.856</v>
      </c>
      <c r="J48" s="21"/>
    </row>
    <row r="49" spans="1:10" ht="7.5" customHeight="1">
      <c r="A49" s="21"/>
      <c r="B49" s="21"/>
      <c r="C49" s="21"/>
      <c r="D49" s="21"/>
      <c r="E49" s="21"/>
      <c r="F49" s="21"/>
      <c r="G49" s="84"/>
      <c r="H49" s="82"/>
      <c r="I49" s="84"/>
      <c r="J49" s="21"/>
    </row>
    <row r="50" spans="1:10" ht="15">
      <c r="A50" s="21"/>
      <c r="B50" s="21"/>
      <c r="C50" s="21"/>
      <c r="D50" s="21"/>
      <c r="E50" s="21"/>
      <c r="F50" s="21"/>
      <c r="G50" s="21"/>
      <c r="H50" s="82"/>
      <c r="I50" s="21"/>
      <c r="J50" s="21"/>
    </row>
    <row r="51" spans="1:10" ht="15">
      <c r="A51" s="21"/>
      <c r="B51" s="21" t="s">
        <v>157</v>
      </c>
      <c r="C51" s="21"/>
      <c r="D51" s="21"/>
      <c r="E51" s="21"/>
      <c r="F51" s="21"/>
      <c r="G51" s="21">
        <f>+G29+G38+G48</f>
        <v>991</v>
      </c>
      <c r="H51" s="82"/>
      <c r="I51" s="21">
        <f>+I29+I38+I48</f>
        <v>-17334.998206958546</v>
      </c>
      <c r="J51" s="21"/>
    </row>
    <row r="52" spans="1:10" ht="6.75" customHeight="1">
      <c r="A52" s="21"/>
      <c r="B52" s="21"/>
      <c r="C52" s="21"/>
      <c r="D52" s="21"/>
      <c r="E52" s="21"/>
      <c r="F52" s="21"/>
      <c r="G52" s="21"/>
      <c r="H52" s="82"/>
      <c r="I52" s="21"/>
      <c r="J52" s="21"/>
    </row>
    <row r="53" spans="1:10" ht="15" customHeight="1">
      <c r="A53" s="21"/>
      <c r="B53" s="21" t="s">
        <v>69</v>
      </c>
      <c r="C53" s="21"/>
      <c r="D53" s="21"/>
      <c r="E53" s="21"/>
      <c r="F53" s="21"/>
      <c r="G53" s="139">
        <v>0</v>
      </c>
      <c r="H53" s="145"/>
      <c r="I53" s="139">
        <f>+'[1]CF '!$G$59</f>
        <v>527.1013126628391</v>
      </c>
      <c r="J53" s="21"/>
    </row>
    <row r="54" spans="1:10" ht="6" customHeight="1">
      <c r="A54" s="21"/>
      <c r="B54" s="21"/>
      <c r="C54" s="21"/>
      <c r="D54" s="21"/>
      <c r="E54" s="21"/>
      <c r="F54" s="21"/>
      <c r="G54" s="21"/>
      <c r="H54" s="82"/>
      <c r="I54" s="21"/>
      <c r="J54" s="21"/>
    </row>
    <row r="55" spans="1:10" ht="15">
      <c r="A55" s="21"/>
      <c r="B55" s="21" t="s">
        <v>185</v>
      </c>
      <c r="C55" s="21"/>
      <c r="D55" s="21"/>
      <c r="E55" s="21"/>
      <c r="F55" s="21"/>
      <c r="G55" s="139">
        <v>-10944</v>
      </c>
      <c r="H55" s="145"/>
      <c r="I55" s="139">
        <v>3513</v>
      </c>
      <c r="J55" s="21"/>
    </row>
    <row r="56" spans="1:10" ht="8.25" customHeight="1">
      <c r="A56" s="21"/>
      <c r="B56" s="21"/>
      <c r="C56" s="21"/>
      <c r="D56" s="21"/>
      <c r="E56" s="21"/>
      <c r="F56" s="21"/>
      <c r="G56" s="84"/>
      <c r="H56" s="82"/>
      <c r="I56" s="84"/>
      <c r="J56" s="21"/>
    </row>
    <row r="57" spans="1:10" ht="17.25" customHeight="1">
      <c r="A57" s="21"/>
      <c r="B57" s="21" t="s">
        <v>186</v>
      </c>
      <c r="C57" s="21"/>
      <c r="D57" s="21"/>
      <c r="E57" s="21"/>
      <c r="F57" s="21"/>
      <c r="G57" s="21">
        <f>SUM(G51:G55)</f>
        <v>-9953</v>
      </c>
      <c r="H57" s="82"/>
      <c r="I57" s="21">
        <f>SUM(I51:I55)</f>
        <v>-13294.896894295707</v>
      </c>
      <c r="J57" s="21"/>
    </row>
    <row r="58" spans="1:10" ht="7.5" customHeight="1" thickBot="1">
      <c r="A58" s="21"/>
      <c r="B58" s="21"/>
      <c r="C58" s="21"/>
      <c r="D58" s="21"/>
      <c r="E58" s="21"/>
      <c r="F58" s="21"/>
      <c r="G58" s="105"/>
      <c r="H58" s="161"/>
      <c r="I58" s="105"/>
      <c r="J58" s="21"/>
    </row>
    <row r="59" spans="1:10" ht="15.75" thickTop="1">
      <c r="A59" s="21"/>
      <c r="B59" s="21"/>
      <c r="C59" s="21"/>
      <c r="D59" s="21"/>
      <c r="E59" s="21"/>
      <c r="F59" s="21"/>
      <c r="G59" s="21"/>
      <c r="H59" s="82"/>
      <c r="I59" s="21"/>
      <c r="J59" s="21"/>
    </row>
    <row r="60" spans="1:10" ht="15">
      <c r="A60" s="21"/>
      <c r="B60" s="21"/>
      <c r="C60" s="21"/>
      <c r="D60" s="21"/>
      <c r="E60" s="21"/>
      <c r="F60" s="21"/>
      <c r="G60" s="21"/>
      <c r="H60" s="82"/>
      <c r="I60" s="21"/>
      <c r="J60" s="21"/>
    </row>
    <row r="61" spans="1:10" ht="15">
      <c r="A61" s="21"/>
      <c r="B61" s="21"/>
      <c r="C61" s="21"/>
      <c r="D61" s="21"/>
      <c r="E61" s="21"/>
      <c r="F61" s="21"/>
      <c r="G61" s="21"/>
      <c r="H61" s="21"/>
      <c r="I61" s="21"/>
      <c r="J61" s="21"/>
    </row>
    <row r="63" spans="1:10" ht="15">
      <c r="A63" s="21"/>
      <c r="B63" s="178" t="s">
        <v>104</v>
      </c>
      <c r="C63" s="178"/>
      <c r="D63" s="178"/>
      <c r="E63" s="178"/>
      <c r="F63" s="178"/>
      <c r="G63" s="178"/>
      <c r="H63" s="178"/>
      <c r="I63" s="178"/>
      <c r="J63" s="21"/>
    </row>
    <row r="64" spans="1:10" ht="15">
      <c r="A64" s="21"/>
      <c r="B64" s="177" t="s">
        <v>216</v>
      </c>
      <c r="C64" s="177"/>
      <c r="D64" s="177"/>
      <c r="E64" s="177"/>
      <c r="F64" s="177"/>
      <c r="G64" s="177"/>
      <c r="H64" s="177"/>
      <c r="I64" s="177"/>
      <c r="J64" s="21"/>
    </row>
    <row r="65" spans="1:10" ht="15">
      <c r="A65" s="21"/>
      <c r="B65" s="21"/>
      <c r="C65" s="21"/>
      <c r="D65" s="21"/>
      <c r="E65" s="21"/>
      <c r="F65" s="21"/>
      <c r="G65" s="21"/>
      <c r="H65" s="21"/>
      <c r="I65" s="21"/>
      <c r="J65" s="21"/>
    </row>
    <row r="66" spans="1:10" ht="15">
      <c r="A66" s="21"/>
      <c r="B66" s="21"/>
      <c r="C66" s="21"/>
      <c r="D66" s="21"/>
      <c r="E66" s="21"/>
      <c r="F66" s="21"/>
      <c r="G66" s="21"/>
      <c r="H66" s="21"/>
      <c r="I66" s="21"/>
      <c r="J66" s="21"/>
    </row>
    <row r="67" spans="1:10" ht="15">
      <c r="A67" s="21"/>
      <c r="B67" s="21"/>
      <c r="C67" s="21"/>
      <c r="D67" s="21"/>
      <c r="E67" s="21"/>
      <c r="F67" s="21"/>
      <c r="G67" s="21"/>
      <c r="H67" s="21"/>
      <c r="I67" s="21"/>
      <c r="J67" s="21"/>
    </row>
    <row r="68" spans="1:10" ht="15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ht="15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ht="15">
      <c r="A70" s="21"/>
      <c r="B70" s="21"/>
      <c r="C70" s="21"/>
      <c r="D70" s="21"/>
      <c r="E70" s="21"/>
      <c r="F70" s="21"/>
      <c r="G70" s="21"/>
      <c r="H70" s="21"/>
      <c r="I70" s="21"/>
      <c r="J70" s="21"/>
    </row>
    <row r="71" spans="1:10" ht="15">
      <c r="A71" s="21"/>
      <c r="B71" s="21"/>
      <c r="C71" s="21"/>
      <c r="D71" s="21"/>
      <c r="E71" s="21"/>
      <c r="F71" s="21"/>
      <c r="G71" s="21"/>
      <c r="H71" s="21"/>
      <c r="I71" s="21"/>
      <c r="J71" s="21"/>
    </row>
    <row r="72" spans="1:10" ht="15">
      <c r="A72" s="21"/>
      <c r="B72" s="21"/>
      <c r="C72" s="21"/>
      <c r="D72" s="21"/>
      <c r="E72" s="21"/>
      <c r="F72" s="21"/>
      <c r="G72" s="21"/>
      <c r="H72" s="21"/>
      <c r="I72" s="21"/>
      <c r="J72" s="21"/>
    </row>
    <row r="73" spans="1:10" ht="15">
      <c r="A73" s="21"/>
      <c r="B73" s="21"/>
      <c r="C73" s="21"/>
      <c r="D73" s="21"/>
      <c r="E73" s="21"/>
      <c r="F73" s="21"/>
      <c r="G73" s="21"/>
      <c r="H73" s="21"/>
      <c r="I73" s="21"/>
      <c r="J73" s="21"/>
    </row>
    <row r="74" spans="1:10" ht="15">
      <c r="A74" s="21"/>
      <c r="B74" s="21"/>
      <c r="C74" s="21"/>
      <c r="D74" s="21"/>
      <c r="E74" s="21"/>
      <c r="F74" s="21"/>
      <c r="G74" s="21"/>
      <c r="H74" s="21"/>
      <c r="I74" s="21"/>
      <c r="J74" s="21"/>
    </row>
    <row r="75" spans="1:10" ht="15">
      <c r="A75" s="21"/>
      <c r="B75" s="21"/>
      <c r="C75" s="21"/>
      <c r="D75" s="21"/>
      <c r="E75" s="21"/>
      <c r="F75" s="21"/>
      <c r="G75" s="21"/>
      <c r="H75" s="21"/>
      <c r="I75" s="21"/>
      <c r="J75" s="21"/>
    </row>
    <row r="76" spans="1:10" ht="15">
      <c r="A76" s="21"/>
      <c r="B76" s="21"/>
      <c r="C76" s="21"/>
      <c r="D76" s="21"/>
      <c r="E76" s="21"/>
      <c r="F76" s="21"/>
      <c r="G76" s="21"/>
      <c r="H76" s="21"/>
      <c r="I76" s="21"/>
      <c r="J76" s="21"/>
    </row>
    <row r="77" spans="1:10" ht="15">
      <c r="A77" s="21"/>
      <c r="B77" s="21"/>
      <c r="C77" s="21"/>
      <c r="D77" s="21"/>
      <c r="E77" s="21"/>
      <c r="F77" s="21"/>
      <c r="G77" s="21"/>
      <c r="H77" s="21"/>
      <c r="I77" s="21"/>
      <c r="J77" s="21"/>
    </row>
    <row r="78" spans="1:10" ht="15">
      <c r="A78" s="21"/>
      <c r="B78" s="21"/>
      <c r="C78" s="21"/>
      <c r="D78" s="21"/>
      <c r="E78" s="21"/>
      <c r="F78" s="21"/>
      <c r="G78" s="21"/>
      <c r="H78" s="21"/>
      <c r="I78" s="21"/>
      <c r="J78" s="21"/>
    </row>
    <row r="79" spans="1:10" ht="15">
      <c r="A79" s="21"/>
      <c r="B79" s="21"/>
      <c r="C79" s="21"/>
      <c r="D79" s="21"/>
      <c r="E79" s="21"/>
      <c r="F79" s="21"/>
      <c r="G79" s="21"/>
      <c r="H79" s="21"/>
      <c r="I79" s="21"/>
      <c r="J79" s="21"/>
    </row>
    <row r="80" spans="1:10" ht="15">
      <c r="A80" s="21"/>
      <c r="B80" s="21"/>
      <c r="C80" s="21"/>
      <c r="D80" s="21"/>
      <c r="E80" s="21"/>
      <c r="F80" s="21"/>
      <c r="G80" s="21"/>
      <c r="H80" s="21"/>
      <c r="I80" s="21"/>
      <c r="J80" s="21"/>
    </row>
    <row r="81" spans="2:10" ht="15">
      <c r="B81" s="21"/>
      <c r="C81" s="21"/>
      <c r="D81" s="21"/>
      <c r="E81" s="21"/>
      <c r="F81" s="21"/>
      <c r="G81" s="21"/>
      <c r="H81" s="21"/>
      <c r="I81" s="21"/>
      <c r="J81" s="21"/>
    </row>
    <row r="82" spans="2:10" ht="15">
      <c r="B82" s="21"/>
      <c r="C82" s="21"/>
      <c r="D82" s="21"/>
      <c r="E82" s="21"/>
      <c r="F82" s="21"/>
      <c r="G82" s="21"/>
      <c r="H82" s="21"/>
      <c r="I82" s="21"/>
      <c r="J82" s="21"/>
    </row>
    <row r="83" spans="2:10" ht="15">
      <c r="B83" s="21"/>
      <c r="C83" s="21"/>
      <c r="D83" s="21"/>
      <c r="E83" s="21"/>
      <c r="F83" s="21"/>
      <c r="G83" s="21"/>
      <c r="H83" s="21"/>
      <c r="I83" s="21"/>
      <c r="J83" s="21"/>
    </row>
    <row r="84" spans="2:10" ht="15">
      <c r="B84" s="21"/>
      <c r="C84" s="21"/>
      <c r="D84" s="21"/>
      <c r="E84" s="21"/>
      <c r="F84" s="21"/>
      <c r="G84" s="21"/>
      <c r="H84" s="21"/>
      <c r="I84" s="21"/>
      <c r="J84" s="21"/>
    </row>
    <row r="85" spans="2:10" ht="15">
      <c r="B85" s="21"/>
      <c r="C85" s="21"/>
      <c r="D85" s="21"/>
      <c r="E85" s="21"/>
      <c r="F85" s="21"/>
      <c r="G85" s="21"/>
      <c r="H85" s="21"/>
      <c r="I85" s="21"/>
      <c r="J85" s="21"/>
    </row>
    <row r="86" spans="2:10" ht="15">
      <c r="B86" s="21"/>
      <c r="C86" s="21"/>
      <c r="D86" s="21"/>
      <c r="E86" s="21"/>
      <c r="F86" s="21"/>
      <c r="G86" s="21"/>
      <c r="H86" s="21"/>
      <c r="I86" s="21"/>
      <c r="J86" s="21"/>
    </row>
    <row r="87" spans="2:10" ht="15">
      <c r="B87" s="21"/>
      <c r="C87" s="21"/>
      <c r="D87" s="21"/>
      <c r="E87" s="21"/>
      <c r="F87" s="21"/>
      <c r="G87" s="21"/>
      <c r="H87" s="21"/>
      <c r="I87" s="21"/>
      <c r="J87" s="21"/>
    </row>
    <row r="88" spans="2:10" ht="15">
      <c r="B88" s="21"/>
      <c r="C88" s="21"/>
      <c r="D88" s="21"/>
      <c r="E88" s="21"/>
      <c r="F88" s="21"/>
      <c r="G88" s="21"/>
      <c r="H88" s="21"/>
      <c r="I88" s="21"/>
      <c r="J88" s="21"/>
    </row>
    <row r="89" spans="2:10" ht="15">
      <c r="B89" s="21"/>
      <c r="C89" s="21"/>
      <c r="D89" s="21"/>
      <c r="E89" s="21"/>
      <c r="F89" s="21"/>
      <c r="G89" s="21"/>
      <c r="H89" s="21"/>
      <c r="I89" s="21"/>
      <c r="J89" s="21"/>
    </row>
    <row r="90" spans="2:10" ht="15">
      <c r="B90" s="21"/>
      <c r="C90" s="21"/>
      <c r="D90" s="21"/>
      <c r="E90" s="21"/>
      <c r="F90" s="21"/>
      <c r="G90" s="21"/>
      <c r="H90" s="21"/>
      <c r="I90" s="21"/>
      <c r="J90" s="21"/>
    </row>
    <row r="91" spans="2:10" ht="15">
      <c r="B91" s="21"/>
      <c r="C91" s="21"/>
      <c r="D91" s="21"/>
      <c r="E91" s="21"/>
      <c r="F91" s="21"/>
      <c r="G91" s="21"/>
      <c r="H91" s="21"/>
      <c r="I91" s="21"/>
      <c r="J91" s="21"/>
    </row>
    <row r="92" spans="2:10" ht="15">
      <c r="B92" s="21"/>
      <c r="C92" s="21"/>
      <c r="D92" s="21"/>
      <c r="E92" s="21"/>
      <c r="F92" s="21"/>
      <c r="G92" s="21"/>
      <c r="H92" s="21"/>
      <c r="I92" s="21"/>
      <c r="J92" s="21"/>
    </row>
    <row r="93" spans="2:10" ht="15">
      <c r="B93" s="21"/>
      <c r="C93" s="21"/>
      <c r="D93" s="21"/>
      <c r="E93" s="21"/>
      <c r="F93" s="21"/>
      <c r="G93" s="21"/>
      <c r="H93" s="21"/>
      <c r="I93" s="21"/>
      <c r="J93" s="21"/>
    </row>
    <row r="94" spans="2:10" ht="15">
      <c r="B94" s="21"/>
      <c r="C94" s="21"/>
      <c r="D94" s="21"/>
      <c r="E94" s="21"/>
      <c r="F94" s="21"/>
      <c r="G94" s="21"/>
      <c r="H94" s="21"/>
      <c r="I94" s="21"/>
      <c r="J94" s="21"/>
    </row>
    <row r="95" spans="2:6" ht="15">
      <c r="B95" s="21"/>
      <c r="C95" s="21"/>
      <c r="D95" s="21"/>
      <c r="E95" s="21"/>
      <c r="F95" s="21"/>
    </row>
    <row r="96" spans="2:6" ht="15">
      <c r="B96" s="21"/>
      <c r="C96" s="21"/>
      <c r="D96" s="21"/>
      <c r="E96" s="21"/>
      <c r="F96" s="21"/>
    </row>
    <row r="97" spans="2:6" ht="15">
      <c r="B97" s="21"/>
      <c r="C97" s="21"/>
      <c r="D97" s="21"/>
      <c r="E97" s="21"/>
      <c r="F97" s="21"/>
    </row>
    <row r="98" spans="2:6" ht="15">
      <c r="B98" s="21"/>
      <c r="C98" s="21"/>
      <c r="D98" s="21"/>
      <c r="E98" s="21"/>
      <c r="F98" s="21"/>
    </row>
    <row r="99" spans="2:6" ht="15">
      <c r="B99" s="21"/>
      <c r="C99" s="21"/>
      <c r="D99" s="21"/>
      <c r="E99" s="21"/>
      <c r="F99" s="21"/>
    </row>
    <row r="100" spans="2:6" ht="15">
      <c r="B100" s="21"/>
      <c r="C100" s="21"/>
      <c r="D100" s="21"/>
      <c r="E100" s="21"/>
      <c r="F100" s="21"/>
    </row>
    <row r="101" spans="2:6" ht="15">
      <c r="B101" s="21"/>
      <c r="C101" s="21"/>
      <c r="D101" s="21"/>
      <c r="E101" s="21"/>
      <c r="F101" s="21"/>
    </row>
    <row r="102" spans="2:6" ht="15">
      <c r="B102" s="21"/>
      <c r="C102" s="21"/>
      <c r="D102" s="21"/>
      <c r="E102" s="21"/>
      <c r="F102" s="21"/>
    </row>
    <row r="103" spans="2:6" ht="15">
      <c r="B103" s="21"/>
      <c r="C103" s="21"/>
      <c r="D103" s="21"/>
      <c r="E103" s="21"/>
      <c r="F103" s="21"/>
    </row>
    <row r="104" spans="2:6" ht="15">
      <c r="B104" s="21"/>
      <c r="C104" s="21"/>
      <c r="D104" s="21"/>
      <c r="E104" s="21"/>
      <c r="F104" s="21"/>
    </row>
    <row r="105" spans="2:6" ht="15">
      <c r="B105" s="21"/>
      <c r="C105" s="21"/>
      <c r="D105" s="21"/>
      <c r="E105" s="21"/>
      <c r="F105" s="21"/>
    </row>
    <row r="106" spans="2:6" ht="15">
      <c r="B106" s="21"/>
      <c r="C106" s="21"/>
      <c r="D106" s="21"/>
      <c r="E106" s="21"/>
      <c r="F106" s="21"/>
    </row>
    <row r="107" spans="2:6" ht="15">
      <c r="B107" s="21"/>
      <c r="C107" s="21"/>
      <c r="D107" s="21"/>
      <c r="E107" s="21"/>
      <c r="F107" s="21"/>
    </row>
    <row r="108" spans="2:6" ht="15">
      <c r="B108" s="21"/>
      <c r="C108" s="21"/>
      <c r="D108" s="21"/>
      <c r="E108" s="21"/>
      <c r="F108" s="21"/>
    </row>
    <row r="109" spans="2:6" ht="15">
      <c r="B109" s="21"/>
      <c r="C109" s="21"/>
      <c r="D109" s="21"/>
      <c r="E109" s="21"/>
      <c r="F109" s="21"/>
    </row>
    <row r="110" spans="2:6" ht="15">
      <c r="B110" s="21"/>
      <c r="C110" s="21"/>
      <c r="D110" s="21"/>
      <c r="E110" s="21"/>
      <c r="F110" s="21"/>
    </row>
    <row r="111" spans="2:6" ht="15">
      <c r="B111" s="21"/>
      <c r="C111" s="21"/>
      <c r="D111" s="21"/>
      <c r="E111" s="21"/>
      <c r="F111" s="21"/>
    </row>
    <row r="112" spans="2:6" ht="15">
      <c r="B112" s="21"/>
      <c r="C112" s="21"/>
      <c r="D112" s="21"/>
      <c r="E112" s="21"/>
      <c r="F112" s="21"/>
    </row>
    <row r="113" spans="2:6" ht="15">
      <c r="B113" s="21"/>
      <c r="C113" s="21"/>
      <c r="D113" s="21"/>
      <c r="E113" s="21"/>
      <c r="F113" s="21"/>
    </row>
    <row r="114" spans="2:6" ht="15">
      <c r="B114" s="21"/>
      <c r="C114" s="21"/>
      <c r="D114" s="21"/>
      <c r="E114" s="21"/>
      <c r="F114" s="21"/>
    </row>
    <row r="115" spans="2:6" ht="15">
      <c r="B115" s="21"/>
      <c r="C115" s="21"/>
      <c r="D115" s="21"/>
      <c r="E115" s="21"/>
      <c r="F115" s="21"/>
    </row>
    <row r="116" spans="2:6" ht="15">
      <c r="B116" s="21"/>
      <c r="C116" s="21"/>
      <c r="D116" s="21"/>
      <c r="E116" s="21"/>
      <c r="F116" s="21"/>
    </row>
    <row r="117" spans="2:6" ht="15">
      <c r="B117" s="21"/>
      <c r="C117" s="21"/>
      <c r="D117" s="21"/>
      <c r="E117" s="21"/>
      <c r="F117" s="21"/>
    </row>
    <row r="118" spans="2:6" ht="15">
      <c r="B118" s="21"/>
      <c r="C118" s="21"/>
      <c r="D118" s="21"/>
      <c r="E118" s="21"/>
      <c r="F118" s="21"/>
    </row>
    <row r="119" spans="2:6" ht="15">
      <c r="B119" s="21"/>
      <c r="C119" s="21"/>
      <c r="D119" s="21"/>
      <c r="E119" s="21"/>
      <c r="F119" s="21"/>
    </row>
    <row r="120" spans="2:6" ht="15">
      <c r="B120" s="21"/>
      <c r="C120" s="21"/>
      <c r="D120" s="21"/>
      <c r="E120" s="21"/>
      <c r="F120" s="21"/>
    </row>
    <row r="121" spans="2:6" ht="15">
      <c r="B121" s="21"/>
      <c r="C121" s="21"/>
      <c r="D121" s="21"/>
      <c r="E121" s="21"/>
      <c r="F121" s="21"/>
    </row>
    <row r="122" spans="2:6" ht="15">
      <c r="B122" s="21"/>
      <c r="C122" s="21"/>
      <c r="D122" s="21"/>
      <c r="E122" s="21"/>
      <c r="F122" s="21"/>
    </row>
    <row r="123" spans="2:6" ht="15">
      <c r="B123" s="21"/>
      <c r="C123" s="21"/>
      <c r="D123" s="21"/>
      <c r="E123" s="21"/>
      <c r="F123" s="21"/>
    </row>
    <row r="124" spans="2:6" ht="15">
      <c r="B124" s="21"/>
      <c r="C124" s="21"/>
      <c r="D124" s="21"/>
      <c r="E124" s="21"/>
      <c r="F124" s="21"/>
    </row>
    <row r="125" spans="2:6" ht="15">
      <c r="B125" s="21"/>
      <c r="C125" s="21"/>
      <c r="D125" s="21"/>
      <c r="E125" s="21"/>
      <c r="F125" s="21"/>
    </row>
    <row r="126" spans="2:6" ht="15">
      <c r="B126" s="21"/>
      <c r="C126" s="21"/>
      <c r="D126" s="21"/>
      <c r="E126" s="21"/>
      <c r="F126" s="21"/>
    </row>
    <row r="127" spans="2:6" ht="15">
      <c r="B127" s="21"/>
      <c r="C127" s="21"/>
      <c r="D127" s="21"/>
      <c r="E127" s="21"/>
      <c r="F127" s="21"/>
    </row>
    <row r="128" spans="2:6" ht="15">
      <c r="B128" s="21"/>
      <c r="C128" s="21"/>
      <c r="D128" s="21"/>
      <c r="E128" s="21"/>
      <c r="F128" s="21"/>
    </row>
    <row r="129" spans="2:6" ht="15">
      <c r="B129" s="21"/>
      <c r="C129" s="21"/>
      <c r="D129" s="21"/>
      <c r="E129" s="21"/>
      <c r="F129" s="21"/>
    </row>
    <row r="130" spans="2:6" ht="15">
      <c r="B130" s="21"/>
      <c r="C130" s="21"/>
      <c r="D130" s="21"/>
      <c r="E130" s="21"/>
      <c r="F130" s="21"/>
    </row>
    <row r="131" spans="2:6" ht="15">
      <c r="B131" s="21"/>
      <c r="C131" s="21"/>
      <c r="D131" s="21"/>
      <c r="E131" s="21"/>
      <c r="F131" s="21"/>
    </row>
    <row r="132" spans="2:6" ht="15">
      <c r="B132" s="21"/>
      <c r="C132" s="21"/>
      <c r="D132" s="21"/>
      <c r="E132" s="21"/>
      <c r="F132" s="21"/>
    </row>
    <row r="133" spans="2:6" ht="15">
      <c r="B133" s="21"/>
      <c r="C133" s="21"/>
      <c r="D133" s="21"/>
      <c r="E133" s="21"/>
      <c r="F133" s="21"/>
    </row>
    <row r="134" spans="2:6" ht="15">
      <c r="B134" s="21"/>
      <c r="C134" s="21"/>
      <c r="D134" s="21"/>
      <c r="E134" s="21"/>
      <c r="F134" s="21"/>
    </row>
    <row r="135" spans="2:6" ht="15">
      <c r="B135" s="21"/>
      <c r="C135" s="21"/>
      <c r="D135" s="21"/>
      <c r="E135" s="21"/>
      <c r="F135" s="21"/>
    </row>
    <row r="136" spans="2:6" ht="15">
      <c r="B136" s="21"/>
      <c r="C136" s="21"/>
      <c r="D136" s="21"/>
      <c r="E136" s="21"/>
      <c r="F136" s="21"/>
    </row>
    <row r="137" spans="2:6" ht="15">
      <c r="B137" s="21"/>
      <c r="C137" s="21"/>
      <c r="D137" s="21"/>
      <c r="E137" s="21"/>
      <c r="F137" s="21"/>
    </row>
    <row r="138" spans="2:6" ht="15">
      <c r="B138" s="21"/>
      <c r="C138" s="21"/>
      <c r="D138" s="21"/>
      <c r="E138" s="21"/>
      <c r="F138" s="21"/>
    </row>
  </sheetData>
  <mergeCells count="2">
    <mergeCell ref="B63:I63"/>
    <mergeCell ref="B64:I64"/>
  </mergeCells>
  <printOptions/>
  <pageMargins left="0.71" right="0.75" top="0.64" bottom="1" header="0.5" footer="0.5"/>
  <pageSetup firstPageNumber="4" useFirstPageNumber="1" fitToHeight="1" fitToWidth="1" horizontalDpi="300" verticalDpi="300" orientation="portrait" paperSize="9" scale="83" r:id="rId1"/>
  <headerFooter alignWithMargins="0">
    <oddFooter>&amp;C4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348"/>
  <sheetViews>
    <sheetView tabSelected="1" view="pageBreakPreview" zoomScale="90" zoomScaleNormal="75" zoomScaleSheetLayoutView="90" workbookViewId="0" topLeftCell="B139">
      <selection activeCell="I131" sqref="I131"/>
    </sheetView>
  </sheetViews>
  <sheetFormatPr defaultColWidth="8.88671875" defaultRowHeight="12.75" customHeight="1"/>
  <cols>
    <col min="1" max="1" width="1.4375" style="0" customWidth="1"/>
    <col min="2" max="2" width="3.3359375" style="0" customWidth="1"/>
    <col min="3" max="3" width="2.99609375" style="0" customWidth="1"/>
    <col min="4" max="4" width="0.88671875" style="0" customWidth="1"/>
    <col min="5" max="5" width="10.6640625" style="0" customWidth="1"/>
    <col min="6" max="6" width="0.9921875" style="0" customWidth="1"/>
    <col min="7" max="7" width="13.99609375" style="0" customWidth="1"/>
    <col min="8" max="8" width="1.33203125" style="0" customWidth="1"/>
    <col min="9" max="9" width="11.88671875" style="0" customWidth="1"/>
    <col min="10" max="10" width="0.88671875" style="0" customWidth="1"/>
    <col min="11" max="11" width="11.77734375" style="0" customWidth="1"/>
    <col min="12" max="12" width="1.1171875" style="0" customWidth="1"/>
    <col min="13" max="13" width="11.10546875" style="0" customWidth="1"/>
    <col min="14" max="14" width="1.1171875" style="0" customWidth="1"/>
    <col min="15" max="15" width="11.3359375" style="0" customWidth="1"/>
    <col min="16" max="16" width="1.1171875" style="0" customWidth="1"/>
    <col min="17" max="17" width="10.6640625" style="0" customWidth="1"/>
    <col min="18" max="18" width="8.21484375" style="0" hidden="1" customWidth="1"/>
  </cols>
  <sheetData>
    <row r="2" ht="15" customHeight="1">
      <c r="B2" s="98" t="s">
        <v>178</v>
      </c>
    </row>
    <row r="3" ht="12.75" customHeight="1">
      <c r="B3" s="44" t="s">
        <v>37</v>
      </c>
    </row>
    <row r="4" ht="12.75" customHeight="1">
      <c r="B4" s="44"/>
    </row>
    <row r="5" ht="12.75" customHeight="1">
      <c r="B5" s="44"/>
    </row>
    <row r="6" ht="14.25" customHeight="1">
      <c r="B6" s="115" t="s">
        <v>247</v>
      </c>
    </row>
    <row r="7" ht="12.75" customHeight="1">
      <c r="B7" s="12" t="s">
        <v>0</v>
      </c>
    </row>
    <row r="10" ht="15" customHeight="1">
      <c r="B10" s="117" t="s">
        <v>171</v>
      </c>
    </row>
    <row r="13" spans="2:17" ht="15" customHeight="1">
      <c r="B13" s="118" t="s">
        <v>72</v>
      </c>
      <c r="C13" s="120" t="s">
        <v>121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2:17" ht="12.75" customHeight="1">
      <c r="B14" s="61"/>
      <c r="C14" s="13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2:17" ht="12.75" customHeight="1">
      <c r="B15" s="61"/>
      <c r="C15" s="20" t="s">
        <v>172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2:17" ht="12.75" customHeight="1">
      <c r="B16" s="61"/>
      <c r="C16" s="20" t="s">
        <v>199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2:17" ht="12.75" customHeight="1">
      <c r="B17" s="61"/>
      <c r="C17" s="20" t="s">
        <v>176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2:17" ht="12.75" customHeight="1">
      <c r="B18" s="61"/>
      <c r="C18" s="46" t="s">
        <v>218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2:17" ht="12.75" customHeight="1">
      <c r="B19" s="61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2:17" ht="12.75" customHeight="1">
      <c r="B20" s="61"/>
      <c r="C20" s="20" t="s">
        <v>139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2:17" ht="12.75" customHeight="1">
      <c r="B21" s="61"/>
      <c r="C21" s="20" t="s">
        <v>219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2:17" ht="12.75" customHeight="1">
      <c r="B22" s="61"/>
      <c r="C22" s="20" t="s">
        <v>151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2:17" ht="12.75" customHeight="1">
      <c r="B23" s="61"/>
      <c r="C23" s="15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2:17" ht="12.75" customHeight="1">
      <c r="B24" s="61"/>
      <c r="C24" s="15" t="s">
        <v>159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2:17" ht="12.75" customHeight="1">
      <c r="B25" s="61"/>
      <c r="C25" s="15" t="s">
        <v>158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2:17" ht="12.75" customHeight="1">
      <c r="B26" s="6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2:17" ht="12.75" customHeight="1">
      <c r="B27" s="6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2:17" ht="12.75" customHeight="1">
      <c r="B28" s="6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2:17" ht="12.75" customHeight="1">
      <c r="B29" s="118" t="s">
        <v>73</v>
      </c>
      <c r="C29" s="121" t="s">
        <v>120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2:17" ht="12.75" customHeight="1">
      <c r="B30" s="6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2:17" ht="12.75" customHeight="1">
      <c r="B31" s="61"/>
      <c r="C31" s="21" t="s">
        <v>205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2:17" ht="12.75" customHeight="1">
      <c r="B32" s="6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2:17" ht="12.75" customHeight="1">
      <c r="B33" s="6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2:17" ht="12.75" customHeight="1">
      <c r="B34" s="6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2:17" ht="12.75" customHeight="1">
      <c r="B35" s="118" t="s">
        <v>74</v>
      </c>
      <c r="C35" s="121" t="s">
        <v>119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2:17" ht="12.75" customHeight="1">
      <c r="B36" s="119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2:17" ht="12.75" customHeight="1">
      <c r="B37" s="119"/>
      <c r="C37" s="21" t="s">
        <v>182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2:17" ht="12.75" customHeight="1">
      <c r="B38" s="119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2:17" ht="12.75" customHeight="1">
      <c r="B39" s="119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2:17" ht="12.75" customHeight="1">
      <c r="B40" s="119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2:17" ht="12.75" customHeight="1">
      <c r="B41" s="118" t="s">
        <v>75</v>
      </c>
      <c r="C41" s="121" t="s">
        <v>117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2:17" ht="12.75" customHeight="1">
      <c r="B42" s="119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2:17" ht="26.25" customHeight="1">
      <c r="B43" s="119"/>
      <c r="C43" s="179" t="s">
        <v>220</v>
      </c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59"/>
    </row>
    <row r="44" spans="2:17" ht="6" customHeight="1">
      <c r="B44" s="11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</row>
    <row r="45" spans="2:17" ht="12.75" customHeight="1">
      <c r="B45" s="119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21"/>
    </row>
    <row r="46" spans="2:17" ht="12.75" customHeight="1">
      <c r="B46" s="119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2:17" ht="12.75" customHeight="1">
      <c r="B47" s="118" t="s">
        <v>76</v>
      </c>
      <c r="C47" s="121" t="s">
        <v>124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</row>
    <row r="48" spans="2:17" ht="12.75" customHeight="1">
      <c r="B48" s="1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</row>
    <row r="49" spans="2:17" ht="12.75" customHeight="1">
      <c r="B49" s="119"/>
      <c r="C49" s="21" t="s">
        <v>228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</row>
    <row r="50" spans="2:17" ht="12.75" customHeight="1">
      <c r="B50" s="119"/>
      <c r="C50" s="21" t="s">
        <v>229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</row>
    <row r="51" spans="2:17" ht="12.75" customHeight="1">
      <c r="B51" s="119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</row>
    <row r="52" spans="2:17" ht="12.75" customHeight="1">
      <c r="B52" s="119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2:17" ht="12.75" customHeight="1">
      <c r="B53" s="119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</row>
    <row r="54" spans="2:17" ht="12.75" customHeight="1">
      <c r="B54" s="118" t="s">
        <v>77</v>
      </c>
      <c r="C54" s="121" t="s">
        <v>118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  <row r="55" spans="2:17" ht="12.75" customHeight="1">
      <c r="B55" s="119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2:17" ht="12.75" customHeight="1">
      <c r="B56" s="119"/>
      <c r="C56" s="21" t="s">
        <v>137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</row>
    <row r="57" spans="2:17" ht="12.75" customHeight="1">
      <c r="B57" s="119"/>
      <c r="C57" s="21" t="s">
        <v>138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</row>
    <row r="58" spans="2:17" ht="12.75" customHeight="1">
      <c r="B58" s="119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</row>
    <row r="59" spans="2:17" ht="12.75" customHeight="1">
      <c r="B59" s="119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</row>
    <row r="60" spans="2:17" ht="12.75" customHeight="1">
      <c r="B60" s="119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</row>
    <row r="61" spans="2:17" ht="12.75" customHeight="1">
      <c r="B61" s="118" t="s">
        <v>78</v>
      </c>
      <c r="C61" s="121" t="s">
        <v>116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</row>
    <row r="62" spans="2:17" ht="12.75" customHeight="1">
      <c r="B62" s="119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</row>
    <row r="63" spans="2:17" ht="12.75" customHeight="1">
      <c r="B63" s="119"/>
      <c r="C63" s="61" t="s">
        <v>266</v>
      </c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</row>
    <row r="64" spans="2:17" ht="12.75" customHeight="1">
      <c r="B64" s="119"/>
      <c r="C64" s="61" t="s">
        <v>265</v>
      </c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</row>
    <row r="65" spans="2:17" ht="12.75" customHeight="1">
      <c r="B65" s="119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</row>
    <row r="66" spans="2:17" ht="12.75" customHeight="1">
      <c r="B66" s="119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</row>
    <row r="67" spans="2:17" ht="12.75" customHeight="1">
      <c r="B67" s="119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</row>
    <row r="68" spans="2:17" ht="12.75" customHeight="1">
      <c r="B68" s="118" t="s">
        <v>79</v>
      </c>
      <c r="C68" s="121" t="s">
        <v>123</v>
      </c>
      <c r="D68" s="122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</row>
    <row r="69" spans="2:17" ht="12.75" customHeight="1">
      <c r="B69" s="119"/>
      <c r="C69" s="13"/>
      <c r="D69" s="16"/>
      <c r="E69" s="16"/>
      <c r="F69" s="16"/>
      <c r="G69" s="16"/>
      <c r="H69" s="16"/>
      <c r="I69" s="60"/>
      <c r="J69" s="60"/>
      <c r="K69" s="59"/>
      <c r="L69" s="56"/>
      <c r="M69" s="56"/>
      <c r="N69" s="56"/>
      <c r="O69" s="64"/>
      <c r="P69" s="42"/>
      <c r="Q69" s="14"/>
    </row>
    <row r="70" spans="2:17" ht="12.75" customHeight="1">
      <c r="B70" s="119"/>
      <c r="C70" s="20" t="s">
        <v>200</v>
      </c>
      <c r="D70" s="16"/>
      <c r="E70" s="16"/>
      <c r="F70" s="16"/>
      <c r="G70" s="16"/>
      <c r="H70" s="16"/>
      <c r="I70" s="60"/>
      <c r="J70" s="60"/>
      <c r="K70" s="59"/>
      <c r="L70" s="56"/>
      <c r="M70" s="56"/>
      <c r="N70" s="56"/>
      <c r="O70" s="64"/>
      <c r="P70" s="42"/>
      <c r="Q70" s="14"/>
    </row>
    <row r="71" spans="2:17" ht="12.75" customHeight="1">
      <c r="B71" s="119"/>
      <c r="C71" s="13"/>
      <c r="D71" s="16"/>
      <c r="E71" s="16"/>
      <c r="F71" s="16"/>
      <c r="G71" s="16"/>
      <c r="H71" s="16"/>
      <c r="I71" s="60"/>
      <c r="J71" s="60"/>
      <c r="K71" s="59"/>
      <c r="L71" s="56"/>
      <c r="M71" s="56"/>
      <c r="N71" s="56"/>
      <c r="O71" s="64"/>
      <c r="P71" s="42"/>
      <c r="Q71" s="14"/>
    </row>
    <row r="72" spans="2:17" ht="12.75" customHeight="1">
      <c r="B72" s="119"/>
      <c r="C72" s="16"/>
      <c r="D72" s="16"/>
      <c r="E72" s="16"/>
      <c r="F72" s="16"/>
      <c r="G72" s="8"/>
      <c r="H72" s="8"/>
      <c r="I72" s="123" t="s">
        <v>166</v>
      </c>
      <c r="J72" s="124"/>
      <c r="K72" s="123" t="s">
        <v>167</v>
      </c>
      <c r="L72" s="88"/>
      <c r="M72" s="163" t="s">
        <v>225</v>
      </c>
      <c r="N72" s="163"/>
      <c r="O72" s="78" t="s">
        <v>169</v>
      </c>
      <c r="P72" s="35"/>
      <c r="Q72" s="37"/>
    </row>
    <row r="73" spans="2:17" ht="12.75" customHeight="1">
      <c r="B73" s="119"/>
      <c r="C73" s="16"/>
      <c r="D73" s="16"/>
      <c r="E73" s="16"/>
      <c r="F73" s="16"/>
      <c r="G73" s="8"/>
      <c r="H73" s="8"/>
      <c r="J73" s="8"/>
      <c r="K73" s="123" t="s">
        <v>168</v>
      </c>
      <c r="L73" s="65"/>
      <c r="M73" s="64" t="s">
        <v>226</v>
      </c>
      <c r="N73" s="65"/>
      <c r="O73" s="78" t="s">
        <v>170</v>
      </c>
      <c r="P73" s="35"/>
      <c r="Q73" s="37" t="s">
        <v>55</v>
      </c>
    </row>
    <row r="74" spans="2:17" ht="12.75" customHeight="1">
      <c r="B74" s="119"/>
      <c r="C74" s="41"/>
      <c r="D74" s="41"/>
      <c r="E74" s="16"/>
      <c r="F74" s="16"/>
      <c r="G74" s="37"/>
      <c r="H74" s="16"/>
      <c r="I74" s="36" t="s">
        <v>10</v>
      </c>
      <c r="J74" s="19"/>
      <c r="K74" s="36" t="s">
        <v>10</v>
      </c>
      <c r="L74" s="31"/>
      <c r="M74" s="36" t="s">
        <v>10</v>
      </c>
      <c r="N74" s="31"/>
      <c r="O74" s="36" t="s">
        <v>10</v>
      </c>
      <c r="P74" s="31"/>
      <c r="Q74" s="36" t="s">
        <v>10</v>
      </c>
    </row>
    <row r="75" spans="2:17" ht="12.75" customHeight="1">
      <c r="B75" s="119"/>
      <c r="C75" s="74"/>
      <c r="D75" s="74"/>
      <c r="E75" s="74"/>
      <c r="F75" s="74"/>
      <c r="G75" s="74"/>
      <c r="H75" s="74"/>
      <c r="I75" s="43"/>
      <c r="J75" s="75"/>
      <c r="K75" s="43"/>
      <c r="L75" s="73"/>
      <c r="M75" s="43"/>
      <c r="N75" s="73"/>
      <c r="O75" s="29"/>
      <c r="P75" s="73"/>
      <c r="Q75" s="73"/>
    </row>
    <row r="76" spans="2:17" ht="15" customHeight="1">
      <c r="B76" s="119"/>
      <c r="C76" s="74" t="s">
        <v>140</v>
      </c>
      <c r="D76" s="74"/>
      <c r="E76" s="74"/>
      <c r="F76" s="74"/>
      <c r="G76" s="74"/>
      <c r="H76" s="74"/>
      <c r="I76" s="43">
        <f>+PL!K20</f>
        <v>100474</v>
      </c>
      <c r="J76" s="75"/>
      <c r="K76" s="92">
        <v>0</v>
      </c>
      <c r="L76" s="73"/>
      <c r="M76" s="92">
        <v>0</v>
      </c>
      <c r="N76" s="73"/>
      <c r="O76" s="97">
        <v>0</v>
      </c>
      <c r="P76" s="73"/>
      <c r="Q76" s="73">
        <f>SUM(G76:O76)</f>
        <v>100474</v>
      </c>
    </row>
    <row r="77" spans="2:17" ht="15" customHeight="1">
      <c r="B77" s="119"/>
      <c r="C77" s="29" t="s">
        <v>188</v>
      </c>
      <c r="D77" s="74"/>
      <c r="E77" s="74"/>
      <c r="F77" s="74"/>
      <c r="G77" s="74"/>
      <c r="H77" s="74"/>
      <c r="I77" s="92">
        <v>0</v>
      </c>
      <c r="J77" s="75"/>
      <c r="K77" s="92">
        <v>0</v>
      </c>
      <c r="L77" s="73"/>
      <c r="M77" s="92">
        <v>0</v>
      </c>
      <c r="N77" s="73"/>
      <c r="O77" s="97">
        <v>0</v>
      </c>
      <c r="P77" s="73"/>
      <c r="Q77" s="91">
        <f>SUM(G77:O77)</f>
        <v>0</v>
      </c>
    </row>
    <row r="78" spans="2:17" ht="6.75" customHeight="1">
      <c r="B78" s="119"/>
      <c r="C78" s="29"/>
      <c r="D78" s="74"/>
      <c r="E78" s="74"/>
      <c r="F78" s="74"/>
      <c r="G78" s="74"/>
      <c r="H78" s="74"/>
      <c r="I78" s="43"/>
      <c r="J78" s="75"/>
      <c r="K78" s="74"/>
      <c r="L78" s="73"/>
      <c r="M78" s="74"/>
      <c r="N78" s="73"/>
      <c r="O78" s="29"/>
      <c r="P78" s="73"/>
      <c r="Q78" s="73"/>
    </row>
    <row r="79" spans="2:17" ht="18" customHeight="1" thickBot="1">
      <c r="B79" s="119"/>
      <c r="C79" s="74" t="s">
        <v>141</v>
      </c>
      <c r="D79" s="74"/>
      <c r="E79" s="74"/>
      <c r="F79" s="74"/>
      <c r="G79" s="74"/>
      <c r="H79" s="74"/>
      <c r="I79" s="110">
        <f>SUM(I76:I77)</f>
        <v>100474</v>
      </c>
      <c r="J79" s="111"/>
      <c r="K79" s="133">
        <f>SUM(K76:K77)</f>
        <v>0</v>
      </c>
      <c r="L79" s="112"/>
      <c r="M79" s="133">
        <f>SUM(M76:M77)</f>
        <v>0</v>
      </c>
      <c r="N79" s="112"/>
      <c r="O79" s="133">
        <f>SUM(O76:O77)</f>
        <v>0</v>
      </c>
      <c r="P79" s="112"/>
      <c r="Q79" s="110">
        <f>SUM(Q76:Q77)</f>
        <v>100474</v>
      </c>
    </row>
    <row r="80" spans="2:17" ht="12.75" customHeight="1" thickTop="1">
      <c r="B80" s="119"/>
      <c r="C80" s="74"/>
      <c r="D80" s="74"/>
      <c r="E80" s="74"/>
      <c r="F80" s="74"/>
      <c r="G80" s="74"/>
      <c r="H80" s="74"/>
      <c r="I80" s="43"/>
      <c r="J80" s="75"/>
      <c r="K80" s="89"/>
      <c r="L80" s="73"/>
      <c r="M80" s="89"/>
      <c r="N80" s="73"/>
      <c r="O80" s="29"/>
      <c r="P80" s="73"/>
      <c r="Q80" s="73"/>
    </row>
    <row r="81" spans="2:17" ht="12.75" customHeight="1">
      <c r="B81" s="119"/>
      <c r="C81" s="74"/>
      <c r="D81" s="74"/>
      <c r="E81" s="74"/>
      <c r="F81" s="74"/>
      <c r="G81" s="74"/>
      <c r="H81" s="74"/>
      <c r="I81" s="43"/>
      <c r="J81" s="75"/>
      <c r="K81" s="89"/>
      <c r="L81" s="73"/>
      <c r="M81" s="89"/>
      <c r="N81" s="73"/>
      <c r="O81" s="29"/>
      <c r="P81" s="73"/>
      <c r="Q81" s="73"/>
    </row>
    <row r="82" spans="2:17" ht="15.75" customHeight="1">
      <c r="B82" s="119"/>
      <c r="C82" s="76" t="s">
        <v>153</v>
      </c>
      <c r="D82" s="74"/>
      <c r="E82" s="74"/>
      <c r="F82" s="74"/>
      <c r="G82" s="74"/>
      <c r="H82" s="74"/>
      <c r="I82" s="43">
        <f>1697+2316+60-366</f>
        <v>3707</v>
      </c>
      <c r="J82" s="75"/>
      <c r="K82" s="92">
        <v>0</v>
      </c>
      <c r="L82" s="73"/>
      <c r="M82" s="92">
        <v>0</v>
      </c>
      <c r="N82" s="73"/>
      <c r="O82" s="153">
        <f>+PL!K27-K82-I82</f>
        <v>-568</v>
      </c>
      <c r="P82" s="89"/>
      <c r="Q82" s="89">
        <f>SUM(G82:O82)</f>
        <v>3139</v>
      </c>
    </row>
    <row r="83" spans="2:17" ht="15" customHeight="1">
      <c r="B83" s="119"/>
      <c r="C83" s="76" t="s">
        <v>152</v>
      </c>
      <c r="D83" s="90"/>
      <c r="E83" s="74"/>
      <c r="F83" s="74"/>
      <c r="G83" s="74"/>
      <c r="H83" s="74"/>
      <c r="I83" s="73"/>
      <c r="J83" s="75"/>
      <c r="K83" s="164">
        <v>498</v>
      </c>
      <c r="L83" s="73"/>
      <c r="M83" s="73">
        <v>2750</v>
      </c>
      <c r="N83" s="73"/>
      <c r="O83" s="153">
        <f>+PL!K32-M83-K83</f>
        <v>-2158</v>
      </c>
      <c r="P83" s="89"/>
      <c r="Q83" s="89">
        <f>+PL!K32</f>
        <v>1090</v>
      </c>
    </row>
    <row r="84" spans="2:17" ht="15.75" customHeight="1">
      <c r="B84" s="119"/>
      <c r="C84" s="76" t="s">
        <v>144</v>
      </c>
      <c r="D84" s="90"/>
      <c r="E84" s="74"/>
      <c r="F84" s="74"/>
      <c r="G84" s="74"/>
      <c r="H84" s="74"/>
      <c r="I84" s="73"/>
      <c r="J84" s="75"/>
      <c r="K84" s="43"/>
      <c r="L84" s="73"/>
      <c r="M84" s="73"/>
      <c r="N84" s="73"/>
      <c r="O84" s="89"/>
      <c r="P84" s="89"/>
      <c r="Q84" s="153">
        <f>+PL!K29</f>
        <v>-5043</v>
      </c>
    </row>
    <row r="85" ht="3.75" customHeight="1"/>
    <row r="86" spans="2:17" ht="15" customHeight="1" hidden="1">
      <c r="B86" s="119"/>
      <c r="C86" s="76" t="s">
        <v>189</v>
      </c>
      <c r="D86" s="90"/>
      <c r="E86" s="74"/>
      <c r="F86" s="74"/>
      <c r="G86" s="74"/>
      <c r="H86" s="74"/>
      <c r="I86" s="73"/>
      <c r="J86" s="75"/>
      <c r="K86" s="92"/>
      <c r="L86" s="73"/>
      <c r="M86" s="73"/>
      <c r="N86" s="73"/>
      <c r="O86" s="154"/>
      <c r="P86" s="89"/>
      <c r="Q86" s="89">
        <f>+PL!K35</f>
        <v>0</v>
      </c>
    </row>
    <row r="87" spans="2:17" ht="3.75" customHeight="1">
      <c r="B87" s="119"/>
      <c r="C87" s="76"/>
      <c r="D87" s="90"/>
      <c r="E87" s="74"/>
      <c r="F87" s="74"/>
      <c r="G87" s="74"/>
      <c r="H87" s="74"/>
      <c r="I87" s="73"/>
      <c r="J87" s="75"/>
      <c r="K87" s="43"/>
      <c r="L87" s="73"/>
      <c r="M87" s="73"/>
      <c r="N87" s="73"/>
      <c r="O87" s="89"/>
      <c r="P87" s="89"/>
      <c r="Q87" s="89"/>
    </row>
    <row r="88" spans="2:17" ht="18" customHeight="1">
      <c r="B88" s="119"/>
      <c r="C88" s="76" t="s">
        <v>256</v>
      </c>
      <c r="D88" s="90"/>
      <c r="E88" s="74"/>
      <c r="F88" s="74"/>
      <c r="G88" s="74"/>
      <c r="H88" s="74"/>
      <c r="I88" s="73"/>
      <c r="J88" s="75"/>
      <c r="K88" s="43"/>
      <c r="L88" s="73"/>
      <c r="M88" s="73"/>
      <c r="N88" s="73"/>
      <c r="O88" s="89"/>
      <c r="P88" s="89"/>
      <c r="Q88" s="165">
        <f>SUM(Q82:Q87)</f>
        <v>-814</v>
      </c>
    </row>
    <row r="89" spans="2:17" ht="6.75" customHeight="1">
      <c r="B89" s="119"/>
      <c r="C89" s="76"/>
      <c r="D89" s="90"/>
      <c r="E89" s="74"/>
      <c r="F89" s="74"/>
      <c r="G89" s="74"/>
      <c r="H89" s="74"/>
      <c r="I89" s="73"/>
      <c r="J89" s="75"/>
      <c r="K89" s="43"/>
      <c r="L89" s="73"/>
      <c r="M89" s="73"/>
      <c r="N89" s="73"/>
      <c r="O89" s="89"/>
      <c r="P89" s="89"/>
      <c r="Q89" s="153"/>
    </row>
    <row r="90" spans="2:17" ht="15.75" customHeight="1">
      <c r="B90" s="119"/>
      <c r="C90" s="76" t="s">
        <v>40</v>
      </c>
      <c r="D90" s="90"/>
      <c r="E90" s="74"/>
      <c r="F90" s="74"/>
      <c r="G90" s="74"/>
      <c r="H90" s="74"/>
      <c r="I90" s="73"/>
      <c r="J90" s="75"/>
      <c r="K90" s="43"/>
      <c r="L90" s="73"/>
      <c r="M90" s="73"/>
      <c r="N90" s="73"/>
      <c r="O90" s="89"/>
      <c r="P90" s="89"/>
      <c r="Q90" s="153">
        <f>+PL!K41</f>
        <v>-216</v>
      </c>
    </row>
    <row r="91" spans="2:17" ht="15.75" customHeight="1">
      <c r="B91" s="119"/>
      <c r="C91" s="76" t="s">
        <v>33</v>
      </c>
      <c r="D91" s="90"/>
      <c r="E91" s="74"/>
      <c r="F91" s="74"/>
      <c r="G91" s="74"/>
      <c r="H91" s="74"/>
      <c r="I91" s="73"/>
      <c r="J91" s="75"/>
      <c r="K91" s="43"/>
      <c r="L91" s="73"/>
      <c r="M91" s="73"/>
      <c r="N91" s="73"/>
      <c r="O91" s="89"/>
      <c r="P91" s="89"/>
      <c r="Q91" s="153">
        <f>+PL!K46</f>
        <v>-410</v>
      </c>
    </row>
    <row r="92" spans="2:17" ht="6" customHeight="1">
      <c r="B92" s="119"/>
      <c r="C92" s="76"/>
      <c r="D92" s="90"/>
      <c r="E92" s="74"/>
      <c r="F92" s="74"/>
      <c r="G92" s="74"/>
      <c r="H92" s="74"/>
      <c r="I92" s="73"/>
      <c r="J92" s="75"/>
      <c r="K92" s="43"/>
      <c r="L92" s="73"/>
      <c r="M92" s="73"/>
      <c r="N92" s="73"/>
      <c r="O92" s="89"/>
      <c r="P92" s="89"/>
      <c r="Q92" s="153"/>
    </row>
    <row r="93" spans="2:17" ht="12.75" customHeight="1" thickBot="1">
      <c r="B93" s="119"/>
      <c r="C93" s="76" t="s">
        <v>232</v>
      </c>
      <c r="D93" s="90"/>
      <c r="E93" s="74"/>
      <c r="F93" s="74"/>
      <c r="G93" s="74"/>
      <c r="H93" s="74"/>
      <c r="I93" s="73"/>
      <c r="J93" s="75"/>
      <c r="K93" s="43"/>
      <c r="L93" s="73"/>
      <c r="M93" s="73"/>
      <c r="N93" s="73"/>
      <c r="O93" s="89"/>
      <c r="P93" s="89"/>
      <c r="Q93" s="155">
        <f>SUM(Q87:Q92)</f>
        <v>-1440</v>
      </c>
    </row>
    <row r="94" spans="2:17" ht="12.75" customHeight="1" thickTop="1">
      <c r="B94" s="119"/>
      <c r="C94" s="76"/>
      <c r="D94" s="90"/>
      <c r="E94" s="74"/>
      <c r="F94" s="74"/>
      <c r="G94" s="74"/>
      <c r="H94" s="74"/>
      <c r="I94" s="73"/>
      <c r="J94" s="75"/>
      <c r="K94" s="43"/>
      <c r="L94" s="73"/>
      <c r="M94" s="73"/>
      <c r="N94" s="73"/>
      <c r="O94" s="89"/>
      <c r="P94" s="89"/>
      <c r="Q94" s="153"/>
    </row>
    <row r="95" spans="2:17" ht="12.75" customHeight="1">
      <c r="B95" s="119"/>
      <c r="C95" s="76"/>
      <c r="D95" s="90"/>
      <c r="E95" s="74"/>
      <c r="F95" s="74"/>
      <c r="G95" s="74"/>
      <c r="H95" s="74"/>
      <c r="I95" s="73"/>
      <c r="J95" s="75"/>
      <c r="K95" s="43"/>
      <c r="L95" s="73"/>
      <c r="M95" s="73"/>
      <c r="N95" s="73"/>
      <c r="O95" s="74"/>
      <c r="P95" s="73"/>
      <c r="Q95" s="29"/>
    </row>
    <row r="96" spans="2:17" ht="12.75" customHeight="1">
      <c r="B96" s="119"/>
      <c r="C96" s="29"/>
      <c r="D96" s="90"/>
      <c r="E96" s="74"/>
      <c r="F96" s="74"/>
      <c r="G96" s="74"/>
      <c r="H96" s="74"/>
      <c r="I96" s="73"/>
      <c r="J96" s="75"/>
      <c r="K96" s="43"/>
      <c r="L96" s="73"/>
      <c r="M96" s="73"/>
      <c r="N96" s="73"/>
      <c r="O96" s="74"/>
      <c r="P96" s="73"/>
      <c r="Q96" s="29"/>
    </row>
    <row r="97" spans="2:17" ht="12.75" customHeight="1">
      <c r="B97" s="118" t="s">
        <v>80</v>
      </c>
      <c r="C97" s="121" t="s">
        <v>115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</row>
    <row r="98" spans="2:17" ht="12.75" customHeight="1">
      <c r="B98" s="119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</row>
    <row r="99" spans="2:17" ht="27.75" customHeight="1">
      <c r="B99" s="119"/>
      <c r="C99" s="179" t="s">
        <v>221</v>
      </c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59"/>
    </row>
    <row r="100" spans="2:17" ht="12.75" customHeight="1">
      <c r="B100" s="119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2:17" ht="12.75" customHeight="1">
      <c r="B101" s="119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2:17" ht="12.75" customHeight="1">
      <c r="B102" s="119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</row>
    <row r="103" spans="2:17" ht="12.75" customHeight="1">
      <c r="B103" s="118" t="s">
        <v>81</v>
      </c>
      <c r="C103" s="121" t="s">
        <v>173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2:17" ht="12.75" customHeight="1">
      <c r="B104" s="119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</row>
    <row r="105" spans="2:17" ht="12.75" customHeight="1">
      <c r="B105" s="119"/>
      <c r="C105" s="21" t="s">
        <v>213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</row>
    <row r="106" spans="2:17" ht="12.75" customHeight="1">
      <c r="B106" s="119"/>
      <c r="C106" s="21" t="s">
        <v>214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</row>
    <row r="107" spans="2:17" ht="12.75" customHeight="1">
      <c r="B107" s="119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</row>
    <row r="108" spans="2:17" ht="12.75" customHeight="1">
      <c r="B108" s="119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</row>
    <row r="109" spans="2:17" ht="12.75" customHeight="1">
      <c r="B109" s="119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</row>
    <row r="110" spans="2:17" ht="12.75" customHeight="1">
      <c r="B110" s="118" t="s">
        <v>82</v>
      </c>
      <c r="C110" s="121" t="s">
        <v>114</v>
      </c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</row>
    <row r="111" spans="2:17" ht="12.75" customHeight="1">
      <c r="B111" s="119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</row>
    <row r="112" spans="2:17" ht="12.75" customHeight="1">
      <c r="B112" s="119"/>
      <c r="C112" s="21" t="s">
        <v>222</v>
      </c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</row>
    <row r="113" spans="2:17" ht="13.5" customHeight="1">
      <c r="B113" s="119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</row>
    <row r="114" spans="2:17" ht="13.5" customHeight="1">
      <c r="B114" s="119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</row>
    <row r="115" spans="2:17" ht="12.75" customHeight="1">
      <c r="B115" s="118" t="s">
        <v>83</v>
      </c>
      <c r="C115" s="121" t="s">
        <v>125</v>
      </c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</row>
    <row r="116" spans="2:17" ht="12.75" customHeight="1">
      <c r="B116" s="119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</row>
    <row r="117" spans="2:17" ht="12.75" customHeight="1">
      <c r="B117" s="119"/>
      <c r="C117" s="21" t="s">
        <v>269</v>
      </c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</row>
    <row r="118" spans="2:17" ht="12.75" customHeight="1">
      <c r="B118" s="119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</row>
    <row r="119" spans="2:17" ht="12.75" customHeight="1">
      <c r="B119" s="119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</row>
    <row r="120" spans="2:17" ht="12.75" customHeight="1">
      <c r="B120" s="118" t="s">
        <v>84</v>
      </c>
      <c r="C120" s="121" t="s">
        <v>113</v>
      </c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</row>
    <row r="121" spans="2:17" ht="6.75" customHeight="1">
      <c r="B121" s="119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</row>
    <row r="122" spans="2:17" ht="63.75" customHeight="1">
      <c r="B122" s="119"/>
      <c r="C122" s="179" t="s">
        <v>270</v>
      </c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59"/>
    </row>
    <row r="123" spans="2:17" ht="6.75" customHeight="1">
      <c r="B123" s="119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</row>
    <row r="124" spans="2:17" ht="6.75" customHeight="1">
      <c r="B124" s="11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59"/>
    </row>
    <row r="125" spans="2:17" ht="12.75" customHeight="1">
      <c r="B125" s="119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</row>
    <row r="126" spans="2:17" ht="12.75" customHeight="1">
      <c r="B126" s="119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</row>
    <row r="127" spans="2:17" ht="12.75" customHeight="1">
      <c r="B127" s="119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</row>
    <row r="128" spans="2:17" ht="12.75" customHeight="1">
      <c r="B128" s="119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</row>
    <row r="129" spans="2:17" ht="12.75" customHeight="1">
      <c r="B129" s="118" t="s">
        <v>85</v>
      </c>
      <c r="C129" s="121" t="s">
        <v>126</v>
      </c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</row>
    <row r="130" spans="2:17" ht="12.75" customHeight="1">
      <c r="B130" s="119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</row>
    <row r="131" spans="2:17" ht="12.75" customHeight="1">
      <c r="B131" s="119"/>
      <c r="C131" s="21"/>
      <c r="D131" s="21"/>
      <c r="E131" s="21"/>
      <c r="F131" s="21"/>
      <c r="G131" s="21"/>
      <c r="H131" s="21"/>
      <c r="I131" s="21"/>
      <c r="J131" s="21"/>
      <c r="K131" s="136"/>
      <c r="L131" s="137"/>
      <c r="M131" s="64" t="s">
        <v>262</v>
      </c>
      <c r="N131" s="137"/>
      <c r="P131" s="21"/>
      <c r="Q131" s="21"/>
    </row>
    <row r="132" spans="2:17" ht="12.75" customHeight="1">
      <c r="B132" s="119"/>
      <c r="C132" s="21"/>
      <c r="D132" s="21"/>
      <c r="E132" s="21"/>
      <c r="F132" s="21"/>
      <c r="G132" s="21"/>
      <c r="H132" s="21"/>
      <c r="I132" s="21"/>
      <c r="J132" s="21"/>
      <c r="K132" s="138" t="s">
        <v>25</v>
      </c>
      <c r="L132" s="137"/>
      <c r="M132" s="138" t="s">
        <v>190</v>
      </c>
      <c r="N132" s="137"/>
      <c r="P132" s="21"/>
      <c r="Q132" s="21"/>
    </row>
    <row r="133" spans="2:17" ht="12.75" customHeight="1">
      <c r="B133" s="119"/>
      <c r="C133" s="21"/>
      <c r="D133" s="21"/>
      <c r="E133" s="21"/>
      <c r="F133" s="21"/>
      <c r="G133" s="21"/>
      <c r="H133" s="21"/>
      <c r="I133" s="21"/>
      <c r="J133" s="21"/>
      <c r="K133" s="36" t="s">
        <v>10</v>
      </c>
      <c r="L133" s="20"/>
      <c r="M133" s="36" t="s">
        <v>10</v>
      </c>
      <c r="N133" s="20"/>
      <c r="P133" s="21"/>
      <c r="Q133" s="21"/>
    </row>
    <row r="134" spans="2:17" ht="12.75" customHeight="1">
      <c r="B134" s="119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P134" s="21"/>
      <c r="Q134" s="21"/>
    </row>
    <row r="135" spans="2:17" ht="12.75" customHeight="1">
      <c r="B135" s="119"/>
      <c r="C135" s="21"/>
      <c r="D135" s="21"/>
      <c r="E135" s="21" t="s">
        <v>257</v>
      </c>
      <c r="F135" s="21"/>
      <c r="G135" s="21"/>
      <c r="H135" s="21"/>
      <c r="I135" s="21"/>
      <c r="J135" s="21"/>
      <c r="K135" s="21">
        <f>+PL!G20</f>
        <v>50591</v>
      </c>
      <c r="L135" s="21"/>
      <c r="M135" s="21">
        <f>+PL!G39</f>
        <v>-208</v>
      </c>
      <c r="N135" s="21"/>
      <c r="P135" s="21"/>
      <c r="Q135" s="21"/>
    </row>
    <row r="136" spans="2:17" ht="12.75" customHeight="1">
      <c r="B136" s="119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P136" s="21"/>
      <c r="Q136" s="21"/>
    </row>
    <row r="137" spans="2:17" ht="12.75" customHeight="1">
      <c r="B137" s="119"/>
      <c r="C137" s="21"/>
      <c r="D137" s="21"/>
      <c r="E137" s="21" t="s">
        <v>258</v>
      </c>
      <c r="F137" s="21"/>
      <c r="G137" s="21"/>
      <c r="H137" s="21"/>
      <c r="I137" s="21"/>
      <c r="J137" s="21"/>
      <c r="K137" s="21">
        <v>49883</v>
      </c>
      <c r="L137" s="21"/>
      <c r="M137" s="21">
        <v>-606</v>
      </c>
      <c r="N137" s="21"/>
      <c r="P137" s="21"/>
      <c r="Q137" s="21"/>
    </row>
    <row r="138" spans="2:17" ht="12.75" customHeight="1">
      <c r="B138" s="119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</row>
    <row r="139" spans="2:17" ht="7.5" customHeight="1">
      <c r="B139" s="119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</row>
    <row r="140" spans="2:17" ht="33" customHeight="1">
      <c r="B140" s="119"/>
      <c r="C140" s="179" t="s">
        <v>267</v>
      </c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59"/>
    </row>
    <row r="141" spans="2:17" ht="4.5" customHeight="1">
      <c r="B141" s="11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59"/>
    </row>
    <row r="142" spans="2:17" ht="6" customHeight="1">
      <c r="B142" s="11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</row>
    <row r="143" spans="2:17" ht="4.5" customHeight="1">
      <c r="B143" s="119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</row>
    <row r="144" spans="2:17" ht="12.75" customHeight="1">
      <c r="B144" s="119"/>
      <c r="C144" s="16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</row>
    <row r="145" spans="2:17" ht="12.75" customHeight="1">
      <c r="B145" s="118" t="s">
        <v>86</v>
      </c>
      <c r="C145" s="121" t="s">
        <v>97</v>
      </c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</row>
    <row r="146" spans="2:17" ht="9.75" customHeight="1">
      <c r="B146" s="119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</row>
    <row r="147" spans="2:17" ht="27.75" customHeight="1">
      <c r="B147" s="119"/>
      <c r="C147" s="179" t="s">
        <v>268</v>
      </c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59"/>
    </row>
    <row r="148" spans="2:17" ht="12.75" customHeight="1">
      <c r="B148" s="119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</row>
    <row r="149" spans="2:17" ht="12.75" customHeight="1">
      <c r="B149" s="119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</row>
    <row r="150" spans="2:17" ht="12.75" customHeight="1">
      <c r="B150" s="118" t="s">
        <v>87</v>
      </c>
      <c r="C150" s="121" t="s">
        <v>112</v>
      </c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</row>
    <row r="151" spans="2:17" ht="12.75" customHeight="1">
      <c r="B151" s="119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</row>
    <row r="152" spans="2:17" ht="12.75" customHeight="1">
      <c r="B152" s="119"/>
      <c r="C152" s="21" t="s">
        <v>142</v>
      </c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</row>
    <row r="153" spans="2:17" ht="12.75" customHeight="1">
      <c r="B153" s="119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</row>
    <row r="154" spans="2:17" ht="12.75" customHeight="1">
      <c r="B154" s="119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</row>
    <row r="155" spans="2:17" ht="12.75" customHeight="1">
      <c r="B155" s="119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</row>
    <row r="156" spans="2:17" ht="12.75" customHeight="1">
      <c r="B156" s="118" t="s">
        <v>88</v>
      </c>
      <c r="C156" s="121" t="s">
        <v>40</v>
      </c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</row>
    <row r="157" spans="2:17" ht="12.75" customHeight="1">
      <c r="B157" s="119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</row>
    <row r="158" spans="2:15" ht="12.75" customHeight="1">
      <c r="B158" s="119"/>
      <c r="C158" s="13"/>
      <c r="D158" s="13"/>
      <c r="E158" s="16"/>
      <c r="F158" s="16"/>
      <c r="G158" s="16"/>
      <c r="H158" s="16"/>
      <c r="I158" s="180" t="s">
        <v>105</v>
      </c>
      <c r="J158" s="180"/>
      <c r="K158" s="180"/>
      <c r="L158" s="29"/>
      <c r="M158" s="180" t="s">
        <v>106</v>
      </c>
      <c r="N158" s="180"/>
      <c r="O158" s="180"/>
    </row>
    <row r="159" spans="2:15" ht="12.75" customHeight="1">
      <c r="B159" s="119"/>
      <c r="C159" s="13"/>
      <c r="D159" s="13"/>
      <c r="E159" s="16"/>
      <c r="F159" s="16"/>
      <c r="G159" s="16"/>
      <c r="H159" s="16"/>
      <c r="I159" s="56" t="s">
        <v>4</v>
      </c>
      <c r="J159" s="58"/>
      <c r="K159" s="66" t="s">
        <v>5</v>
      </c>
      <c r="L159" s="60"/>
      <c r="M159" s="63" t="s">
        <v>22</v>
      </c>
      <c r="N159" s="60"/>
      <c r="O159" s="69" t="s">
        <v>5</v>
      </c>
    </row>
    <row r="160" spans="2:15" ht="12.75" customHeight="1">
      <c r="B160" s="119"/>
      <c r="C160" s="13"/>
      <c r="D160" s="13"/>
      <c r="E160" s="16"/>
      <c r="F160" s="16"/>
      <c r="G160" s="16"/>
      <c r="H160" s="16"/>
      <c r="I160" s="56" t="s">
        <v>6</v>
      </c>
      <c r="J160" s="58"/>
      <c r="K160" s="66" t="s">
        <v>7</v>
      </c>
      <c r="L160" s="60"/>
      <c r="M160" s="63" t="s">
        <v>6</v>
      </c>
      <c r="N160" s="60"/>
      <c r="O160" s="69" t="s">
        <v>7</v>
      </c>
    </row>
    <row r="161" spans="2:15" ht="12.75" customHeight="1">
      <c r="B161" s="61"/>
      <c r="C161" s="13"/>
      <c r="D161" s="13"/>
      <c r="E161" s="16"/>
      <c r="F161" s="16"/>
      <c r="G161" s="16"/>
      <c r="H161" s="16"/>
      <c r="I161" s="56" t="s">
        <v>3</v>
      </c>
      <c r="J161" s="58"/>
      <c r="K161" s="66" t="s">
        <v>3</v>
      </c>
      <c r="L161" s="60"/>
      <c r="M161" s="63" t="s">
        <v>8</v>
      </c>
      <c r="N161" s="60"/>
      <c r="O161" s="69" t="s">
        <v>9</v>
      </c>
    </row>
    <row r="162" spans="2:15" ht="12.75" customHeight="1">
      <c r="B162" s="61"/>
      <c r="C162" s="13"/>
      <c r="D162" s="13"/>
      <c r="E162" s="16"/>
      <c r="F162" s="16"/>
      <c r="G162" s="16"/>
      <c r="H162" s="16"/>
      <c r="I162" s="57" t="s">
        <v>235</v>
      </c>
      <c r="J162" s="58"/>
      <c r="K162" s="57" t="s">
        <v>236</v>
      </c>
      <c r="L162" s="60"/>
      <c r="M162" s="57" t="s">
        <v>235</v>
      </c>
      <c r="N162" s="58"/>
      <c r="O162" s="57" t="s">
        <v>236</v>
      </c>
    </row>
    <row r="163" spans="2:15" ht="12.75" customHeight="1">
      <c r="B163" s="61"/>
      <c r="C163" s="16"/>
      <c r="D163" s="13"/>
      <c r="E163" s="16"/>
      <c r="F163" s="16"/>
      <c r="G163" s="16"/>
      <c r="H163" s="16"/>
      <c r="I163" s="58" t="s">
        <v>10</v>
      </c>
      <c r="J163" s="58"/>
      <c r="K163" s="58" t="s">
        <v>10</v>
      </c>
      <c r="L163" s="60"/>
      <c r="M163" s="58" t="s">
        <v>10</v>
      </c>
      <c r="N163" s="60"/>
      <c r="O163" s="58" t="s">
        <v>10</v>
      </c>
    </row>
    <row r="164" spans="2:15" ht="12.75" customHeight="1">
      <c r="B164" s="61"/>
      <c r="C164" s="16"/>
      <c r="D164" s="13"/>
      <c r="E164" s="16"/>
      <c r="F164" s="16"/>
      <c r="G164" s="16"/>
      <c r="H164" s="16"/>
      <c r="I164" s="58"/>
      <c r="J164" s="58"/>
      <c r="K164" s="58"/>
      <c r="L164" s="60"/>
      <c r="M164" s="58"/>
      <c r="N164" s="60"/>
      <c r="O164" s="58"/>
    </row>
    <row r="165" spans="2:15" ht="12.75" customHeight="1">
      <c r="B165" s="61"/>
      <c r="C165" s="16" t="s">
        <v>160</v>
      </c>
      <c r="D165" s="13"/>
      <c r="E165" s="16"/>
      <c r="F165" s="16"/>
      <c r="G165" s="16"/>
      <c r="H165" s="16"/>
      <c r="I165" s="58"/>
      <c r="J165" s="58"/>
      <c r="K165" s="58"/>
      <c r="L165" s="60"/>
      <c r="M165" s="58"/>
      <c r="N165" s="60"/>
      <c r="O165" s="58"/>
    </row>
    <row r="166" spans="2:15" ht="12.75" customHeight="1">
      <c r="B166" s="61"/>
      <c r="C166" s="16"/>
      <c r="D166" s="13"/>
      <c r="E166" s="16"/>
      <c r="F166" s="16"/>
      <c r="G166" s="16"/>
      <c r="H166" s="16"/>
      <c r="I166" s="58"/>
      <c r="J166" s="58"/>
      <c r="K166" s="58"/>
      <c r="L166" s="60"/>
      <c r="M166" s="58"/>
      <c r="N166" s="60"/>
      <c r="O166" s="58"/>
    </row>
    <row r="167" spans="2:15" ht="12.75" customHeight="1">
      <c r="B167" s="61"/>
      <c r="C167" s="16" t="s">
        <v>175</v>
      </c>
      <c r="D167" s="16"/>
      <c r="E167" s="16"/>
      <c r="F167" s="16"/>
      <c r="G167" s="16"/>
      <c r="H167" s="16"/>
      <c r="I167" s="156">
        <f>+M167</f>
        <v>0</v>
      </c>
      <c r="J167" s="19"/>
      <c r="K167" s="157">
        <v>289</v>
      </c>
      <c r="L167" s="20"/>
      <c r="M167" s="23">
        <v>0</v>
      </c>
      <c r="N167" s="20"/>
      <c r="O167" s="21">
        <v>724</v>
      </c>
    </row>
    <row r="168" spans="2:15" ht="12.75" customHeight="1">
      <c r="B168" s="61"/>
      <c r="C168" s="17"/>
      <c r="D168" s="16"/>
      <c r="F168" s="16"/>
      <c r="G168" s="16"/>
      <c r="H168" s="16"/>
      <c r="I168" s="23"/>
      <c r="J168" s="19"/>
      <c r="K168" s="23"/>
      <c r="L168" s="31"/>
      <c r="M168" s="23"/>
      <c r="N168" s="31"/>
      <c r="O168" s="23"/>
    </row>
    <row r="169" spans="2:15" ht="12.75" customHeight="1">
      <c r="B169" s="61"/>
      <c r="C169" s="15" t="s">
        <v>180</v>
      </c>
      <c r="D169" s="16"/>
      <c r="F169" s="16"/>
      <c r="G169" s="16"/>
      <c r="H169" s="16"/>
      <c r="I169" s="23">
        <v>101</v>
      </c>
      <c r="J169" s="19"/>
      <c r="K169" s="23">
        <v>1122</v>
      </c>
      <c r="L169" s="31"/>
      <c r="M169" s="23">
        <v>216</v>
      </c>
      <c r="N169" s="31"/>
      <c r="O169" s="23">
        <v>3254</v>
      </c>
    </row>
    <row r="170" spans="2:15" ht="6" customHeight="1">
      <c r="B170" s="61"/>
      <c r="C170" s="16"/>
      <c r="D170" s="16"/>
      <c r="E170" s="16"/>
      <c r="F170" s="16"/>
      <c r="G170" s="16"/>
      <c r="H170" s="16"/>
      <c r="I170" s="30"/>
      <c r="J170" s="19"/>
      <c r="K170" s="21"/>
      <c r="L170" s="31"/>
      <c r="M170" s="21"/>
      <c r="N170" s="31"/>
      <c r="O170" s="21"/>
    </row>
    <row r="171" spans="2:15" ht="18.75" customHeight="1" thickBot="1">
      <c r="B171" s="61"/>
      <c r="C171" s="16"/>
      <c r="D171" s="16"/>
      <c r="E171" s="16"/>
      <c r="F171" s="16"/>
      <c r="G171" s="16"/>
      <c r="H171" s="16"/>
      <c r="I171" s="33">
        <f>SUM(I164:I169)</f>
        <v>101</v>
      </c>
      <c r="J171" s="19"/>
      <c r="K171" s="33">
        <f>SUM(K164:K169)</f>
        <v>1411</v>
      </c>
      <c r="L171" s="31"/>
      <c r="M171" s="33">
        <f>SUM(M164:M169)</f>
        <v>216</v>
      </c>
      <c r="N171" s="31"/>
      <c r="O171" s="33">
        <f>SUM(O164:O169)</f>
        <v>3978</v>
      </c>
    </row>
    <row r="172" spans="2:15" ht="12.75" customHeight="1" thickTop="1">
      <c r="B172" s="61"/>
      <c r="C172" s="16"/>
      <c r="D172" s="16"/>
      <c r="E172" s="16"/>
      <c r="F172" s="16"/>
      <c r="G172" s="16"/>
      <c r="H172" s="16"/>
      <c r="I172" s="34"/>
      <c r="J172" s="19"/>
      <c r="K172" s="34"/>
      <c r="L172" s="31"/>
      <c r="M172" s="34"/>
      <c r="N172" s="31"/>
      <c r="O172" s="34"/>
    </row>
    <row r="173" spans="2:17" ht="18" customHeight="1">
      <c r="B173" s="61"/>
      <c r="C173" s="179" t="s">
        <v>215</v>
      </c>
      <c r="D173" s="179"/>
      <c r="E173" s="179"/>
      <c r="F173" s="179"/>
      <c r="G173" s="179"/>
      <c r="H173" s="179"/>
      <c r="I173" s="179"/>
      <c r="J173" s="179"/>
      <c r="K173" s="179"/>
      <c r="L173" s="179"/>
      <c r="M173" s="179"/>
      <c r="N173" s="179"/>
      <c r="O173" s="179"/>
      <c r="P173" s="179"/>
      <c r="Q173" s="179"/>
    </row>
    <row r="174" spans="2:17" ht="19.5" customHeight="1">
      <c r="B174" s="61"/>
      <c r="C174" s="179" t="s">
        <v>263</v>
      </c>
      <c r="D174" s="179"/>
      <c r="E174" s="179"/>
      <c r="F174" s="179"/>
      <c r="G174" s="179"/>
      <c r="H174" s="179"/>
      <c r="I174" s="179"/>
      <c r="J174" s="179"/>
      <c r="K174" s="179"/>
      <c r="L174" s="179"/>
      <c r="M174" s="179"/>
      <c r="N174" s="179"/>
      <c r="O174" s="179"/>
      <c r="P174" s="179"/>
      <c r="Q174" s="179"/>
    </row>
    <row r="175" spans="2:17" ht="17.25" customHeight="1">
      <c r="B175" s="61"/>
      <c r="C175" s="179" t="s">
        <v>227</v>
      </c>
      <c r="D175" s="179"/>
      <c r="E175" s="179"/>
      <c r="F175" s="179"/>
      <c r="G175" s="179"/>
      <c r="H175" s="179"/>
      <c r="I175" s="179"/>
      <c r="J175" s="179"/>
      <c r="K175" s="179"/>
      <c r="L175" s="179"/>
      <c r="M175" s="179"/>
      <c r="N175" s="179"/>
      <c r="O175" s="179"/>
      <c r="P175" s="179"/>
      <c r="Q175" s="179"/>
    </row>
    <row r="176" spans="2:17" ht="12.75" customHeight="1">
      <c r="B176" s="61"/>
      <c r="C176" s="61"/>
      <c r="D176" s="16"/>
      <c r="E176" s="16"/>
      <c r="F176" s="16"/>
      <c r="G176" s="16"/>
      <c r="H176" s="16"/>
      <c r="I176" s="34"/>
      <c r="J176" s="19"/>
      <c r="K176" s="34"/>
      <c r="L176" s="31"/>
      <c r="M176" s="31"/>
      <c r="N176" s="31"/>
      <c r="O176" s="34"/>
      <c r="P176" s="31"/>
      <c r="Q176" s="34"/>
    </row>
    <row r="177" spans="2:17" ht="12.75" customHeight="1">
      <c r="B177" s="61"/>
      <c r="C177" s="61"/>
      <c r="D177" s="16"/>
      <c r="E177" s="16"/>
      <c r="F177" s="16"/>
      <c r="G177" s="16"/>
      <c r="H177" s="16"/>
      <c r="I177" s="34"/>
      <c r="J177" s="19"/>
      <c r="K177" s="34"/>
      <c r="L177" s="31"/>
      <c r="M177" s="31"/>
      <c r="N177" s="31"/>
      <c r="O177" s="34"/>
      <c r="P177" s="31"/>
      <c r="Q177" s="34"/>
    </row>
    <row r="178" spans="2:17" ht="12.75" customHeight="1">
      <c r="B178" s="118" t="s">
        <v>89</v>
      </c>
      <c r="C178" s="121" t="s">
        <v>161</v>
      </c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</row>
    <row r="179" spans="2:17" ht="12.75" customHeight="1">
      <c r="B179" s="6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</row>
    <row r="180" spans="2:17" ht="12.75" customHeight="1">
      <c r="B180" s="61"/>
      <c r="C180" s="21" t="s">
        <v>143</v>
      </c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</row>
    <row r="181" spans="2:17" ht="12.75" customHeight="1">
      <c r="B181" s="6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</row>
    <row r="182" spans="2:17" ht="12.75" customHeight="1">
      <c r="B182" s="6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</row>
    <row r="183" spans="2:17" ht="12.75" customHeight="1">
      <c r="B183" s="6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</row>
    <row r="184" spans="2:17" ht="12.75" customHeight="1">
      <c r="B184" s="118" t="s">
        <v>90</v>
      </c>
      <c r="C184" s="121" t="s">
        <v>111</v>
      </c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</row>
    <row r="185" spans="2:17" ht="12.75" customHeight="1">
      <c r="B185" s="119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</row>
    <row r="186" spans="2:17" ht="12.75" customHeight="1">
      <c r="B186" s="119"/>
      <c r="C186" s="21" t="s">
        <v>191</v>
      </c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</row>
    <row r="187" spans="2:17" ht="12.75" customHeight="1">
      <c r="B187" s="119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</row>
    <row r="188" spans="2:17" ht="12.75" customHeight="1">
      <c r="B188" s="119"/>
      <c r="C188" s="21" t="s">
        <v>201</v>
      </c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</row>
    <row r="189" spans="2:17" ht="12.75" customHeight="1">
      <c r="B189" s="119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</row>
    <row r="190" spans="2:17" ht="12.75" customHeight="1">
      <c r="B190" s="119"/>
      <c r="C190" s="21"/>
      <c r="D190" s="21"/>
      <c r="E190" s="21"/>
      <c r="F190" s="21"/>
      <c r="G190" s="21"/>
      <c r="H190" s="21"/>
      <c r="I190" s="21"/>
      <c r="J190" s="21"/>
      <c r="K190" s="36" t="s">
        <v>10</v>
      </c>
      <c r="L190" s="21"/>
      <c r="M190" s="21"/>
      <c r="N190" s="21"/>
      <c r="O190" s="21"/>
      <c r="P190" s="21"/>
      <c r="Q190" s="21"/>
    </row>
    <row r="191" spans="2:17" ht="12.75" customHeight="1">
      <c r="B191" s="119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</row>
    <row r="192" spans="2:17" ht="21.75" customHeight="1">
      <c r="B192" s="119"/>
      <c r="C192" s="21"/>
      <c r="D192" s="21"/>
      <c r="E192" s="21"/>
      <c r="F192" s="21"/>
      <c r="G192" s="21" t="s">
        <v>192</v>
      </c>
      <c r="H192" s="21"/>
      <c r="I192" s="21"/>
      <c r="J192" s="21"/>
      <c r="K192" s="82">
        <v>906</v>
      </c>
      <c r="L192" s="21"/>
      <c r="M192" s="21"/>
      <c r="N192" s="21"/>
      <c r="O192" s="21"/>
      <c r="P192" s="21"/>
      <c r="Q192" s="21"/>
    </row>
    <row r="193" spans="2:17" ht="19.5" customHeight="1">
      <c r="B193" s="119"/>
      <c r="C193" s="21"/>
      <c r="D193" s="21"/>
      <c r="E193" s="21"/>
      <c r="F193" s="21"/>
      <c r="G193" s="21" t="s">
        <v>193</v>
      </c>
      <c r="H193" s="21"/>
      <c r="I193" s="21"/>
      <c r="J193" s="21"/>
      <c r="K193" s="82">
        <v>453</v>
      </c>
      <c r="L193" s="21"/>
      <c r="M193" s="21"/>
      <c r="N193" s="21"/>
      <c r="O193" s="21"/>
      <c r="P193" s="21"/>
      <c r="Q193" s="21"/>
    </row>
    <row r="194" spans="2:17" ht="21.75" customHeight="1" thickBot="1">
      <c r="B194" s="119"/>
      <c r="C194" s="21"/>
      <c r="D194" s="21"/>
      <c r="E194" s="21"/>
      <c r="F194" s="21"/>
      <c r="G194" s="21" t="s">
        <v>194</v>
      </c>
      <c r="H194" s="21"/>
      <c r="I194" s="21"/>
      <c r="J194" s="21"/>
      <c r="K194" s="144">
        <v>467</v>
      </c>
      <c r="L194" s="21"/>
      <c r="M194" s="21"/>
      <c r="N194" s="21"/>
      <c r="O194" s="21"/>
      <c r="P194" s="21"/>
      <c r="Q194" s="21"/>
    </row>
    <row r="195" spans="2:17" ht="12.75" customHeight="1" thickTop="1">
      <c r="B195" s="119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</row>
    <row r="196" spans="2:17" ht="12.75" customHeight="1">
      <c r="B196" s="119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</row>
    <row r="197" spans="2:17" ht="12.75" customHeight="1">
      <c r="B197" s="119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</row>
    <row r="198" spans="2:17" ht="12.75" customHeight="1">
      <c r="B198" s="118" t="s">
        <v>91</v>
      </c>
      <c r="C198" s="121" t="s">
        <v>110</v>
      </c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</row>
    <row r="199" spans="2:17" ht="12.75" customHeight="1">
      <c r="B199" s="119"/>
      <c r="C199" s="21"/>
      <c r="D199" s="21"/>
      <c r="E199" s="21"/>
      <c r="F199" s="82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</row>
    <row r="200" spans="2:17" ht="12.75" customHeight="1">
      <c r="B200" s="119"/>
      <c r="C200" s="82" t="s">
        <v>204</v>
      </c>
      <c r="D200" s="82"/>
      <c r="E200" s="82"/>
      <c r="F200" s="82"/>
      <c r="G200" s="113"/>
      <c r="H200" s="82"/>
      <c r="I200" s="82"/>
      <c r="J200" s="82"/>
      <c r="K200" s="82"/>
      <c r="L200" s="82"/>
      <c r="M200" s="82"/>
      <c r="N200" s="82"/>
      <c r="O200" s="82"/>
      <c r="P200" s="82"/>
      <c r="Q200" s="82"/>
    </row>
    <row r="201" spans="2:17" ht="12.75" customHeight="1">
      <c r="B201" s="119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</row>
    <row r="202" spans="2:17" ht="12.75" customHeight="1">
      <c r="B202" s="119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</row>
    <row r="203" spans="2:17" ht="12.75" customHeight="1">
      <c r="B203" s="118" t="s">
        <v>92</v>
      </c>
      <c r="C203" s="121" t="s">
        <v>109</v>
      </c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</row>
    <row r="204" spans="2:17" ht="12.75" customHeight="1">
      <c r="B204" s="119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</row>
    <row r="205" spans="2:17" ht="12.75" customHeight="1">
      <c r="B205" s="119"/>
      <c r="C205" s="16" t="s">
        <v>18</v>
      </c>
      <c r="D205" s="16"/>
      <c r="E205" s="16"/>
      <c r="F205" s="16"/>
      <c r="G205" s="16"/>
      <c r="H205" s="16"/>
      <c r="I205" s="16"/>
      <c r="J205" s="16"/>
      <c r="K205" s="16"/>
      <c r="L205" s="17"/>
      <c r="M205" s="17"/>
      <c r="N205" s="17"/>
      <c r="O205" s="16"/>
      <c r="P205" s="21"/>
      <c r="Q205" s="21"/>
    </row>
    <row r="206" spans="2:17" ht="12.75" customHeight="1">
      <c r="B206" s="119"/>
      <c r="C206" s="16"/>
      <c r="D206" s="16"/>
      <c r="E206" s="16"/>
      <c r="F206" s="16"/>
      <c r="G206" s="16"/>
      <c r="H206" s="16"/>
      <c r="I206" s="16"/>
      <c r="J206" s="16"/>
      <c r="K206" s="16"/>
      <c r="L206" s="17"/>
      <c r="M206" s="17"/>
      <c r="N206" s="17"/>
      <c r="O206" s="16"/>
      <c r="P206" s="21"/>
      <c r="Q206" s="21"/>
    </row>
    <row r="207" spans="2:14" ht="12.75" customHeight="1">
      <c r="B207" s="119"/>
      <c r="C207" s="16"/>
      <c r="D207" s="16"/>
      <c r="E207" s="16"/>
      <c r="F207" s="16"/>
      <c r="G207" s="16"/>
      <c r="H207" s="16"/>
      <c r="I207" s="64" t="s">
        <v>35</v>
      </c>
      <c r="J207" s="28"/>
      <c r="K207" s="64" t="s">
        <v>36</v>
      </c>
      <c r="L207" s="21"/>
      <c r="M207" s="64" t="s">
        <v>24</v>
      </c>
      <c r="N207" s="21"/>
    </row>
    <row r="208" spans="2:14" ht="12.75" customHeight="1">
      <c r="B208" s="119"/>
      <c r="C208" s="16"/>
      <c r="D208" s="16"/>
      <c r="E208" s="16"/>
      <c r="F208" s="16"/>
      <c r="G208" s="16"/>
      <c r="H208" s="16"/>
      <c r="I208" s="36" t="s">
        <v>10</v>
      </c>
      <c r="J208" s="31"/>
      <c r="K208" s="36" t="s">
        <v>10</v>
      </c>
      <c r="L208" s="21"/>
      <c r="M208" s="36" t="s">
        <v>10</v>
      </c>
      <c r="N208" s="21"/>
    </row>
    <row r="209" spans="2:14" ht="12.75" customHeight="1">
      <c r="B209" s="119"/>
      <c r="C209" s="16" t="s">
        <v>11</v>
      </c>
      <c r="D209" s="16"/>
      <c r="E209" s="16"/>
      <c r="F209" s="16"/>
      <c r="G209" s="16"/>
      <c r="H209" s="16"/>
      <c r="I209" s="16"/>
      <c r="J209" s="26"/>
      <c r="K209" s="26"/>
      <c r="L209" s="21"/>
      <c r="M209" s="26"/>
      <c r="N209" s="21"/>
    </row>
    <row r="210" spans="2:14" ht="15" customHeight="1">
      <c r="B210" s="119"/>
      <c r="C210" s="16"/>
      <c r="D210" s="16"/>
      <c r="E210" s="16" t="s">
        <v>19</v>
      </c>
      <c r="F210" s="16"/>
      <c r="G210" s="16"/>
      <c r="H210" s="16"/>
      <c r="I210" s="131">
        <v>644</v>
      </c>
      <c r="J210" s="27"/>
      <c r="K210" s="30">
        <f>44037+1819-644</f>
        <v>45212</v>
      </c>
      <c r="L210" s="21"/>
      <c r="M210" s="27">
        <f>I210+K210</f>
        <v>45856</v>
      </c>
      <c r="N210" s="21"/>
    </row>
    <row r="211" spans="2:14" ht="15" customHeight="1">
      <c r="B211" s="119"/>
      <c r="C211" s="16"/>
      <c r="D211" s="16"/>
      <c r="E211" s="16" t="s">
        <v>20</v>
      </c>
      <c r="F211" s="16"/>
      <c r="G211" s="16"/>
      <c r="H211" s="16"/>
      <c r="I211" s="30">
        <f>+'BS'!H54+'BS'!H36-I210-K210</f>
        <v>68853</v>
      </c>
      <c r="J211" s="27"/>
      <c r="K211" s="131">
        <v>0</v>
      </c>
      <c r="L211" s="21"/>
      <c r="M211" s="27">
        <f>I211+K211</f>
        <v>68853</v>
      </c>
      <c r="N211" s="21"/>
    </row>
    <row r="212" spans="2:14" ht="18" customHeight="1" thickBot="1">
      <c r="B212" s="119"/>
      <c r="C212" s="16"/>
      <c r="D212" s="16"/>
      <c r="E212" s="16"/>
      <c r="F212" s="16"/>
      <c r="G212" s="16"/>
      <c r="H212" s="16"/>
      <c r="I212" s="33">
        <f>I210+I211</f>
        <v>69497</v>
      </c>
      <c r="J212" s="27"/>
      <c r="K212" s="140">
        <f>SUM(K210:K211)</f>
        <v>45212</v>
      </c>
      <c r="L212" s="21"/>
      <c r="M212" s="33">
        <f>M210+M211</f>
        <v>114709</v>
      </c>
      <c r="N212" s="21"/>
    </row>
    <row r="213" spans="2:14" ht="6.75" customHeight="1" thickTop="1">
      <c r="B213" s="61"/>
      <c r="C213" s="16"/>
      <c r="D213" s="16"/>
      <c r="E213" s="16"/>
      <c r="F213" s="16"/>
      <c r="G213" s="16"/>
      <c r="H213" s="16"/>
      <c r="J213" s="14"/>
      <c r="K213" s="25"/>
      <c r="L213" s="21"/>
      <c r="M213" s="14"/>
      <c r="N213" s="21"/>
    </row>
    <row r="214" spans="2:15" ht="6" customHeight="1">
      <c r="B214" s="61"/>
      <c r="C214" s="16"/>
      <c r="D214" s="16"/>
      <c r="E214" s="16"/>
      <c r="F214" s="16"/>
      <c r="G214" s="16"/>
      <c r="H214" s="16"/>
      <c r="J214" s="14"/>
      <c r="K214" s="71"/>
      <c r="L214" s="21"/>
      <c r="M214" s="21"/>
      <c r="N214" s="21"/>
      <c r="O214" s="14"/>
    </row>
    <row r="215" spans="2:15" ht="6" customHeight="1">
      <c r="B215" s="61"/>
      <c r="C215" s="16"/>
      <c r="D215" s="16"/>
      <c r="E215" s="16"/>
      <c r="F215" s="16"/>
      <c r="G215" s="16"/>
      <c r="H215" s="16"/>
      <c r="J215" s="14"/>
      <c r="K215" s="72"/>
      <c r="L215" s="21"/>
      <c r="M215" s="21"/>
      <c r="N215" s="21"/>
      <c r="O215" s="38"/>
    </row>
    <row r="216" spans="2:15" ht="12.75" customHeight="1">
      <c r="B216" s="61"/>
      <c r="C216" s="16" t="s">
        <v>223</v>
      </c>
      <c r="D216" s="16"/>
      <c r="E216" s="16"/>
      <c r="F216" s="16"/>
      <c r="G216" s="16"/>
      <c r="H216" s="16"/>
      <c r="J216" s="14"/>
      <c r="K216" s="25"/>
      <c r="L216" s="21"/>
      <c r="M216" s="21"/>
      <c r="N216" s="21"/>
      <c r="O216" s="14"/>
    </row>
    <row r="217" spans="2:15" ht="15" customHeight="1">
      <c r="B217" s="61"/>
      <c r="C217" s="39"/>
      <c r="D217" s="39"/>
      <c r="E217" s="16"/>
      <c r="F217" s="16"/>
      <c r="G217" s="16"/>
      <c r="H217" s="16"/>
      <c r="J217" s="14"/>
      <c r="K217" s="40"/>
      <c r="L217" s="21"/>
      <c r="M217" s="21"/>
      <c r="N217" s="21"/>
      <c r="O217" s="30"/>
    </row>
    <row r="218" spans="2:15" ht="12.75" customHeight="1">
      <c r="B218" s="61"/>
      <c r="C218" s="39"/>
      <c r="D218" s="39"/>
      <c r="E218" s="16"/>
      <c r="F218" s="16"/>
      <c r="G218" s="16"/>
      <c r="H218" s="16"/>
      <c r="I218" s="27"/>
      <c r="J218" s="14"/>
      <c r="K218" s="14"/>
      <c r="L218" s="21"/>
      <c r="M218" s="21"/>
      <c r="N218" s="21"/>
      <c r="O218" s="21"/>
    </row>
    <row r="219" spans="2:17" ht="12.75" customHeight="1">
      <c r="B219" s="6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</row>
    <row r="220" spans="2:17" ht="12.75" customHeight="1">
      <c r="B220" s="118" t="s">
        <v>93</v>
      </c>
      <c r="C220" s="121" t="s">
        <v>108</v>
      </c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</row>
    <row r="221" spans="2:17" ht="12.75" customHeight="1">
      <c r="B221" s="6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</row>
    <row r="222" spans="2:17" ht="12.75" customHeight="1">
      <c r="B222" s="61"/>
      <c r="C222" s="21" t="s">
        <v>145</v>
      </c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</row>
    <row r="223" spans="2:17" ht="12.75" customHeight="1">
      <c r="B223" s="6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</row>
    <row r="224" spans="2:17" ht="12.75" customHeight="1">
      <c r="B224" s="6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</row>
    <row r="225" spans="2:17" ht="12.75" customHeight="1">
      <c r="B225" s="6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</row>
    <row r="226" spans="2:17" ht="12.75" customHeight="1">
      <c r="B226" s="118" t="s">
        <v>94</v>
      </c>
      <c r="C226" s="121" t="s">
        <v>107</v>
      </c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</row>
    <row r="227" spans="2:17" ht="12.75" customHeight="1">
      <c r="B227" s="119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</row>
    <row r="228" spans="2:17" ht="12.75" customHeight="1">
      <c r="B228" s="119"/>
      <c r="C228" s="82" t="s">
        <v>162</v>
      </c>
      <c r="D228" s="113"/>
      <c r="E228" s="113"/>
      <c r="F228" s="113"/>
      <c r="G228" s="113"/>
      <c r="H228" s="113"/>
      <c r="I228" s="113"/>
      <c r="J228" s="74"/>
      <c r="K228" s="74"/>
      <c r="L228" s="75"/>
      <c r="M228" s="75"/>
      <c r="N228" s="75"/>
      <c r="O228" s="43"/>
      <c r="P228" s="73"/>
      <c r="Q228" s="21"/>
    </row>
    <row r="229" spans="2:17" ht="12.75" customHeight="1">
      <c r="B229" s="119"/>
      <c r="C229" s="113"/>
      <c r="D229" s="113"/>
      <c r="E229" s="113"/>
      <c r="F229" s="113"/>
      <c r="G229" s="113"/>
      <c r="H229" s="113"/>
      <c r="I229" s="113"/>
      <c r="J229" s="74"/>
      <c r="K229" s="74"/>
      <c r="L229" s="75"/>
      <c r="M229" s="75"/>
      <c r="N229" s="75"/>
      <c r="O229" s="43"/>
      <c r="P229" s="73"/>
      <c r="Q229" s="21"/>
    </row>
    <row r="230" spans="2:17" ht="12.75" customHeight="1">
      <c r="B230" s="119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21"/>
    </row>
    <row r="231" spans="2:17" ht="12.75" customHeight="1">
      <c r="B231" s="119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</row>
    <row r="232" spans="2:17" ht="12.75" customHeight="1">
      <c r="B232" s="118" t="s">
        <v>95</v>
      </c>
      <c r="C232" s="121" t="s">
        <v>98</v>
      </c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</row>
    <row r="233" spans="2:17" ht="12.75" customHeight="1">
      <c r="B233" s="119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</row>
    <row r="234" spans="2:17" ht="12.75" customHeight="1">
      <c r="B234" s="119"/>
      <c r="C234" s="21" t="s">
        <v>248</v>
      </c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</row>
    <row r="235" spans="2:17" ht="12.75" customHeight="1">
      <c r="B235" s="119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</row>
    <row r="236" spans="2:17" ht="12.75" customHeight="1">
      <c r="B236" s="119"/>
      <c r="C236" s="147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</row>
    <row r="237" spans="2:17" ht="12.75" customHeight="1">
      <c r="B237" s="119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</row>
    <row r="238" spans="2:17" ht="12.75" customHeight="1">
      <c r="B238" s="118" t="s">
        <v>96</v>
      </c>
      <c r="C238" s="121" t="s">
        <v>259</v>
      </c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</row>
    <row r="239" spans="2:17" ht="12.75" customHeight="1">
      <c r="B239" s="119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</row>
    <row r="240" spans="2:17" ht="12.75" customHeight="1">
      <c r="B240" s="119"/>
      <c r="C240" s="70" t="s">
        <v>99</v>
      </c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</row>
    <row r="241" spans="2:17" ht="7.5" customHeight="1">
      <c r="B241" s="119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</row>
    <row r="242" spans="2:17" ht="12.75" customHeight="1">
      <c r="B242" s="119"/>
      <c r="C242" s="141" t="s">
        <v>260</v>
      </c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</row>
    <row r="243" spans="2:17" ht="12.75" customHeight="1">
      <c r="B243" s="61"/>
      <c r="C243" s="21" t="s">
        <v>261</v>
      </c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</row>
    <row r="244" spans="2:17" ht="12.75" customHeight="1">
      <c r="B244" s="6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</row>
    <row r="245" spans="2:17" ht="12.75" customHeight="1">
      <c r="B245" s="61"/>
      <c r="C245" s="70" t="s">
        <v>174</v>
      </c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</row>
    <row r="246" spans="2:17" ht="7.5" customHeight="1">
      <c r="B246" s="6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</row>
    <row r="247" spans="2:17" ht="12.75" customHeight="1">
      <c r="B247" s="61"/>
      <c r="C247" s="21" t="s">
        <v>181</v>
      </c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</row>
    <row r="248" spans="2:17" ht="12.75" customHeight="1">
      <c r="B248" s="6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</row>
    <row r="249" spans="2:17" ht="12.75" customHeight="1">
      <c r="B249" s="6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</row>
    <row r="250" spans="2:17" ht="12.75" customHeight="1">
      <c r="B250" s="6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</row>
    <row r="251" spans="2:17" ht="12.75" customHeight="1">
      <c r="B251" s="118" t="s">
        <v>198</v>
      </c>
      <c r="C251" s="121" t="s">
        <v>202</v>
      </c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</row>
    <row r="252" spans="2:17" ht="12.75" customHeight="1">
      <c r="B252" s="119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</row>
    <row r="253" spans="2:17" ht="27" customHeight="1">
      <c r="B253" s="119"/>
      <c r="C253" s="179" t="s">
        <v>224</v>
      </c>
      <c r="D253" s="179"/>
      <c r="E253" s="179"/>
      <c r="F253" s="179"/>
      <c r="G253" s="179"/>
      <c r="H253" s="179"/>
      <c r="I253" s="179"/>
      <c r="J253" s="179"/>
      <c r="K253" s="179"/>
      <c r="L253" s="179"/>
      <c r="M253" s="179"/>
      <c r="N253" s="179"/>
      <c r="O253" s="179"/>
      <c r="P253" s="21"/>
      <c r="Q253" s="21"/>
    </row>
    <row r="254" spans="2:17" ht="12.75" customHeight="1">
      <c r="B254" s="6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</row>
    <row r="255" spans="2:17" ht="12.75" customHeight="1"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</row>
    <row r="256" spans="2:17" ht="12.75" customHeight="1"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</row>
    <row r="257" spans="2:17" ht="12.75" customHeight="1"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</row>
    <row r="258" spans="2:17" ht="12.75" customHeight="1"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</row>
    <row r="259" spans="2:17" ht="12.75" customHeight="1"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</row>
    <row r="260" spans="2:17" ht="12.75" customHeight="1"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</row>
    <row r="261" spans="2:17" ht="12.75" customHeight="1"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</row>
    <row r="262" spans="2:17" ht="12.75" customHeight="1"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</row>
    <row r="263" spans="2:17" ht="12.75" customHeight="1"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</row>
    <row r="264" spans="2:17" ht="12.75" customHeight="1"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</row>
    <row r="265" spans="2:17" ht="12.75" customHeight="1"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</row>
    <row r="266" spans="2:17" ht="12.75" customHeight="1"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</row>
    <row r="267" spans="2:17" ht="12.75" customHeight="1"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</row>
    <row r="268" spans="2:17" ht="12.75" customHeight="1"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</row>
    <row r="269" spans="2:17" ht="12.75" customHeight="1"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</row>
    <row r="270" spans="2:17" ht="12.75" customHeight="1"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</row>
    <row r="271" spans="2:17" ht="12.75" customHeight="1"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</row>
    <row r="272" spans="2:17" ht="12.75" customHeight="1"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</row>
    <row r="273" spans="2:17" ht="12.75" customHeight="1"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</row>
    <row r="274" spans="2:17" ht="12.75" customHeight="1"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</row>
    <row r="275" spans="2:17" ht="12.75" customHeight="1"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</row>
    <row r="276" spans="2:17" ht="12.75" customHeight="1"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</row>
    <row r="277" spans="2:17" ht="12.75" customHeight="1"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</row>
    <row r="278" spans="2:17" ht="12.75" customHeight="1"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</row>
    <row r="279" spans="2:17" ht="12.75" customHeight="1"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</row>
    <row r="280" spans="2:17" ht="12.75" customHeight="1"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</row>
    <row r="281" spans="2:17" ht="12.75" customHeight="1"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</row>
    <row r="282" spans="2:17" ht="12.75" customHeight="1"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</row>
    <row r="283" spans="2:17" ht="12.75" customHeight="1"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</row>
    <row r="284" spans="2:17" ht="12.75" customHeight="1"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</row>
    <row r="285" spans="2:17" ht="12.75" customHeight="1"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</row>
    <row r="286" spans="2:17" ht="12.75" customHeight="1"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</row>
    <row r="287" spans="2:17" ht="12.75" customHeight="1"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</row>
    <row r="288" spans="2:17" ht="12.75" customHeight="1"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</row>
    <row r="289" spans="2:17" ht="12.75" customHeight="1"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</row>
    <row r="290" spans="2:17" ht="12.75" customHeight="1"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</row>
    <row r="291" spans="2:17" ht="12.75" customHeight="1"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</row>
    <row r="292" spans="2:17" ht="12.75" customHeight="1"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</row>
    <row r="293" spans="2:17" ht="12.75" customHeight="1"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</row>
    <row r="294" spans="2:17" ht="12.75" customHeight="1"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</row>
    <row r="295" spans="2:17" ht="12.75" customHeight="1"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</row>
    <row r="296" spans="2:17" ht="12.75" customHeight="1"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</row>
    <row r="297" spans="2:17" ht="12.75" customHeight="1"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</row>
    <row r="298" spans="2:17" ht="12.75" customHeight="1"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</row>
    <row r="299" spans="2:17" ht="12.75" customHeight="1"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</row>
    <row r="300" spans="2:17" ht="12.75" customHeight="1"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</row>
    <row r="301" spans="2:17" ht="12.75" customHeight="1"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</row>
    <row r="302" spans="2:17" ht="12.75" customHeight="1"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</row>
    <row r="303" spans="2:17" ht="12.75" customHeight="1"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</row>
    <row r="304" spans="2:17" ht="12.75" customHeight="1"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</row>
    <row r="305" spans="2:17" ht="12.75" customHeight="1"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</row>
    <row r="306" spans="2:17" ht="12.75" customHeight="1"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</row>
    <row r="307" spans="2:17" ht="12.75" customHeight="1"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</row>
    <row r="308" spans="2:17" ht="12.75" customHeight="1"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</row>
    <row r="309" spans="2:17" ht="12.75" customHeight="1"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</row>
    <row r="310" spans="2:17" ht="12.75" customHeight="1"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</row>
    <row r="311" spans="2:17" ht="12.75" customHeight="1"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</row>
    <row r="312" spans="2:17" ht="12.75" customHeight="1"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</row>
    <row r="313" spans="2:17" ht="12.75" customHeight="1"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</row>
    <row r="314" spans="2:17" ht="12.75" customHeight="1"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</row>
    <row r="315" spans="2:17" ht="12.75" customHeight="1"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</row>
    <row r="316" spans="2:17" ht="12.75" customHeight="1"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</row>
    <row r="317" spans="2:17" ht="12.75" customHeight="1"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</row>
    <row r="318" spans="2:17" ht="12.75" customHeight="1"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</row>
    <row r="319" spans="2:17" ht="12.75" customHeight="1"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</row>
    <row r="320" spans="2:17" ht="12.75" customHeight="1"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</row>
    <row r="321" spans="2:17" ht="12.75" customHeight="1"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</row>
    <row r="322" spans="2:17" ht="12.75" customHeight="1"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</row>
    <row r="323" spans="2:17" ht="12.75" customHeight="1"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</row>
    <row r="324" spans="2:17" ht="12.75" customHeight="1"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</row>
    <row r="325" spans="2:17" ht="12.75" customHeight="1"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</row>
    <row r="326" spans="2:17" ht="12.75" customHeight="1"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</row>
    <row r="327" spans="2:17" ht="12.75" customHeight="1"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</row>
    <row r="328" spans="2:17" ht="12.75" customHeight="1"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</row>
    <row r="329" spans="2:17" ht="12.75" customHeight="1"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</row>
    <row r="330" spans="2:17" ht="12.75" customHeight="1"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</row>
    <row r="331" spans="2:17" ht="12.75" customHeight="1"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</row>
    <row r="332" spans="2:17" ht="12.75" customHeight="1"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</row>
    <row r="333" spans="2:17" ht="12.75" customHeight="1"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</row>
    <row r="334" spans="2:17" ht="12.75" customHeight="1"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</row>
    <row r="335" spans="2:17" ht="12.75" customHeight="1"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</row>
    <row r="336" spans="2:17" ht="12.75" customHeight="1"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</row>
    <row r="337" spans="2:17" ht="12.75" customHeight="1"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</row>
    <row r="338" spans="2:17" ht="12.75" customHeight="1"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</row>
    <row r="339" spans="2:17" ht="12.75" customHeight="1"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</row>
    <row r="340" spans="2:17" ht="12.75" customHeight="1"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</row>
    <row r="341" spans="2:17" ht="12.75" customHeight="1"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</row>
    <row r="342" spans="2:17" ht="12.75" customHeight="1"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</row>
    <row r="343" spans="2:17" ht="12.75" customHeight="1"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</row>
    <row r="344" spans="2:17" ht="12.75" customHeight="1"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</row>
    <row r="345" spans="2:17" ht="12.75" customHeight="1"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</row>
    <row r="346" spans="2:17" ht="12.75" customHeight="1"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</row>
    <row r="347" spans="2:17" ht="12.75" customHeight="1"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</row>
    <row r="348" spans="2:17" ht="12.75" customHeight="1"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</row>
  </sheetData>
  <mergeCells count="14">
    <mergeCell ref="C140:P140"/>
    <mergeCell ref="C141:P141"/>
    <mergeCell ref="C147:P147"/>
    <mergeCell ref="C142:Q142"/>
    <mergeCell ref="C43:P43"/>
    <mergeCell ref="C99:P99"/>
    <mergeCell ref="C122:P122"/>
    <mergeCell ref="C124:P124"/>
    <mergeCell ref="C253:O253"/>
    <mergeCell ref="I158:K158"/>
    <mergeCell ref="C173:Q173"/>
    <mergeCell ref="C174:Q174"/>
    <mergeCell ref="C175:Q175"/>
    <mergeCell ref="M158:O158"/>
  </mergeCells>
  <printOptions/>
  <pageMargins left="0.61" right="0.24" top="0.75" bottom="0.1" header="0.5" footer="0.5"/>
  <pageSetup firstPageNumber="5" useFirstPageNumber="1" horizontalDpi="300" verticalDpi="300" orientation="portrait" paperSize="9" scale="78" r:id="rId1"/>
  <headerFooter alignWithMargins="0">
    <oddFooter>&amp;C&amp;P</oddFooter>
  </headerFooter>
  <rowBreaks count="3" manualBreakCount="3">
    <brk id="65" max="17" man="1"/>
    <brk id="125" max="17" man="1"/>
    <brk id="18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sek yean nee</cp:lastModifiedBy>
  <cp:lastPrinted>2004-02-20T19:28:03Z</cp:lastPrinted>
  <dcterms:created xsi:type="dcterms:W3CDTF">2000-02-18T03:23:51Z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