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'A'!$A$1:$O$504</definedName>
    <definedName name="_xlnm.Print_Area">'A'!$A$1:$O$504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<sst xmlns="http://schemas.openxmlformats.org/spreadsheetml/2006/main" count="535" uniqueCount="338">
  <si>
    <t>INTEGRATED LOGISTICS BERHAD (229690 K)</t>
  </si>
  <si>
    <t>Quarterly report on consolidated results for the second quarter ended 30th June  2002.</t>
  </si>
  <si>
    <t>The figures have not been audited.</t>
  </si>
  <si>
    <t>CONSOLIDATED INCOME STATEMENT</t>
  </si>
  <si>
    <t>1.</t>
  </si>
  <si>
    <t>2.</t>
  </si>
  <si>
    <t>3.</t>
  </si>
  <si>
    <t>CONSOLIDATED BALANCE SHEET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</si>
  <si>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</si>
  <si>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</si>
  <si>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</si>
  <si>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</si>
  <si>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</si>
  <si>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</si>
  <si>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</si>
  <si>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</si>
  <si>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</si>
  <si>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</si>
  <si>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</si>
  <si>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</si>
  <si>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Notes :</t>
  </si>
  <si>
    <t>16.</t>
  </si>
  <si>
    <t>17.</t>
  </si>
  <si>
    <t>18.</t>
  </si>
  <si>
    <t>19.</t>
  </si>
  <si>
    <t>20.</t>
  </si>
  <si>
    <t>21.</t>
  </si>
  <si>
    <t>22.</t>
  </si>
  <si>
    <t>By Order of the Board</t>
  </si>
  <si>
    <t>Kee Thuan Kin</t>
  </si>
  <si>
    <t>Company Secretary</t>
  </si>
  <si>
    <t>Selangor</t>
  </si>
  <si>
    <t>16 June 2002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</si>
  <si>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</si>
  <si>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</si>
  <si>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</si>
  <si>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</si>
  <si>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</si>
  <si>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</si>
  <si>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</si>
  <si>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</si>
  <si>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</si>
  <si>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</si>
  <si>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</si>
  <si>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</si>
  <si>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Property, plant and equipment</t>
  </si>
  <si>
    <t>Capital work-in-progress</t>
  </si>
  <si>
    <t>Investment in associated companies</t>
  </si>
  <si>
    <t>Other investments</t>
  </si>
  <si>
    <t>Deferred expenditure</t>
  </si>
  <si>
    <t>Other long term assets</t>
  </si>
  <si>
    <t>-</t>
  </si>
  <si>
    <t>Current assets</t>
  </si>
  <si>
    <t>Current liabilities</t>
  </si>
  <si>
    <t>Net current assets / (liabilities)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</si>
  <si>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</si>
  <si>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</si>
  <si>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</si>
  <si>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</si>
  <si>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</si>
  <si>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</si>
  <si>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</si>
  <si>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Net tangible assets per share (sen)</t>
  </si>
  <si>
    <t>Revenue</t>
  </si>
  <si>
    <t>Investment income</t>
  </si>
  <si>
    <t>Other income</t>
  </si>
  <si>
    <t>Profit/(loss) before finance cost,</t>
  </si>
  <si>
    <t>depreciation and amortisation,</t>
  </si>
  <si>
    <t xml:space="preserve">exceptional items, income tax, minority </t>
  </si>
  <si>
    <t>interests and extraordinary items</t>
  </si>
  <si>
    <t>Finance cost</t>
  </si>
  <si>
    <t>Depreciation and amortisation</t>
  </si>
  <si>
    <t>Exceptional items</t>
  </si>
  <si>
    <t>Profit/(loss) before income tax, minority</t>
  </si>
  <si>
    <t>Share of profits and losses of associated</t>
  </si>
  <si>
    <t>companies</t>
  </si>
  <si>
    <t>Income tax</t>
  </si>
  <si>
    <t>(ii)</t>
  </si>
  <si>
    <t>Net profit/(loss) from ordinary activities</t>
  </si>
  <si>
    <t>attributable to members of the company</t>
  </si>
  <si>
    <t>(iii)</t>
  </si>
  <si>
    <t>Net profit/(loss) attributable to</t>
  </si>
  <si>
    <t>members of the company</t>
  </si>
  <si>
    <t>Earnings per share based on 2(l) above</t>
  </si>
  <si>
    <t>after deducting any provision for</t>
  </si>
  <si>
    <t>preference dividends, if any :-</t>
  </si>
  <si>
    <t>*</t>
  </si>
  <si>
    <t>Lease and hire purchase debtors</t>
  </si>
  <si>
    <t>Trade debtors</t>
  </si>
  <si>
    <t>Other debtors, deposits and prepayments</t>
  </si>
  <si>
    <t>Fixed deposits with licensed banks</t>
  </si>
  <si>
    <t>Cash and bank balances</t>
  </si>
  <si>
    <t>Block discounting creditors</t>
  </si>
  <si>
    <t>Trade creditors</t>
  </si>
  <si>
    <t>Other creditors and accruals</t>
  </si>
  <si>
    <t>Lease and hire purchase creditors</t>
  </si>
  <si>
    <t>Short term borrowings</t>
  </si>
  <si>
    <t>Provision for taxation</t>
  </si>
  <si>
    <t>Share premium</t>
  </si>
  <si>
    <t>Revaluation reserve</t>
  </si>
  <si>
    <t>Reserve on consolidation</t>
  </si>
  <si>
    <t>Capital reserve</t>
  </si>
  <si>
    <t>Translation reserve</t>
  </si>
  <si>
    <t>Retained Profit</t>
  </si>
  <si>
    <t xml:space="preserve"> </t>
  </si>
  <si>
    <t>Accounting Policies</t>
  </si>
  <si>
    <t>The financial statements have been prepared based on the accounting policies and methods of</t>
  </si>
  <si>
    <t>computation consistent with those adopted in the 31st December 2001 financial statements except as</t>
  </si>
  <si>
    <t>follows :-</t>
  </si>
  <si>
    <t>Other Investments</t>
  </si>
  <si>
    <t>Other investments stated at cost less accumulated impairment losses, if any, are held for long term purposes.</t>
  </si>
  <si>
    <t>The carrying amounts of other investments are reviewed at each balance sheet date to determine whether</t>
  </si>
  <si>
    <t>there is any indication of impairment.  If such an indication exists, the other investments' recoverable</t>
  </si>
  <si>
    <t>amount is estimated.  An impairment loss is recognised whenever the carrying amount of an item of other</t>
  </si>
  <si>
    <t>investments exceeds its recoverable amount on an individual basis.</t>
  </si>
  <si>
    <t>An impairment loss is recognised as an expense in the income statement.  Any subsequent increase in</t>
  </si>
  <si>
    <t>recoverable amount due to a reversal of impairment loss is restricted to the carrying amount that would</t>
  </si>
  <si>
    <t>have been determined had no impairment loss been recognised in prior years. The reversal of impairment</t>
  </si>
  <si>
    <t>loss is recognised as revenue in the income statement.</t>
  </si>
  <si>
    <t>Exceptional Item</t>
  </si>
  <si>
    <t>There were no exceptional items during the period under review.</t>
  </si>
  <si>
    <t>Extraordinary Items</t>
  </si>
  <si>
    <t>There were no extraordinary items during the period under review.</t>
  </si>
  <si>
    <t>Taxation</t>
  </si>
  <si>
    <t>Taxation comprises :-</t>
  </si>
  <si>
    <t>Current taxation</t>
  </si>
  <si>
    <t>Under/(Over) provision in prior year</t>
  </si>
  <si>
    <t>Share of associated company's taxation</t>
  </si>
  <si>
    <t>The effective tax rate for the current quarter and financial year to date is substantially higher than</t>
  </si>
  <si>
    <t>the statutory tax rate due to :-</t>
  </si>
  <si>
    <t>a.</t>
  </si>
  <si>
    <t>b.</t>
  </si>
  <si>
    <t>Profit/(loss)  on sale of unquoted investments and/or properties</t>
  </si>
  <si>
    <t>There were no disposal of investment and/or properties during the financial period under review.</t>
  </si>
  <si>
    <t>Purchase or disposal of quoted securities</t>
  </si>
  <si>
    <t>Changes in the Composition of the Group</t>
  </si>
  <si>
    <t xml:space="preserve">Save as disclosed below, there were no changes in the composition of the Group during the financial </t>
  </si>
  <si>
    <t>periods under review :-</t>
  </si>
  <si>
    <t>On 9 January 2002, the Company's wholly owned subsidiary, Integrated Logistics (HK) Ltd acquired</t>
  </si>
  <si>
    <t>50% of the equity of Integrated Shun Hing Logistics Limited, a company incorporated in Hong Kong,</t>
  </si>
  <si>
    <t>comprising of one ordinary share of HK$1/- each for a cash consideration of HK$1/-.</t>
  </si>
  <si>
    <t>The acquisition does not have any material effect on the group.</t>
  </si>
  <si>
    <t>Status of Corporate Proposals and Utilisation of Proceeds</t>
  </si>
  <si>
    <t>Save as disclosed below, there were no corporate proposals announced but not completed as at the</t>
  </si>
  <si>
    <t>i.</t>
  </si>
  <si>
    <t>ii.</t>
  </si>
  <si>
    <t>Status of Utilisation of Proceeds from Corporate Exercise undertaken</t>
  </si>
  <si>
    <t>Issuance or repayment of debt and equity securities</t>
  </si>
  <si>
    <t xml:space="preserve">There were no issuance or repayment of debt and equity securities, share buy-backs, share </t>
  </si>
  <si>
    <t>cancellations, shares held as treasury shares and resale of treasury shares during the financial period</t>
  </si>
  <si>
    <t>under review.</t>
  </si>
  <si>
    <t>Group borrowings and debt securities as at 30.06.02</t>
  </si>
  <si>
    <t>c.</t>
  </si>
  <si>
    <t>Contingent Liabilities</t>
  </si>
  <si>
    <t>There is no contingent liabilities as at the date of this report.</t>
  </si>
  <si>
    <t>Off balance sheet financial instruments</t>
  </si>
  <si>
    <t>The Group does not have any financial instruments with off balance sheet risk as at the date of this</t>
  </si>
  <si>
    <t>report.</t>
  </si>
  <si>
    <t>Material Litigation</t>
  </si>
  <si>
    <t>There is no material litigation as at the date of this report.</t>
  </si>
  <si>
    <t>Segment Reporting</t>
  </si>
  <si>
    <t>Comparison with immediate preceding quarter's results</t>
  </si>
  <si>
    <t>Profit before tax increased by 2.6% to RM2.33 million from RM2.27 million in the preceding quarter.</t>
  </si>
  <si>
    <t>Increase in profit for the quarter is mainly due to increase in Group turnover by 16.9% to RM42.9</t>
  </si>
  <si>
    <t>million compare with RM36.7 million in preceding quarter.</t>
  </si>
  <si>
    <t>Review of performance</t>
  </si>
  <si>
    <t>The Group's turnover increased by 16.5% to RM79.7 million (2001 : RM68.4 million) for the period</t>
  </si>
  <si>
    <t>under review.  The improvement in turnover is mainly due to :-</t>
  </si>
  <si>
    <t>iii.</t>
  </si>
  <si>
    <t>The Group's profit before tax increased to RM4.6 million from RM2.5 million in year 2001.  This is mainly</t>
  </si>
  <si>
    <t>due to higher turnover, lower operating and administrative costs and improvements in operating profit of</t>
  </si>
  <si>
    <t>certain subsidiaries for the period under review.</t>
  </si>
  <si>
    <t>Subsequent Events</t>
  </si>
  <si>
    <t>Seasonal or Cyclical Factors</t>
  </si>
  <si>
    <t>The business operations of the Group are not materially affected by any seasonal or cyclical factors.</t>
  </si>
  <si>
    <t>Current year prospects</t>
  </si>
  <si>
    <t>Barring any unforeseen circumstances, the Group expects to maintain its satisfactory results for the</t>
  </si>
  <si>
    <t>financial year ended 31st December 2002.</t>
  </si>
  <si>
    <t>Variance on forecast profit / profit quarantee</t>
  </si>
  <si>
    <t>This note is not applicable.</t>
  </si>
  <si>
    <t xml:space="preserve">Dividend </t>
  </si>
  <si>
    <t>The directors do not recommend any dividend for the financial period under review.</t>
  </si>
  <si>
    <t>Profit/(loss) after income tax</t>
  </si>
  <si>
    <t>before deducting minority interests</t>
  </si>
  <si>
    <t>Less minority interests</t>
  </si>
  <si>
    <t>Extraordinary items</t>
  </si>
  <si>
    <t>Extraordinary items attributable to</t>
  </si>
  <si>
    <t>Basic (based on ordinary</t>
  </si>
  <si>
    <t>shares) (sen)   (Note)</t>
  </si>
  <si>
    <t>Fully diluted</t>
  </si>
  <si>
    <t>Note :</t>
  </si>
  <si>
    <t>Based on weighted average</t>
  </si>
  <si>
    <t>no of shares in issue</t>
  </si>
  <si>
    <t>no group relief for losses suffered by certain subsidiary companies; and</t>
  </si>
  <si>
    <t>certain expenses were disallowed for tax purposes.</t>
  </si>
  <si>
    <t>There were no purchase or disposal of quoted securities for the financial period under review.</t>
  </si>
  <si>
    <t>Total investments in quoted securities as at 30.06.02 :-</t>
  </si>
  <si>
    <t>At cost</t>
  </si>
  <si>
    <t>Less : Impairment loss</t>
  </si>
  <si>
    <t>Carrying amount at end of period</t>
  </si>
  <si>
    <t>On 29 May 2001, the Company entered into a Sale of Shares agreement with Cekap Pintar Sdn. Bhd.</t>
  </si>
  <si>
    <t>for the disposal of its entire 70% equity interest in Integrated Haulage Sdn. Bhd., comprising of</t>
  </si>
  <si>
    <t xml:space="preserve">2,800,000 ordinary shares of RM1/- each for a total cash consideration of RM2,800,000/-. </t>
  </si>
  <si>
    <t>On 17 October 2001, the Company and its wholly owned subsidiary, Warisan Megah Sdn Bhd entered</t>
  </si>
  <si>
    <t>into a sale and purchase agreement with Heitech Padu Berhad to dispose a parcel of freehold land</t>
  </si>
  <si>
    <t>located at Persiaran Kewajipan, USJ 1, 47610 UEP Subang Jaya, Selangor Darul Ehsan, together with</t>
  </si>
  <si>
    <t xml:space="preserve">the sixteen-storey office tower erected thereon known as Wisma Integrated for a total cash </t>
  </si>
  <si>
    <t>consideration of RM45 million. The disposal has been effected into the Group's audited financial</t>
  </si>
  <si>
    <t>statements for the year ended 31 December 2001.</t>
  </si>
  <si>
    <t>Corporate exercises undertaken by the Company</t>
  </si>
  <si>
    <t>The following corporate exercises were undertaken by the Company :-</t>
  </si>
  <si>
    <t>(Collectively, referred to as "Corporate Exercises")</t>
  </si>
  <si>
    <t>The Bonds with Warrants Issue was completed on 22 February 2001 whilst the Rights Issue and</t>
  </si>
  <si>
    <t>Offer for Sale were completed concurrently on 22 June 2002.</t>
  </si>
  <si>
    <t>Proceeds from the Corporate Exercises and its Utilisation</t>
  </si>
  <si>
    <t>The proceeds from the Corporate Exercises were as follows :-</t>
  </si>
  <si>
    <t>Rights Issue</t>
  </si>
  <si>
    <t>Bonds with Warrants Issue (net proceeds)</t>
  </si>
  <si>
    <t>As at the date of this report, the proceeds from the Corporate Exercises were fully utilised as follow :-</t>
  </si>
  <si>
    <t>Part finance the redemption of the Company's outstanding</t>
  </si>
  <si>
    <t>RM110,190,000 nominal amount of 3% redeemable unsecured</t>
  </si>
  <si>
    <t>bonds 1996/2001 on 23 February 2001</t>
  </si>
  <si>
    <t>Repayment of bridging loan on 21 June 2002</t>
  </si>
  <si>
    <t>Working capital and payment of expenses relating to the</t>
  </si>
  <si>
    <t>Corporate Exercises in June and July 2002</t>
  </si>
  <si>
    <t>Secured :-</t>
  </si>
  <si>
    <t>Portion of term loans payable within 12 months</t>
  </si>
  <si>
    <t>Bank overdrafts</t>
  </si>
  <si>
    <t>Unsecured :-</t>
  </si>
  <si>
    <t>Revolving credits</t>
  </si>
  <si>
    <t>Portion of term loans payable after 12 months</t>
  </si>
  <si>
    <t>Bank guaranteed Bonds 2001/2006</t>
  </si>
  <si>
    <t>Long term loan</t>
  </si>
  <si>
    <t>The long term loan represents a loan from the minority shareholder of a subsidiary company</t>
  </si>
  <si>
    <t>to the said subsidiary company and is unsecured, non-interest bearing and has no fixed term</t>
  </si>
  <si>
    <t>of repayment.</t>
  </si>
  <si>
    <t>All the above borrowings are denominated in Ringgit Malaysia except for the following which is</t>
  </si>
  <si>
    <t>denominated in Hong Kong dollars :-</t>
  </si>
  <si>
    <t>By Activity</t>
  </si>
  <si>
    <t>Forwarding,</t>
  </si>
  <si>
    <t xml:space="preserve">  shipping, transport,</t>
  </si>
  <si>
    <t xml:space="preserve">  haulage and air</t>
  </si>
  <si>
    <t xml:space="preserve">  freight services</t>
  </si>
  <si>
    <t>Warehouse rental</t>
  </si>
  <si>
    <t xml:space="preserve">  and services</t>
  </si>
  <si>
    <t>Investment holding,</t>
  </si>
  <si>
    <t xml:space="preserve">  property rental,</t>
  </si>
  <si>
    <t xml:space="preserve">  commission and</t>
  </si>
  <si>
    <t xml:space="preserve">  others</t>
  </si>
  <si>
    <t>Leasing and hire</t>
  </si>
  <si>
    <t xml:space="preserve">  purchase</t>
  </si>
  <si>
    <t>By Geographical Location</t>
  </si>
  <si>
    <t>Malaysia</t>
  </si>
  <si>
    <t>Hong Kong</t>
  </si>
  <si>
    <t>Philippines</t>
  </si>
  <si>
    <t>The People's</t>
  </si>
  <si>
    <t xml:space="preserve">  Republic of China</t>
  </si>
  <si>
    <t>substantially higher turnover recorded by the Group's container haulage operations arising from</t>
  </si>
  <si>
    <t>the Northern Regions of Peninsula Malaysia ( the container haulage operations at Northern Region</t>
  </si>
  <si>
    <t>a full quarter's warehouse turnover contribution from a subsidiary, Focusmax Services Sdn. Bhd</t>
  </si>
  <si>
    <t>higher turnover recorded by the Group's operations in The Peoples' Republic of China.</t>
  </si>
  <si>
    <t>On 25 July 2002, Integrated Logistics (H.K.) Limited ("ILHK"), a wholly owned Hong Kong subsidiary</t>
  </si>
  <si>
    <t>of the Company, entered into an agreement with Shun Hing China Investment Limited (SHCI") for</t>
  </si>
  <si>
    <t xml:space="preserve">the disposal of 3,600,000 ordinary shares of HK$1/- each in Integrated Shun Hing Development </t>
  </si>
  <si>
    <t>Limited ("ISHD"), a company incorporated in Hong Kong, representing 9% of the issued and paid-up</t>
  </si>
  <si>
    <t xml:space="preserve">capital of ISHD, for a total cash consideration of HK$1,985,000/-. Concurrently with the disposal of </t>
  </si>
  <si>
    <t>the shares, ILHK assigned an amount of HK$8,415,000/-, being shareholders' loan owing by ISHD to</t>
  </si>
  <si>
    <t>ILHK, to SHCI for a total cash consideration of HK$8,415,000/-.</t>
  </si>
  <si>
    <t>Pursuant to the disposal of the shares, ILHK shareholdings in ISHD reduces from 60% to 51%.</t>
  </si>
  <si>
    <t xml:space="preserve">On 25 July 2002, Integrated Shun Hing Logistics Limited ("ISHL"), a 50% owned Hong Kong </t>
  </si>
  <si>
    <t>incorporated associated company of ILHK, increased its issued and paid-up capital from HK$2/- to</t>
  </si>
  <si>
    <t>HK$40,000,000/- by an allotment of 39,999,998 ordinary shares of HK$1/- each at par for cash to its</t>
  </si>
  <si>
    <t>existing shareholders as follows :-</t>
  </si>
  <si>
    <t>ILHK</t>
  </si>
  <si>
    <t>SHCI</t>
  </si>
  <si>
    <t>Pursuant to the allotment of shares, ILHK shareholdings in ISHL increases from 50% to 51%.</t>
  </si>
  <si>
    <t xml:space="preserve">On 26 July 2002, ISHL entered into a sale and purchase agreement with The Administrative </t>
  </si>
  <si>
    <t>Bureau of Shenzhen Free Trade Zone for the acquisition of a piece of 50 years leasehold land</t>
  </si>
  <si>
    <t xml:space="preserve">measuring approximately 177,537 sf ft located at B105-39, Shenzhen Futian Free Trade Zone, </t>
  </si>
  <si>
    <t>Shenzhen, The Peoples' Republic of China for a total cash purchase consideration of HK$26,387,360/-.</t>
  </si>
  <si>
    <t>renounceable two call rights issue of 37,335,801 new ordinary shares of RM1.00 each in the</t>
  </si>
  <si>
    <t>Company ("Rights Shares") at par, of which the first call of RM0.50 per Rights Shares shall be</t>
  </si>
  <si>
    <t>payable in cash upon acceptance whilst the second call of RM0.50 per Rights Shares shall be</t>
  </si>
  <si>
    <t>paid from the Company's share premium account, on the basis of two Rights Shares for every</t>
  </si>
  <si>
    <t>five existing shares of RM1.00 each held in the Company ("Shares") at 5.00 p.m. on 17 April</t>
  </si>
  <si>
    <t>2002 ("Rights Issue");</t>
  </si>
  <si>
    <t>an issue of RM60,000,000 nominal amount of five-year 4% redeemable bank guaranteed bonds</t>
  </si>
  <si>
    <t>2001/2006 ("Bonds 2001/2006") with up to 32,083,334 detachable warrants 2002/2007 ("Warrants</t>
  </si>
  <si>
    <t>2002/2007") on a 'bought-deal' basis to RHB Sakura Merchant Bankers Berhad ("RHB Sakura"),</t>
  </si>
  <si>
    <t>being the primary subscriber ("Primary Subscriber") ("Bonds with Warrants Issue"); and</t>
  </si>
  <si>
    <t>offer for sale by the Primary Subscriber of all the Warrants 2002/2007 to the existing shareholders</t>
  </si>
  <si>
    <t>of the Company at an offer price of 34.53 sen per Warrants 2002/2007 on the renounceable rights</t>
  </si>
  <si>
    <t>basis of one Warrants 2002/2007 for every four existing Shares held in the company at 5.00 p.m.</t>
  </si>
  <si>
    <t>Total</t>
  </si>
  <si>
    <t>operating</t>
  </si>
  <si>
    <t>revenue</t>
  </si>
  <si>
    <t>RM'000</t>
  </si>
  <si>
    <t>-------Individual quarter-------</t>
  </si>
  <si>
    <t>Current</t>
  </si>
  <si>
    <t>year</t>
  </si>
  <si>
    <t>quarter</t>
  </si>
  <si>
    <t>30.06.02</t>
  </si>
  <si>
    <t xml:space="preserve">                -</t>
  </si>
  <si>
    <t>Not applicable</t>
  </si>
  <si>
    <t>------Individual  quarter----</t>
  </si>
  <si>
    <t>Less : Inter-</t>
  </si>
  <si>
    <t>segment</t>
  </si>
  <si>
    <t>Preceding</t>
  </si>
  <si>
    <t>corresponding</t>
  </si>
  <si>
    <t>30.06.01</t>
  </si>
  <si>
    <t>Operating</t>
  </si>
  <si>
    <t>No. of shares</t>
  </si>
  <si>
    <t>------Cumulative quarter-------</t>
  </si>
  <si>
    <t>to date</t>
  </si>
  <si>
    <t>As at</t>
  </si>
  <si>
    <t>end of</t>
  </si>
  <si>
    <t>current</t>
  </si>
  <si>
    <t>------Cumulative quarter----</t>
  </si>
  <si>
    <t>Profit/(Loss)</t>
  </si>
  <si>
    <t>before</t>
  </si>
  <si>
    <t>taxation</t>
  </si>
  <si>
    <t>period</t>
  </si>
  <si>
    <t>preceding</t>
  </si>
  <si>
    <t>financial</t>
  </si>
  <si>
    <t>year end</t>
  </si>
  <si>
    <t>31.12.01</t>
  </si>
  <si>
    <t xml:space="preserve">assets </t>
  </si>
  <si>
    <t>employed</t>
  </si>
  <si>
    <t>1/4/02-9/6/02</t>
  </si>
  <si>
    <t>10/6/02-30/6/02</t>
  </si>
  <si>
    <t>w.a. shares in issue</t>
  </si>
  <si>
    <t>=</t>
  </si>
  <si>
    <t>1/1/02-9/6/02</t>
  </si>
  <si>
    <t>Saved as disclosed below, there were no material events subsequent to the end of the quarter reported on :-</t>
  </si>
  <si>
    <t>date of this report :-</t>
  </si>
  <si>
    <t>commenced in mid April 2002) ;</t>
  </si>
  <si>
    <t>which was acquired and operation commenced on 26/4/2001 ; and</t>
  </si>
  <si>
    <t>on 17 April 2002 ("Offer for Sale").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</si>
</sst>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4"/>
  <sheetViews>
    <sheetView tabSelected="1" showOutlineSymbols="0" zoomScale="87" zoomScaleNormal="87" workbookViewId="0" topLeftCell="A1">
      <selection activeCell="A8" sqref="A8"/>
    </sheetView>
  </sheetViews>
  <sheetFormatPr defaultColWidth="8.88671875" defaultRowHeight="15"/>
  <cols>
    <col min="1" max="4" width="3.6640625" style="1" customWidth="1"/>
    <col min="5" max="5" width="10.6640625" style="1" customWidth="1"/>
    <col min="6" max="6" width="8.6640625" style="1" customWidth="1"/>
    <col min="7" max="7" width="3.6640625" style="1" customWidth="1"/>
    <col min="8" max="8" width="8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8.6640625" style="1" customWidth="1"/>
    <col min="13" max="13" width="3.6640625" style="1" customWidth="1"/>
    <col min="14" max="14" width="8.6640625" style="1" customWidth="1"/>
    <col min="15" max="16" width="3.6640625" style="1" customWidth="1"/>
    <col min="17" max="17" width="10.6640625" style="1" customWidth="1"/>
    <col min="18" max="18" width="3.6640625" style="1" customWidth="1"/>
    <col min="19" max="19" width="9.6640625" style="1" customWidth="1"/>
    <col min="20" max="20" width="5.6640625" style="1" customWidth="1"/>
    <col min="21" max="21" width="10.6640625" style="1" customWidth="1"/>
    <col min="22" max="22" width="3.6640625" style="1" customWidth="1"/>
    <col min="23" max="16384" width="9.6640625" style="1" customWidth="1"/>
  </cols>
  <sheetData>
    <row r="1" spans="2:16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2"/>
      <c r="P3" s="2"/>
    </row>
    <row r="4" spans="1:16" ht="15.75">
      <c r="A4" s="3" t="s">
        <v>1</v>
      </c>
      <c r="P4" s="2"/>
    </row>
    <row r="5" spans="1:16" ht="15.75">
      <c r="A5" s="2" t="s">
        <v>2</v>
      </c>
      <c r="P5" s="2"/>
    </row>
    <row r="6" spans="1:16" ht="15.75">
      <c r="A6" s="2"/>
      <c r="P6" s="2"/>
    </row>
    <row r="7" spans="1:16" ht="15.75">
      <c r="A7" s="4" t="s">
        <v>3</v>
      </c>
      <c r="P7" s="2"/>
    </row>
    <row r="8" spans="1:16" ht="15.75">
      <c r="A8" s="2"/>
      <c r="P8" s="2"/>
    </row>
    <row r="9" spans="1:16" ht="15.75">
      <c r="A9" s="2"/>
      <c r="H9" s="5" t="s">
        <v>297</v>
      </c>
      <c r="I9" s="5"/>
      <c r="J9" s="5"/>
      <c r="L9" s="5" t="s">
        <v>312</v>
      </c>
      <c r="M9" s="5"/>
      <c r="N9" s="5"/>
      <c r="P9" s="2"/>
    </row>
    <row r="10" spans="1:16" ht="15.75">
      <c r="A10" s="2"/>
      <c r="H10" s="6"/>
      <c r="J10" s="6" t="s">
        <v>307</v>
      </c>
      <c r="K10" s="6"/>
      <c r="L10" s="6"/>
      <c r="M10" s="6"/>
      <c r="N10" s="6" t="s">
        <v>307</v>
      </c>
      <c r="P10" s="2"/>
    </row>
    <row r="11" spans="1:16" ht="15.75">
      <c r="A11" s="2"/>
      <c r="H11" s="6" t="s">
        <v>298</v>
      </c>
      <c r="J11" s="6" t="s">
        <v>299</v>
      </c>
      <c r="L11" s="6" t="s">
        <v>298</v>
      </c>
      <c r="M11" s="6"/>
      <c r="N11" s="6" t="s">
        <v>299</v>
      </c>
      <c r="P11" s="2"/>
    </row>
    <row r="12" spans="1:16" ht="15.75">
      <c r="A12" s="2"/>
      <c r="H12" s="6" t="s">
        <v>299</v>
      </c>
      <c r="J12" s="3" t="s">
        <v>308</v>
      </c>
      <c r="L12" s="6" t="s">
        <v>299</v>
      </c>
      <c r="M12" s="6"/>
      <c r="N12" s="3" t="s">
        <v>308</v>
      </c>
      <c r="P12" s="2"/>
    </row>
    <row r="13" spans="1:16" ht="15.75">
      <c r="A13" s="2"/>
      <c r="H13" s="6" t="s">
        <v>300</v>
      </c>
      <c r="J13" s="6" t="s">
        <v>300</v>
      </c>
      <c r="L13" s="6" t="s">
        <v>313</v>
      </c>
      <c r="M13" s="6"/>
      <c r="N13" s="6" t="s">
        <v>321</v>
      </c>
      <c r="P13" s="2"/>
    </row>
    <row r="14" spans="1:16" ht="15.75">
      <c r="A14" s="2"/>
      <c r="H14" s="6" t="s">
        <v>301</v>
      </c>
      <c r="J14" s="6" t="s">
        <v>309</v>
      </c>
      <c r="L14" s="6" t="s">
        <v>301</v>
      </c>
      <c r="N14" s="6" t="s">
        <v>309</v>
      </c>
      <c r="P14" s="2"/>
    </row>
    <row r="15" spans="1:16" ht="15.75">
      <c r="A15" s="2"/>
      <c r="H15" s="6" t="s">
        <v>296</v>
      </c>
      <c r="J15" s="6" t="s">
        <v>296</v>
      </c>
      <c r="L15" s="6" t="s">
        <v>296</v>
      </c>
      <c r="M15" s="6"/>
      <c r="N15" s="6" t="s">
        <v>296</v>
      </c>
      <c r="P15" s="2"/>
    </row>
    <row r="16" spans="1:16" ht="15.75">
      <c r="A16" s="2"/>
      <c r="P16" s="2"/>
    </row>
    <row r="17" spans="1:16" ht="15.75">
      <c r="A17" s="3" t="s">
        <v>4</v>
      </c>
      <c r="B17" s="3" t="s">
        <v>33</v>
      </c>
      <c r="C17" s="1" t="s">
        <v>63</v>
      </c>
      <c r="H17" s="1">
        <f>L17-36731</f>
        <v>42941</v>
      </c>
      <c r="J17" s="1">
        <v>35567</v>
      </c>
      <c r="L17" s="1">
        <v>79672</v>
      </c>
      <c r="N17" s="1">
        <v>68404</v>
      </c>
      <c r="P17" s="2"/>
    </row>
    <row r="18" spans="1:16" ht="15.75">
      <c r="A18" s="2"/>
      <c r="P18" s="2"/>
    </row>
    <row r="19" spans="1:16" ht="15.75">
      <c r="A19" s="2"/>
      <c r="B19" s="3" t="s">
        <v>34</v>
      </c>
      <c r="C19" s="1" t="s">
        <v>64</v>
      </c>
      <c r="H19" s="6" t="s">
        <v>51</v>
      </c>
      <c r="J19" s="6" t="s">
        <v>51</v>
      </c>
      <c r="L19" s="6" t="s">
        <v>51</v>
      </c>
      <c r="N19" s="6" t="s">
        <v>51</v>
      </c>
      <c r="P19" s="2"/>
    </row>
    <row r="20" spans="1:16" ht="15.75">
      <c r="A20" s="2"/>
      <c r="P20" s="2"/>
    </row>
    <row r="21" spans="1:16" ht="15.75">
      <c r="A21" s="2"/>
      <c r="B21" s="3" t="s">
        <v>35</v>
      </c>
      <c r="C21" s="3" t="s">
        <v>65</v>
      </c>
      <c r="H21" s="1">
        <f>L21-71</f>
        <v>730</v>
      </c>
      <c r="J21" s="1">
        <v>488</v>
      </c>
      <c r="L21" s="1">
        <v>801</v>
      </c>
      <c r="N21" s="1">
        <v>510</v>
      </c>
      <c r="P21" s="2"/>
    </row>
    <row r="22" spans="1:16" ht="15.75">
      <c r="A22" s="2"/>
      <c r="P22" s="2"/>
    </row>
    <row r="23" spans="1:16" ht="15.75">
      <c r="A23" s="3" t="s">
        <v>5</v>
      </c>
      <c r="B23" s="3" t="s">
        <v>33</v>
      </c>
      <c r="C23" s="3" t="s">
        <v>66</v>
      </c>
      <c r="H23" s="1">
        <f>L23-9100</f>
        <v>10364</v>
      </c>
      <c r="J23" s="1">
        <v>7792</v>
      </c>
      <c r="L23" s="1">
        <v>19464</v>
      </c>
      <c r="N23" s="1">
        <v>15630</v>
      </c>
      <c r="P23" s="2"/>
    </row>
    <row r="24" spans="1:16" ht="15.75">
      <c r="A24" s="2"/>
      <c r="C24" s="3" t="s">
        <v>67</v>
      </c>
      <c r="P24" s="2"/>
    </row>
    <row r="25" spans="1:16" ht="15.75">
      <c r="A25" s="2"/>
      <c r="C25" s="1" t="s">
        <v>68</v>
      </c>
      <c r="P25" s="2"/>
    </row>
    <row r="26" spans="1:16" ht="15.75">
      <c r="A26" s="2"/>
      <c r="C26" s="1" t="s">
        <v>69</v>
      </c>
      <c r="P26" s="2"/>
    </row>
    <row r="27" spans="1:16" ht="15.75">
      <c r="A27" s="2"/>
      <c r="P27" s="2"/>
    </row>
    <row r="28" spans="1:16" ht="15.75">
      <c r="A28" s="2"/>
      <c r="B28" s="3" t="s">
        <v>34</v>
      </c>
      <c r="C28" s="1" t="s">
        <v>70</v>
      </c>
      <c r="H28" s="1">
        <f>L28+2881</f>
        <v>-3686</v>
      </c>
      <c r="J28" s="1">
        <v>-3370</v>
      </c>
      <c r="L28" s="1">
        <v>-6567</v>
      </c>
      <c r="N28" s="1">
        <v>-5459</v>
      </c>
      <c r="P28" s="2"/>
    </row>
    <row r="29" spans="1:16" ht="15.75">
      <c r="A29" s="2"/>
      <c r="P29" s="2"/>
    </row>
    <row r="30" spans="1:16" ht="15.75">
      <c r="A30" s="2"/>
      <c r="B30" s="3" t="s">
        <v>35</v>
      </c>
      <c r="C30" s="1" t="s">
        <v>71</v>
      </c>
      <c r="H30" s="1">
        <f>L30+3939</f>
        <v>-4302</v>
      </c>
      <c r="J30" s="1">
        <v>-3998</v>
      </c>
      <c r="L30" s="1">
        <v>-8241</v>
      </c>
      <c r="N30" s="1">
        <v>-7652</v>
      </c>
      <c r="P30" s="2"/>
    </row>
    <row r="31" spans="1:16" ht="15.75">
      <c r="A31" s="2"/>
      <c r="P31" s="2"/>
    </row>
    <row r="32" spans="1:16" ht="15.75">
      <c r="A32" s="2"/>
      <c r="B32" s="3" t="s">
        <v>36</v>
      </c>
      <c r="C32" s="3" t="s">
        <v>72</v>
      </c>
      <c r="H32" s="6" t="s">
        <v>51</v>
      </c>
      <c r="I32" s="1" t="s">
        <v>104</v>
      </c>
      <c r="J32" s="3">
        <v>-95</v>
      </c>
      <c r="L32" s="6" t="s">
        <v>51</v>
      </c>
      <c r="N32" s="3">
        <v>-95</v>
      </c>
      <c r="P32" s="2"/>
    </row>
    <row r="33" spans="1:16" ht="15.75">
      <c r="A33" s="2"/>
      <c r="H33" s="1" t="s">
        <v>104</v>
      </c>
      <c r="J33" s="1" t="s">
        <v>104</v>
      </c>
      <c r="L33" s="1" t="s">
        <v>104</v>
      </c>
      <c r="N33" s="1" t="s">
        <v>104</v>
      </c>
      <c r="P33" s="2"/>
    </row>
    <row r="34" spans="1:16" ht="15.75">
      <c r="A34" s="2"/>
      <c r="B34" s="3" t="s">
        <v>37</v>
      </c>
      <c r="C34" s="3" t="s">
        <v>73</v>
      </c>
      <c r="H34" s="1">
        <f>SUM(H23:H32)</f>
        <v>2376</v>
      </c>
      <c r="J34" s="1">
        <f>SUM(J23:J32)</f>
        <v>329</v>
      </c>
      <c r="L34" s="1">
        <f>SUM(L23:L32)</f>
        <v>4656</v>
      </c>
      <c r="N34" s="1">
        <f>SUM(N23:N32)</f>
        <v>2424</v>
      </c>
      <c r="P34" s="2"/>
    </row>
    <row r="35" spans="1:16" ht="15.75">
      <c r="A35" s="2"/>
      <c r="C35" s="3" t="s">
        <v>69</v>
      </c>
      <c r="P35" s="2"/>
    </row>
    <row r="36" spans="1:16" ht="15.75">
      <c r="A36" s="2"/>
      <c r="P36" s="2"/>
    </row>
    <row r="37" spans="1:16" ht="15.75">
      <c r="A37" s="2"/>
      <c r="B37" s="3" t="s">
        <v>38</v>
      </c>
      <c r="C37" s="3" t="s">
        <v>74</v>
      </c>
      <c r="H37" s="1">
        <f>L37+10</f>
        <v>-48</v>
      </c>
      <c r="J37" s="1">
        <v>72</v>
      </c>
      <c r="L37" s="1">
        <v>-58</v>
      </c>
      <c r="N37" s="1">
        <v>40</v>
      </c>
      <c r="P37" s="2"/>
    </row>
    <row r="38" spans="1:16" ht="15.75">
      <c r="A38" s="2"/>
      <c r="C38" s="1" t="s">
        <v>75</v>
      </c>
      <c r="P38" s="2"/>
    </row>
    <row r="39" spans="1:16" ht="15.75">
      <c r="A39" s="2"/>
      <c r="P39" s="2"/>
    </row>
    <row r="40" spans="1:16" ht="15.75">
      <c r="A40" s="2"/>
      <c r="B40" s="3" t="s">
        <v>39</v>
      </c>
      <c r="C40" s="3" t="s">
        <v>73</v>
      </c>
      <c r="H40" s="1">
        <f>H34+H37</f>
        <v>2328</v>
      </c>
      <c r="J40" s="1">
        <f>J34+J37</f>
        <v>401</v>
      </c>
      <c r="L40" s="1">
        <f>L34+L37</f>
        <v>4598</v>
      </c>
      <c r="N40" s="1">
        <f>N34+N37</f>
        <v>2464</v>
      </c>
      <c r="P40" s="2"/>
    </row>
    <row r="41" spans="1:16" ht="15.75">
      <c r="A41" s="2"/>
      <c r="C41" s="3" t="s">
        <v>69</v>
      </c>
      <c r="P41" s="2"/>
    </row>
    <row r="42" spans="1:16" ht="15.75">
      <c r="A42" s="2"/>
      <c r="P42" s="2"/>
    </row>
    <row r="43" spans="1:16" ht="15.75">
      <c r="A43" s="2"/>
      <c r="B43" s="3" t="s">
        <v>40</v>
      </c>
      <c r="C43" s="1" t="s">
        <v>76</v>
      </c>
      <c r="H43" s="1">
        <f>L43+1303</f>
        <v>-2259</v>
      </c>
      <c r="J43" s="1">
        <v>-834</v>
      </c>
      <c r="L43" s="1">
        <v>-3562</v>
      </c>
      <c r="N43" s="1">
        <v>-2116</v>
      </c>
      <c r="P43" s="2"/>
    </row>
    <row r="44" spans="1:16" ht="15.75">
      <c r="A44" s="2"/>
      <c r="P44" s="2"/>
    </row>
    <row r="45" spans="1:16" ht="15.75">
      <c r="A45" s="2"/>
      <c r="B45" s="3" t="s">
        <v>41</v>
      </c>
      <c r="C45" s="3" t="s">
        <v>41</v>
      </c>
      <c r="D45" s="3" t="s">
        <v>182</v>
      </c>
      <c r="E45" s="3"/>
      <c r="H45" s="1">
        <f>SUM(H40:H43)</f>
        <v>69</v>
      </c>
      <c r="J45" s="1">
        <f>SUM(J40:J43)</f>
        <v>-433</v>
      </c>
      <c r="L45" s="1">
        <f>SUM(L40:L43)</f>
        <v>1036</v>
      </c>
      <c r="N45" s="1">
        <f>SUM(N40:N43)</f>
        <v>348</v>
      </c>
      <c r="P45" s="2"/>
    </row>
    <row r="46" spans="1:16" ht="15.75">
      <c r="A46" s="2"/>
      <c r="D46" s="3" t="s">
        <v>183</v>
      </c>
      <c r="E46" s="3"/>
      <c r="P46" s="2"/>
    </row>
    <row r="47" spans="1:16" ht="15.75">
      <c r="A47" s="2"/>
      <c r="P47" s="2"/>
    </row>
    <row r="48" spans="1:16" ht="15.75">
      <c r="A48" s="2"/>
      <c r="C48" s="3" t="s">
        <v>77</v>
      </c>
      <c r="D48" s="3" t="s">
        <v>184</v>
      </c>
      <c r="E48" s="3"/>
      <c r="H48" s="1">
        <f>L48+189</f>
        <v>-530</v>
      </c>
      <c r="J48" s="1">
        <v>-242</v>
      </c>
      <c r="L48" s="1">
        <v>-719</v>
      </c>
      <c r="N48" s="1">
        <v>-200</v>
      </c>
      <c r="P48" s="2"/>
    </row>
    <row r="49" spans="1:16" ht="15.75">
      <c r="A49" s="2"/>
      <c r="P49" s="2"/>
    </row>
    <row r="50" spans="1:16" ht="15.75">
      <c r="A50" s="2"/>
      <c r="B50" s="3" t="s">
        <v>42</v>
      </c>
      <c r="C50" s="3" t="s">
        <v>78</v>
      </c>
      <c r="H50" s="1">
        <f>H45+H48</f>
        <v>-461</v>
      </c>
      <c r="J50" s="1">
        <f>J45+J48</f>
        <v>-675</v>
      </c>
      <c r="L50" s="1">
        <f>L45+L48</f>
        <v>317</v>
      </c>
      <c r="N50" s="1">
        <f>N45+N48</f>
        <v>148</v>
      </c>
      <c r="P50" s="2"/>
    </row>
    <row r="51" spans="1:16" ht="15.75">
      <c r="A51" s="2"/>
      <c r="C51" s="3" t="s">
        <v>79</v>
      </c>
      <c r="P51" s="2"/>
    </row>
    <row r="52" spans="1:16" ht="15.75">
      <c r="A52" s="2"/>
      <c r="P52" s="2"/>
    </row>
    <row r="53" spans="1:16" ht="15.75">
      <c r="A53" s="2"/>
      <c r="P53" s="2"/>
    </row>
    <row r="54" spans="1:2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16" ht="15.75">
      <c r="A55" s="2"/>
      <c r="P55" s="2"/>
    </row>
    <row r="56" spans="1:16" ht="15.75">
      <c r="A56" s="2"/>
      <c r="H56" s="5" t="s">
        <v>297</v>
      </c>
      <c r="I56" s="5"/>
      <c r="J56" s="5"/>
      <c r="L56" s="5" t="s">
        <v>312</v>
      </c>
      <c r="M56" s="5"/>
      <c r="N56" s="5"/>
      <c r="P56" s="2"/>
    </row>
    <row r="57" spans="1:16" ht="15.75">
      <c r="A57" s="2"/>
      <c r="H57" s="6"/>
      <c r="J57" s="6" t="s">
        <v>307</v>
      </c>
      <c r="K57" s="6"/>
      <c r="L57" s="6"/>
      <c r="M57" s="6"/>
      <c r="N57" s="6" t="s">
        <v>307</v>
      </c>
      <c r="P57" s="2"/>
    </row>
    <row r="58" spans="1:16" ht="15.75">
      <c r="A58" s="2"/>
      <c r="H58" s="6" t="s">
        <v>298</v>
      </c>
      <c r="J58" s="6" t="s">
        <v>299</v>
      </c>
      <c r="K58" s="6"/>
      <c r="L58" s="6" t="s">
        <v>298</v>
      </c>
      <c r="M58" s="6"/>
      <c r="N58" s="6" t="s">
        <v>299</v>
      </c>
      <c r="P58" s="2"/>
    </row>
    <row r="59" spans="1:16" ht="15.75">
      <c r="A59" s="2"/>
      <c r="H59" s="6" t="s">
        <v>299</v>
      </c>
      <c r="J59" s="3" t="s">
        <v>308</v>
      </c>
      <c r="L59" s="6" t="s">
        <v>299</v>
      </c>
      <c r="M59" s="6"/>
      <c r="N59" s="3" t="s">
        <v>308</v>
      </c>
      <c r="P59" s="2"/>
    </row>
    <row r="60" spans="1:16" ht="15.75">
      <c r="A60" s="2"/>
      <c r="H60" s="6" t="s">
        <v>300</v>
      </c>
      <c r="J60" s="6" t="s">
        <v>300</v>
      </c>
      <c r="L60" s="6" t="s">
        <v>313</v>
      </c>
      <c r="M60" s="6"/>
      <c r="N60" s="6" t="s">
        <v>321</v>
      </c>
      <c r="P60" s="2"/>
    </row>
    <row r="61" spans="1:16" ht="15.75">
      <c r="A61" s="2"/>
      <c r="H61" s="6" t="s">
        <v>301</v>
      </c>
      <c r="J61" s="6" t="s">
        <v>309</v>
      </c>
      <c r="L61" s="6" t="s">
        <v>301</v>
      </c>
      <c r="N61" s="6" t="s">
        <v>309</v>
      </c>
      <c r="P61" s="2"/>
    </row>
    <row r="62" spans="1:16" ht="15.75">
      <c r="A62" s="2"/>
      <c r="H62" s="6" t="s">
        <v>296</v>
      </c>
      <c r="J62" s="6" t="s">
        <v>296</v>
      </c>
      <c r="L62" s="6" t="s">
        <v>296</v>
      </c>
      <c r="M62" s="6"/>
      <c r="N62" s="6" t="s">
        <v>296</v>
      </c>
      <c r="P62" s="2"/>
    </row>
    <row r="63" spans="1:16" ht="15.75">
      <c r="A63" s="2"/>
      <c r="P63" s="2"/>
    </row>
    <row r="64" spans="1:16" ht="15.75">
      <c r="A64" s="2"/>
      <c r="B64" s="3" t="s">
        <v>43</v>
      </c>
      <c r="C64" s="3" t="s">
        <v>41</v>
      </c>
      <c r="D64" s="1" t="s">
        <v>185</v>
      </c>
      <c r="H64" s="6" t="s">
        <v>51</v>
      </c>
      <c r="J64" s="6" t="s">
        <v>51</v>
      </c>
      <c r="L64" s="6" t="s">
        <v>51</v>
      </c>
      <c r="N64" s="6" t="s">
        <v>51</v>
      </c>
      <c r="P64" s="2"/>
    </row>
    <row r="65" spans="1:16" ht="15.75">
      <c r="A65" s="2"/>
      <c r="C65" s="3" t="s">
        <v>77</v>
      </c>
      <c r="D65" s="1" t="s">
        <v>184</v>
      </c>
      <c r="H65" s="6" t="s">
        <v>51</v>
      </c>
      <c r="J65" s="6" t="s">
        <v>51</v>
      </c>
      <c r="L65" s="6" t="s">
        <v>51</v>
      </c>
      <c r="N65" s="6" t="s">
        <v>51</v>
      </c>
      <c r="P65" s="2"/>
    </row>
    <row r="66" spans="1:16" ht="15.75">
      <c r="A66" s="2"/>
      <c r="C66" s="3" t="s">
        <v>80</v>
      </c>
      <c r="D66" s="1" t="s">
        <v>186</v>
      </c>
      <c r="H66" s="6" t="s">
        <v>51</v>
      </c>
      <c r="J66" s="6" t="s">
        <v>51</v>
      </c>
      <c r="L66" s="6" t="s">
        <v>51</v>
      </c>
      <c r="N66" s="6" t="s">
        <v>51</v>
      </c>
      <c r="P66" s="2"/>
    </row>
    <row r="67" spans="1:16" ht="15.75">
      <c r="A67" s="2"/>
      <c r="D67" s="1" t="s">
        <v>82</v>
      </c>
      <c r="P67" s="2"/>
    </row>
    <row r="68" spans="1:16" ht="15.75">
      <c r="A68" s="2"/>
      <c r="P68" s="2"/>
    </row>
    <row r="69" spans="1:16" ht="15.75">
      <c r="A69" s="2"/>
      <c r="B69" s="3" t="s">
        <v>44</v>
      </c>
      <c r="C69" s="3" t="s">
        <v>81</v>
      </c>
      <c r="H69" s="1">
        <f>H50</f>
        <v>-461</v>
      </c>
      <c r="J69" s="1">
        <f>J50</f>
        <v>-675</v>
      </c>
      <c r="L69" s="1">
        <f>L50</f>
        <v>317</v>
      </c>
      <c r="N69" s="1">
        <f>N50</f>
        <v>148</v>
      </c>
      <c r="P69" s="2"/>
    </row>
    <row r="70" spans="1:16" ht="15.75">
      <c r="A70" s="2"/>
      <c r="C70" s="3" t="s">
        <v>82</v>
      </c>
      <c r="P70" s="2"/>
    </row>
    <row r="71" spans="1:16" ht="15.75">
      <c r="A71" s="2"/>
      <c r="P71" s="2"/>
    </row>
    <row r="72" spans="1:16" ht="15.75">
      <c r="A72" s="2"/>
      <c r="P72" s="2"/>
    </row>
    <row r="73" spans="1:16" ht="15.75">
      <c r="A73" s="3" t="s">
        <v>6</v>
      </c>
      <c r="B73" s="3" t="s">
        <v>33</v>
      </c>
      <c r="C73" s="3" t="s">
        <v>83</v>
      </c>
      <c r="P73" s="2"/>
    </row>
    <row r="74" spans="1:16" ht="15.75">
      <c r="A74" s="2"/>
      <c r="C74" s="3" t="s">
        <v>84</v>
      </c>
      <c r="P74" s="2"/>
    </row>
    <row r="75" spans="1:16" ht="15.75">
      <c r="A75" s="2"/>
      <c r="C75" s="3" t="s">
        <v>85</v>
      </c>
      <c r="P75" s="2"/>
    </row>
    <row r="76" spans="1:16" ht="15.75">
      <c r="A76" s="2"/>
      <c r="P76" s="2"/>
    </row>
    <row r="77" spans="1:16" ht="15.75">
      <c r="A77" s="2"/>
      <c r="C77" s="3" t="s">
        <v>41</v>
      </c>
      <c r="D77" s="3" t="s">
        <v>187</v>
      </c>
      <c r="E77" s="3"/>
      <c r="H77" s="7">
        <f>H50/101955*100</f>
        <v>-0.45216026678436566</v>
      </c>
      <c r="J77" s="7">
        <f>J50/93340*100</f>
        <v>-0.7231626312406256</v>
      </c>
      <c r="L77" s="7">
        <f>L50/97671*100</f>
        <v>0.32455897861187044</v>
      </c>
      <c r="N77" s="7">
        <f>N50/93340*100</f>
        <v>0.15856010284979644</v>
      </c>
      <c r="P77" s="2"/>
    </row>
    <row r="78" spans="1:16" ht="15.75">
      <c r="A78" s="2"/>
      <c r="D78" s="3" t="s">
        <v>188</v>
      </c>
      <c r="E78" s="3"/>
      <c r="P78" s="2"/>
    </row>
    <row r="79" spans="1:16" ht="15.75">
      <c r="A79" s="2"/>
      <c r="P79" s="2"/>
    </row>
    <row r="80" spans="1:16" ht="15.75">
      <c r="A80" s="2"/>
      <c r="C80" s="3" t="s">
        <v>77</v>
      </c>
      <c r="D80" s="3" t="s">
        <v>189</v>
      </c>
      <c r="E80" s="3"/>
      <c r="H80" s="3" t="s">
        <v>303</v>
      </c>
      <c r="J80" s="3" t="s">
        <v>303</v>
      </c>
      <c r="L80" s="3" t="s">
        <v>303</v>
      </c>
      <c r="N80" s="3" t="s">
        <v>303</v>
      </c>
      <c r="P80" s="2"/>
    </row>
    <row r="81" spans="1:16" ht="15.75">
      <c r="A81" s="2"/>
      <c r="P81" s="2"/>
    </row>
    <row r="82" spans="1:16" ht="15.75">
      <c r="A82" s="2"/>
      <c r="P82" s="2"/>
    </row>
    <row r="83" spans="1:16" ht="15.75">
      <c r="A83" s="2"/>
      <c r="P83" s="2"/>
    </row>
    <row r="84" spans="1:16" ht="15.75">
      <c r="A84" s="2"/>
      <c r="P84" s="2"/>
    </row>
    <row r="85" spans="1:23" ht="15.75">
      <c r="A85" s="2"/>
      <c r="C85" s="8" t="s">
        <v>86</v>
      </c>
      <c r="D85" s="9" t="s">
        <v>190</v>
      </c>
      <c r="E85" s="9"/>
      <c r="P85" s="2"/>
      <c r="Q85" s="3" t="s">
        <v>328</v>
      </c>
      <c r="R85" s="6" t="s">
        <v>331</v>
      </c>
      <c r="S85" s="1">
        <f>70/91*93339503</f>
        <v>71799617.6923077</v>
      </c>
      <c r="U85" s="3" t="s">
        <v>332</v>
      </c>
      <c r="V85" s="6" t="s">
        <v>331</v>
      </c>
      <c r="W85" s="1">
        <f>160/181*93339503</f>
        <v>82510057.90055248</v>
      </c>
    </row>
    <row r="86" spans="1:23" ht="15.75">
      <c r="A86" s="2"/>
      <c r="P86" s="2"/>
      <c r="Q86" s="3" t="s">
        <v>329</v>
      </c>
      <c r="R86" s="6" t="s">
        <v>331</v>
      </c>
      <c r="S86" s="1">
        <f>21/91*130675304</f>
        <v>30155839.384615388</v>
      </c>
      <c r="U86" s="3" t="s">
        <v>329</v>
      </c>
      <c r="V86" s="6" t="s">
        <v>331</v>
      </c>
      <c r="W86" s="1">
        <f>21/181*130675304</f>
        <v>15161223.116022099</v>
      </c>
    </row>
    <row r="87" spans="1:16" ht="15.75">
      <c r="A87" s="2"/>
      <c r="D87" s="1" t="s">
        <v>191</v>
      </c>
      <c r="P87" s="2"/>
    </row>
    <row r="88" spans="1:23" ht="15.75">
      <c r="A88" s="2"/>
      <c r="D88" s="1" t="s">
        <v>192</v>
      </c>
      <c r="H88" s="1">
        <v>101955</v>
      </c>
      <c r="J88" s="1">
        <v>93340</v>
      </c>
      <c r="L88" s="1">
        <v>97671</v>
      </c>
      <c r="N88" s="1">
        <v>93340</v>
      </c>
      <c r="P88" s="2"/>
      <c r="Q88" s="1" t="s">
        <v>330</v>
      </c>
      <c r="S88" s="1">
        <f>S85+S86</f>
        <v>101955457.07692309</v>
      </c>
      <c r="W88" s="1">
        <f>W85+W86</f>
        <v>97671281.01657458</v>
      </c>
    </row>
    <row r="89" spans="1:16" ht="15.75">
      <c r="A89" s="2"/>
      <c r="H89" s="10"/>
      <c r="J89" s="10"/>
      <c r="L89" s="10"/>
      <c r="N89" s="10"/>
      <c r="P89" s="2"/>
    </row>
    <row r="90" spans="1:16" ht="15.75">
      <c r="A90" s="2"/>
      <c r="P90" s="2"/>
    </row>
    <row r="91" spans="1:16" ht="15.75">
      <c r="A91" s="2"/>
      <c r="P91" s="2"/>
    </row>
    <row r="92" spans="2:23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>
      <c r="A93" s="2" t="s">
        <v>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16" ht="15.75">
      <c r="A94" s="2"/>
      <c r="P94" s="2"/>
    </row>
    <row r="95" spans="1:16" ht="15.75">
      <c r="A95" s="4" t="s">
        <v>7</v>
      </c>
      <c r="P95" s="2"/>
    </row>
    <row r="96" spans="1:16" ht="15.75">
      <c r="A96" s="2"/>
      <c r="P96" s="2"/>
    </row>
    <row r="97" spans="1:16" ht="15.75">
      <c r="A97" s="2"/>
      <c r="L97" s="6" t="s">
        <v>314</v>
      </c>
      <c r="M97" s="6"/>
      <c r="N97" s="6" t="s">
        <v>314</v>
      </c>
      <c r="P97" s="2"/>
    </row>
    <row r="98" spans="1:16" ht="15.75">
      <c r="A98" s="2"/>
      <c r="L98" s="6" t="s">
        <v>315</v>
      </c>
      <c r="M98" s="6"/>
      <c r="N98" s="6" t="s">
        <v>322</v>
      </c>
      <c r="P98" s="2"/>
    </row>
    <row r="99" spans="1:16" ht="15.75">
      <c r="A99" s="2"/>
      <c r="L99" s="6" t="s">
        <v>316</v>
      </c>
      <c r="M99" s="6"/>
      <c r="N99" s="6" t="s">
        <v>323</v>
      </c>
      <c r="P99" s="2"/>
    </row>
    <row r="100" spans="1:16" ht="15.75">
      <c r="A100" s="2"/>
      <c r="L100" s="6" t="s">
        <v>300</v>
      </c>
      <c r="M100" s="6"/>
      <c r="N100" s="6" t="s">
        <v>324</v>
      </c>
      <c r="P100" s="2"/>
    </row>
    <row r="101" spans="1:16" ht="15.75">
      <c r="A101" s="2"/>
      <c r="L101" s="6" t="s">
        <v>301</v>
      </c>
      <c r="M101" s="6"/>
      <c r="N101" s="6" t="s">
        <v>325</v>
      </c>
      <c r="P101" s="2"/>
    </row>
    <row r="102" spans="1:16" ht="15.75">
      <c r="A102" s="2"/>
      <c r="L102" s="6" t="s">
        <v>296</v>
      </c>
      <c r="M102" s="6"/>
      <c r="N102" s="6" t="s">
        <v>296</v>
      </c>
      <c r="P102" s="2"/>
    </row>
    <row r="103" spans="1:16" ht="15.75">
      <c r="A103" s="2"/>
      <c r="P103" s="2"/>
    </row>
    <row r="104" spans="1:16" ht="15.75">
      <c r="A104" s="3" t="s">
        <v>4</v>
      </c>
      <c r="B104" s="3" t="s">
        <v>45</v>
      </c>
      <c r="L104" s="1">
        <v>329652</v>
      </c>
      <c r="N104" s="3">
        <f>320044-571</f>
        <v>319473</v>
      </c>
      <c r="P104" s="2"/>
    </row>
    <row r="105" spans="1:16" ht="15.75">
      <c r="A105" s="2"/>
      <c r="N105" s="3"/>
      <c r="P105" s="2"/>
    </row>
    <row r="106" spans="1:16" ht="15.75">
      <c r="A106" s="3" t="s">
        <v>5</v>
      </c>
      <c r="B106" s="1" t="s">
        <v>46</v>
      </c>
      <c r="L106" s="1">
        <v>0</v>
      </c>
      <c r="N106" s="3">
        <v>571</v>
      </c>
      <c r="P106" s="2"/>
    </row>
    <row r="107" spans="1:16" ht="15.75">
      <c r="A107" s="2"/>
      <c r="N107" s="3"/>
      <c r="P107" s="2"/>
    </row>
    <row r="108" spans="1:16" ht="15.75">
      <c r="A108" s="3" t="s">
        <v>6</v>
      </c>
      <c r="B108" s="3" t="s">
        <v>47</v>
      </c>
      <c r="L108" s="1">
        <v>15599</v>
      </c>
      <c r="N108" s="3">
        <v>15048</v>
      </c>
      <c r="P108" s="2"/>
    </row>
    <row r="109" spans="1:16" ht="15.75">
      <c r="A109" s="2"/>
      <c r="N109" s="3"/>
      <c r="P109" s="2"/>
    </row>
    <row r="110" spans="1:16" ht="15.75">
      <c r="A110" s="3" t="s">
        <v>8</v>
      </c>
      <c r="B110" s="3" t="s">
        <v>48</v>
      </c>
      <c r="L110" s="1">
        <v>549</v>
      </c>
      <c r="N110" s="3">
        <v>559</v>
      </c>
      <c r="P110" s="2"/>
    </row>
    <row r="111" spans="1:16" ht="15.75">
      <c r="A111" s="2"/>
      <c r="N111" s="3"/>
      <c r="P111" s="2"/>
    </row>
    <row r="112" spans="1:16" ht="15.75">
      <c r="A112" s="3" t="s">
        <v>9</v>
      </c>
      <c r="B112" s="3" t="s">
        <v>49</v>
      </c>
      <c r="L112" s="1">
        <v>0</v>
      </c>
      <c r="N112" s="3">
        <v>378</v>
      </c>
      <c r="P112" s="2"/>
    </row>
    <row r="113" spans="1:16" ht="15.75">
      <c r="A113" s="2"/>
      <c r="N113" s="3"/>
      <c r="P113" s="2"/>
    </row>
    <row r="114" spans="1:16" ht="15.75">
      <c r="A114" s="3" t="s">
        <v>10</v>
      </c>
      <c r="B114" s="3" t="s">
        <v>50</v>
      </c>
      <c r="N114" s="3"/>
      <c r="P114" s="2"/>
    </row>
    <row r="115" spans="1:16" ht="15.75">
      <c r="A115" s="2"/>
      <c r="B115" s="3" t="s">
        <v>51</v>
      </c>
      <c r="C115" s="3" t="s">
        <v>87</v>
      </c>
      <c r="L115" s="1">
        <v>126</v>
      </c>
      <c r="N115" s="3">
        <v>199</v>
      </c>
      <c r="P115" s="2"/>
    </row>
    <row r="116" spans="1:16" ht="15.75">
      <c r="A116" s="2"/>
      <c r="N116" s="3"/>
      <c r="P116" s="2"/>
    </row>
    <row r="117" spans="1:16" ht="15.75">
      <c r="A117" s="2"/>
      <c r="L117" s="11">
        <f>SUM(L104:L116)</f>
        <v>345926</v>
      </c>
      <c r="N117" s="11">
        <f>SUM(N104:N116)</f>
        <v>336228</v>
      </c>
      <c r="P117" s="2"/>
    </row>
    <row r="118" spans="1:16" ht="15.75">
      <c r="A118" s="2"/>
      <c r="N118" s="3"/>
      <c r="P118" s="2"/>
    </row>
    <row r="119" spans="1:16" ht="15.75">
      <c r="A119" s="3" t="s">
        <v>11</v>
      </c>
      <c r="B119" s="3" t="s">
        <v>52</v>
      </c>
      <c r="N119" s="3"/>
      <c r="P119" s="2"/>
    </row>
    <row r="120" spans="1:16" ht="15.75">
      <c r="A120" s="2"/>
      <c r="B120" s="3" t="s">
        <v>51</v>
      </c>
      <c r="C120" s="3" t="s">
        <v>88</v>
      </c>
      <c r="L120" s="1">
        <v>36419</v>
      </c>
      <c r="N120" s="3">
        <v>35747</v>
      </c>
      <c r="P120" s="2"/>
    </row>
    <row r="121" spans="1:16" ht="15.75">
      <c r="A121" s="2"/>
      <c r="B121" s="3" t="s">
        <v>51</v>
      </c>
      <c r="C121" s="3" t="s">
        <v>89</v>
      </c>
      <c r="L121" s="1">
        <v>60499</v>
      </c>
      <c r="N121" s="3">
        <v>64697</v>
      </c>
      <c r="P121" s="2"/>
    </row>
    <row r="122" spans="1:16" ht="15.75">
      <c r="A122" s="2"/>
      <c r="B122" s="3" t="s">
        <v>51</v>
      </c>
      <c r="C122" s="3" t="s">
        <v>87</v>
      </c>
      <c r="L122" s="1">
        <v>1517</v>
      </c>
      <c r="N122" s="3">
        <v>2397</v>
      </c>
      <c r="P122" s="2"/>
    </row>
    <row r="123" spans="1:16" ht="15.75">
      <c r="A123" s="2"/>
      <c r="B123" s="3" t="s">
        <v>51</v>
      </c>
      <c r="C123" s="3" t="s">
        <v>90</v>
      </c>
      <c r="L123" s="1">
        <v>1155</v>
      </c>
      <c r="N123" s="3">
        <v>1221</v>
      </c>
      <c r="P123" s="2"/>
    </row>
    <row r="124" spans="1:16" ht="15.75">
      <c r="A124" s="2"/>
      <c r="B124" s="3" t="s">
        <v>51</v>
      </c>
      <c r="C124" s="3" t="s">
        <v>91</v>
      </c>
      <c r="L124" s="1">
        <v>20721</v>
      </c>
      <c r="N124" s="3">
        <v>6108</v>
      </c>
      <c r="P124" s="2"/>
    </row>
    <row r="125" spans="1:16" ht="15.75">
      <c r="A125" s="2"/>
      <c r="L125" s="12">
        <f>SUM(L120:L124)</f>
        <v>120311</v>
      </c>
      <c r="N125" s="12">
        <f>SUM(N120:N124)</f>
        <v>110170</v>
      </c>
      <c r="P125" s="2"/>
    </row>
    <row r="126" spans="1:16" ht="15.75">
      <c r="A126" s="2"/>
      <c r="L126" s="10"/>
      <c r="N126" s="13"/>
      <c r="P126" s="2"/>
    </row>
    <row r="127" spans="1:16" ht="15.75">
      <c r="A127" s="3" t="s">
        <v>12</v>
      </c>
      <c r="B127" s="3" t="s">
        <v>53</v>
      </c>
      <c r="L127" s="1" t="s">
        <v>104</v>
      </c>
      <c r="N127" s="3"/>
      <c r="P127" s="2"/>
    </row>
    <row r="128" spans="1:16" ht="15.75">
      <c r="A128" s="3"/>
      <c r="B128" s="3" t="s">
        <v>51</v>
      </c>
      <c r="C128" s="3" t="s">
        <v>92</v>
      </c>
      <c r="L128" s="1">
        <v>534</v>
      </c>
      <c r="N128" s="3">
        <v>468</v>
      </c>
      <c r="P128" s="2"/>
    </row>
    <row r="129" spans="1:16" ht="15.75">
      <c r="A129" s="2"/>
      <c r="B129" s="3" t="s">
        <v>51</v>
      </c>
      <c r="C129" s="3" t="s">
        <v>93</v>
      </c>
      <c r="L129" s="1">
        <v>7146</v>
      </c>
      <c r="N129" s="3">
        <v>11108</v>
      </c>
      <c r="P129" s="2"/>
    </row>
    <row r="130" spans="1:16" ht="15.75">
      <c r="A130" s="2"/>
      <c r="B130" s="3" t="s">
        <v>51</v>
      </c>
      <c r="C130" s="3" t="s">
        <v>94</v>
      </c>
      <c r="L130" s="1">
        <v>26714</v>
      </c>
      <c r="N130" s="3">
        <v>20880</v>
      </c>
      <c r="P130" s="2"/>
    </row>
    <row r="131" spans="1:16" ht="15.75">
      <c r="A131" s="2"/>
      <c r="B131" s="3" t="s">
        <v>51</v>
      </c>
      <c r="C131" s="3" t="s">
        <v>95</v>
      </c>
      <c r="L131" s="1">
        <v>164</v>
      </c>
      <c r="N131" s="3">
        <v>390</v>
      </c>
      <c r="P131" s="2"/>
    </row>
    <row r="132" spans="1:16" ht="15.75">
      <c r="A132" s="2"/>
      <c r="B132" s="3" t="s">
        <v>51</v>
      </c>
      <c r="C132" s="3" t="s">
        <v>96</v>
      </c>
      <c r="L132" s="1">
        <v>73004</v>
      </c>
      <c r="N132" s="3">
        <v>90230</v>
      </c>
      <c r="P132" s="2"/>
    </row>
    <row r="133" spans="1:16" ht="15.75">
      <c r="A133" s="2"/>
      <c r="B133" s="3" t="s">
        <v>51</v>
      </c>
      <c r="C133" s="3" t="s">
        <v>97</v>
      </c>
      <c r="L133" s="1">
        <v>410</v>
      </c>
      <c r="N133" s="3">
        <v>836</v>
      </c>
      <c r="P133" s="2"/>
    </row>
    <row r="134" spans="1:16" ht="15.75">
      <c r="A134" s="2"/>
      <c r="L134" s="12">
        <f>SUM(L128:L133)</f>
        <v>107972</v>
      </c>
      <c r="N134" s="12">
        <f>SUM(N128:N133)</f>
        <v>123912</v>
      </c>
      <c r="P134" s="2"/>
    </row>
    <row r="135" spans="1:16" ht="15.75">
      <c r="A135" s="2"/>
      <c r="L135" s="10"/>
      <c r="N135" s="13"/>
      <c r="P135" s="2"/>
    </row>
    <row r="136" spans="1:16" ht="15.75">
      <c r="A136" s="3" t="s">
        <v>13</v>
      </c>
      <c r="B136" s="3" t="s">
        <v>54</v>
      </c>
      <c r="L136" s="1">
        <f>L125-L134</f>
        <v>12339</v>
      </c>
      <c r="N136" s="1">
        <f>N125-N134</f>
        <v>-13742</v>
      </c>
      <c r="P136" s="2"/>
    </row>
    <row r="137" spans="1:16" ht="15.75">
      <c r="A137" s="2"/>
      <c r="N137" s="3"/>
      <c r="P137" s="2"/>
    </row>
    <row r="138" spans="1:16" ht="15.75">
      <c r="A138" s="2"/>
      <c r="N138" s="3"/>
      <c r="P138" s="2"/>
    </row>
    <row r="139" spans="1:16" ht="15.75">
      <c r="A139" s="2"/>
      <c r="L139" s="12">
        <f>L117+L136</f>
        <v>358265</v>
      </c>
      <c r="N139" s="12">
        <f>N117+N136</f>
        <v>322486</v>
      </c>
      <c r="P139" s="2"/>
    </row>
    <row r="140" spans="1:16" ht="15.75">
      <c r="A140" s="2"/>
      <c r="L140" s="10"/>
      <c r="N140" s="13"/>
      <c r="P140" s="2"/>
    </row>
    <row r="141" spans="1:16" ht="15.75">
      <c r="A141" s="2"/>
      <c r="N141" s="3"/>
      <c r="P141" s="2"/>
    </row>
    <row r="142" spans="1:23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2"/>
      <c r="P142" s="2"/>
      <c r="Q142" s="2"/>
      <c r="R142" s="2"/>
      <c r="S142" s="2"/>
      <c r="T142" s="2"/>
      <c r="U142" s="2"/>
      <c r="V142" s="2"/>
      <c r="W142" s="2"/>
    </row>
    <row r="143" spans="1:16" ht="15.75">
      <c r="A143" s="3"/>
      <c r="N143" s="3"/>
      <c r="P143" s="2"/>
    </row>
    <row r="144" spans="1:16" ht="15.75">
      <c r="A144" s="3" t="s">
        <v>14</v>
      </c>
      <c r="B144" s="3" t="s">
        <v>55</v>
      </c>
      <c r="N144" s="3"/>
      <c r="P144" s="2"/>
    </row>
    <row r="145" spans="1:16" ht="15.75">
      <c r="A145" s="2"/>
      <c r="B145" s="3" t="s">
        <v>56</v>
      </c>
      <c r="L145" s="1">
        <v>130675</v>
      </c>
      <c r="N145" s="3">
        <v>93340</v>
      </c>
      <c r="P145" s="2"/>
    </row>
    <row r="146" spans="1:16" ht="15.75">
      <c r="A146" s="2"/>
      <c r="B146" s="1" t="s">
        <v>57</v>
      </c>
      <c r="N146" s="3"/>
      <c r="P146" s="2"/>
    </row>
    <row r="147" spans="1:16" ht="15.75">
      <c r="A147" s="2"/>
      <c r="B147" s="3" t="s">
        <v>51</v>
      </c>
      <c r="C147" s="3" t="s">
        <v>98</v>
      </c>
      <c r="L147" s="1">
        <v>37404</v>
      </c>
      <c r="N147" s="3">
        <v>57285</v>
      </c>
      <c r="P147" s="2"/>
    </row>
    <row r="148" spans="1:16" ht="15.75">
      <c r="A148" s="2"/>
      <c r="B148" s="3" t="s">
        <v>51</v>
      </c>
      <c r="C148" s="3" t="s">
        <v>99</v>
      </c>
      <c r="L148" s="1">
        <v>8013</v>
      </c>
      <c r="N148" s="3">
        <v>8013</v>
      </c>
      <c r="P148" s="2"/>
    </row>
    <row r="149" spans="1:16" ht="15.75">
      <c r="A149" s="2"/>
      <c r="B149" s="3" t="s">
        <v>51</v>
      </c>
      <c r="C149" s="3" t="s">
        <v>100</v>
      </c>
      <c r="L149" s="1">
        <v>10800</v>
      </c>
      <c r="N149" s="3">
        <v>10800</v>
      </c>
      <c r="P149" s="2"/>
    </row>
    <row r="150" spans="1:16" ht="15.75">
      <c r="A150" s="2"/>
      <c r="B150" s="3" t="s">
        <v>51</v>
      </c>
      <c r="C150" s="3" t="s">
        <v>101</v>
      </c>
      <c r="L150" s="1">
        <v>5</v>
      </c>
      <c r="N150" s="3">
        <v>5</v>
      </c>
      <c r="P150" s="2"/>
    </row>
    <row r="151" spans="1:16" ht="15.75">
      <c r="A151" s="2"/>
      <c r="B151" s="3" t="s">
        <v>51</v>
      </c>
      <c r="C151" s="3" t="s">
        <v>102</v>
      </c>
      <c r="L151" s="1">
        <f>11927+1</f>
        <v>11928</v>
      </c>
      <c r="N151" s="3">
        <v>11508</v>
      </c>
      <c r="P151" s="2"/>
    </row>
    <row r="152" spans="1:16" ht="15.75">
      <c r="A152" s="2"/>
      <c r="B152" s="3" t="s">
        <v>51</v>
      </c>
      <c r="C152" s="3" t="s">
        <v>103</v>
      </c>
      <c r="L152" s="1">
        <v>400</v>
      </c>
      <c r="N152" s="3">
        <v>83</v>
      </c>
      <c r="P152" s="2"/>
    </row>
    <row r="153" spans="1:16" ht="15.75">
      <c r="A153" s="2"/>
      <c r="C153" s="3" t="s">
        <v>104</v>
      </c>
      <c r="L153" s="12">
        <f>SUM(L145:L152)</f>
        <v>199225</v>
      </c>
      <c r="N153" s="12">
        <f>SUM(N145:N152)</f>
        <v>181034</v>
      </c>
      <c r="P153" s="2"/>
    </row>
    <row r="154" spans="1:16" ht="15.75">
      <c r="A154" s="2"/>
      <c r="N154" s="3"/>
      <c r="P154" s="2"/>
    </row>
    <row r="155" spans="1:16" ht="15.75">
      <c r="A155" s="3" t="s">
        <v>15</v>
      </c>
      <c r="B155" s="3" t="s">
        <v>58</v>
      </c>
      <c r="L155" s="1">
        <v>8375</v>
      </c>
      <c r="N155" s="3">
        <v>7656</v>
      </c>
      <c r="P155" s="2"/>
    </row>
    <row r="156" spans="1:16" ht="15.75">
      <c r="A156" s="2"/>
      <c r="N156" s="3"/>
      <c r="P156" s="2"/>
    </row>
    <row r="157" spans="1:16" ht="15.75">
      <c r="A157" s="3" t="s">
        <v>16</v>
      </c>
      <c r="B157" s="3" t="s">
        <v>59</v>
      </c>
      <c r="L157" s="1">
        <v>125858</v>
      </c>
      <c r="N157" s="3">
        <v>111990</v>
      </c>
      <c r="P157" s="2"/>
    </row>
    <row r="158" spans="1:16" ht="15.75">
      <c r="A158" s="3"/>
      <c r="N158" s="3"/>
      <c r="P158" s="2"/>
    </row>
    <row r="159" spans="1:16" ht="15.75">
      <c r="A159" s="3" t="s">
        <v>17</v>
      </c>
      <c r="B159" s="3" t="s">
        <v>60</v>
      </c>
      <c r="L159" s="1">
        <v>325</v>
      </c>
      <c r="N159" s="3">
        <f>79+58</f>
        <v>137</v>
      </c>
      <c r="P159" s="2"/>
    </row>
    <row r="160" spans="1:16" ht="15.75">
      <c r="A160" s="2"/>
      <c r="B160" s="3"/>
      <c r="N160" s="3"/>
      <c r="P160" s="2"/>
    </row>
    <row r="161" spans="1:16" ht="15.75">
      <c r="A161" s="3" t="s">
        <v>18</v>
      </c>
      <c r="B161" s="3" t="s">
        <v>61</v>
      </c>
      <c r="J161" s="1" t="s">
        <v>104</v>
      </c>
      <c r="L161" s="1">
        <v>24482</v>
      </c>
      <c r="N161" s="3">
        <v>21669</v>
      </c>
      <c r="P161" s="2"/>
    </row>
    <row r="162" spans="1:16" ht="15.75">
      <c r="A162" s="2"/>
      <c r="N162" s="3"/>
      <c r="P162" s="2"/>
    </row>
    <row r="163" spans="1:16" ht="15.75">
      <c r="A163" s="2"/>
      <c r="L163" s="12">
        <f>SUM(L153:L162)</f>
        <v>358265</v>
      </c>
      <c r="N163" s="12">
        <f>SUM(N153:N162)</f>
        <v>322486</v>
      </c>
      <c r="P163" s="2"/>
    </row>
    <row r="164" spans="1:16" ht="15.75">
      <c r="A164" s="2"/>
      <c r="L164" s="10"/>
      <c r="N164" s="13"/>
      <c r="P164" s="2"/>
    </row>
    <row r="165" spans="1:16" ht="15.75">
      <c r="A165" s="2"/>
      <c r="L165" s="1" t="s">
        <v>104</v>
      </c>
      <c r="N165" s="3" t="s">
        <v>104</v>
      </c>
      <c r="P165" s="2"/>
    </row>
    <row r="166" spans="1:16" ht="15.75">
      <c r="A166" s="3" t="s">
        <v>19</v>
      </c>
      <c r="B166" s="1" t="s">
        <v>62</v>
      </c>
      <c r="L166" s="3">
        <f>L153/L145*100</f>
        <v>152.4583891333461</v>
      </c>
      <c r="N166" s="3">
        <f>N153/N145*100</f>
        <v>193.95114634668954</v>
      </c>
      <c r="P166" s="2"/>
    </row>
    <row r="167" spans="1:16" ht="15.75">
      <c r="A167" s="2"/>
      <c r="N167" s="3"/>
      <c r="P167" s="2"/>
    </row>
    <row r="168" spans="1:23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16" ht="15.75">
      <c r="A169" s="2" t="s">
        <v>20</v>
      </c>
      <c r="P169" s="2"/>
    </row>
    <row r="170" spans="1:16" ht="15.75">
      <c r="A170" s="2"/>
      <c r="P170" s="2"/>
    </row>
    <row r="171" spans="1:16" ht="15.75">
      <c r="A171" s="2"/>
      <c r="P171" s="2"/>
    </row>
    <row r="172" spans="1:16" ht="15.75">
      <c r="A172" s="3" t="s">
        <v>4</v>
      </c>
      <c r="C172" s="1" t="s">
        <v>105</v>
      </c>
      <c r="P172" s="2"/>
    </row>
    <row r="173" spans="1:16" ht="15.75">
      <c r="A173" s="2"/>
      <c r="P173" s="2"/>
    </row>
    <row r="174" spans="1:16" ht="15.75">
      <c r="A174" s="2"/>
      <c r="C174" s="15" t="s">
        <v>106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P174" s="2"/>
    </row>
    <row r="175" spans="1:16" ht="15.75">
      <c r="A175" s="2"/>
      <c r="C175" s="15" t="s">
        <v>107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P175" s="2"/>
    </row>
    <row r="176" spans="1:16" ht="15.75">
      <c r="A176" s="2"/>
      <c r="C176" s="15" t="s">
        <v>108</v>
      </c>
      <c r="P176" s="2"/>
    </row>
    <row r="177" spans="1:16" ht="15.75">
      <c r="A177" s="2"/>
      <c r="C177" s="3"/>
      <c r="P177" s="2"/>
    </row>
    <row r="178" spans="1:16" ht="15.75">
      <c r="A178" s="2"/>
      <c r="C178" s="3" t="s">
        <v>109</v>
      </c>
      <c r="P178" s="2"/>
    </row>
    <row r="179" spans="1:16" ht="15.75">
      <c r="A179" s="2"/>
      <c r="C179" s="3"/>
      <c r="P179" s="2"/>
    </row>
    <row r="180" spans="1:16" ht="15.75">
      <c r="A180" s="2"/>
      <c r="C180" s="15" t="s">
        <v>110</v>
      </c>
      <c r="P180" s="2"/>
    </row>
    <row r="181" spans="1:16" ht="15.75">
      <c r="A181" s="2"/>
      <c r="C181" s="3"/>
      <c r="P181" s="2"/>
    </row>
    <row r="182" spans="1:16" ht="15.75">
      <c r="A182" s="2"/>
      <c r="C182" s="15" t="s">
        <v>111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P182" s="2"/>
    </row>
    <row r="183" spans="1:16" ht="15.75">
      <c r="A183" s="2"/>
      <c r="C183" s="15" t="s">
        <v>112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P183" s="2"/>
    </row>
    <row r="184" spans="1:16" ht="15.75">
      <c r="A184" s="2"/>
      <c r="C184" s="15" t="s">
        <v>113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P184" s="2"/>
    </row>
    <row r="185" spans="1:16" ht="15.75">
      <c r="A185" s="2"/>
      <c r="C185" s="15" t="s">
        <v>114</v>
      </c>
      <c r="P185" s="2"/>
    </row>
    <row r="186" spans="1:16" ht="15.75">
      <c r="A186" s="2"/>
      <c r="C186" s="15"/>
      <c r="P186" s="2"/>
    </row>
    <row r="187" spans="1:16" ht="15.75">
      <c r="A187" s="2"/>
      <c r="C187" s="15" t="s">
        <v>115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P187" s="2"/>
    </row>
    <row r="188" spans="1:16" ht="15.75">
      <c r="A188" s="2"/>
      <c r="C188" s="15" t="s">
        <v>116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P188" s="2"/>
    </row>
    <row r="189" spans="1:16" ht="15.75">
      <c r="A189" s="2"/>
      <c r="C189" s="15" t="s">
        <v>117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P189" s="2"/>
    </row>
    <row r="190" spans="1:16" ht="15.75">
      <c r="A190" s="2"/>
      <c r="C190" s="15" t="s">
        <v>118</v>
      </c>
      <c r="P190" s="2"/>
    </row>
    <row r="191" spans="1:16" ht="15.75">
      <c r="A191" s="2"/>
      <c r="C191" s="3"/>
      <c r="P191" s="2"/>
    </row>
    <row r="192" spans="1:16" ht="15.75">
      <c r="A192" s="2"/>
      <c r="P192" s="2"/>
    </row>
    <row r="193" spans="1:16" ht="15.75">
      <c r="A193" s="3" t="s">
        <v>5</v>
      </c>
      <c r="C193" s="1" t="s">
        <v>119</v>
      </c>
      <c r="P193" s="2"/>
    </row>
    <row r="194" spans="1:16" ht="15.75">
      <c r="A194" s="2"/>
      <c r="P194" s="2"/>
    </row>
    <row r="195" spans="1:16" ht="15.75">
      <c r="A195" s="2"/>
      <c r="C195" s="3" t="s">
        <v>120</v>
      </c>
      <c r="P195" s="2"/>
    </row>
    <row r="196" spans="1:16" ht="15.75">
      <c r="A196" s="2"/>
      <c r="P196" s="2"/>
    </row>
    <row r="197" spans="1:16" ht="15.75">
      <c r="A197" s="2"/>
      <c r="P197" s="2"/>
    </row>
    <row r="198" spans="1:16" ht="15.75">
      <c r="A198" s="3" t="s">
        <v>6</v>
      </c>
      <c r="C198" s="1" t="s">
        <v>121</v>
      </c>
      <c r="P198" s="2"/>
    </row>
    <row r="199" spans="1:16" ht="15.75">
      <c r="A199" s="2"/>
      <c r="P199" s="2"/>
    </row>
    <row r="200" spans="1:16" ht="15.75">
      <c r="A200" s="2"/>
      <c r="C200" s="3" t="s">
        <v>122</v>
      </c>
      <c r="P200" s="2"/>
    </row>
    <row r="201" spans="1:16" ht="15.75">
      <c r="A201" s="2"/>
      <c r="P201" s="2"/>
    </row>
    <row r="202" spans="1:16" ht="15.75">
      <c r="A202" s="2"/>
      <c r="P202" s="2"/>
    </row>
    <row r="203" spans="1:16" ht="15.75">
      <c r="A203" s="3" t="s">
        <v>8</v>
      </c>
      <c r="C203" s="1" t="s">
        <v>123</v>
      </c>
      <c r="P203" s="2"/>
    </row>
    <row r="204" spans="1:16" ht="15.75">
      <c r="A204" s="2"/>
      <c r="H204" s="3" t="s">
        <v>304</v>
      </c>
      <c r="L204" s="3" t="s">
        <v>317</v>
      </c>
      <c r="P204" s="2"/>
    </row>
    <row r="205" spans="1:16" ht="15.75">
      <c r="A205" s="2"/>
      <c r="J205" s="14" t="s">
        <v>307</v>
      </c>
      <c r="N205" s="14" t="s">
        <v>307</v>
      </c>
      <c r="P205" s="2"/>
    </row>
    <row r="206" spans="1:16" ht="15.75">
      <c r="A206" s="2"/>
      <c r="C206" s="3" t="s">
        <v>124</v>
      </c>
      <c r="H206" s="14" t="s">
        <v>298</v>
      </c>
      <c r="J206" s="14" t="s">
        <v>299</v>
      </c>
      <c r="L206" s="14" t="s">
        <v>298</v>
      </c>
      <c r="N206" s="14" t="s">
        <v>299</v>
      </c>
      <c r="P206" s="2"/>
    </row>
    <row r="207" spans="1:16" ht="15.75">
      <c r="A207" s="2"/>
      <c r="H207" s="14" t="s">
        <v>299</v>
      </c>
      <c r="J207" s="14" t="s">
        <v>308</v>
      </c>
      <c r="L207" s="14" t="s">
        <v>299</v>
      </c>
      <c r="N207" s="14" t="s">
        <v>308</v>
      </c>
      <c r="P207" s="2"/>
    </row>
    <row r="208" spans="1:16" ht="15.75">
      <c r="A208" s="2"/>
      <c r="H208" s="14" t="s">
        <v>300</v>
      </c>
      <c r="J208" s="14" t="s">
        <v>300</v>
      </c>
      <c r="L208" s="14" t="s">
        <v>313</v>
      </c>
      <c r="N208" s="14" t="s">
        <v>321</v>
      </c>
      <c r="P208" s="2"/>
    </row>
    <row r="209" spans="1:16" ht="15.75">
      <c r="A209" s="2"/>
      <c r="H209" s="14" t="s">
        <v>301</v>
      </c>
      <c r="J209" s="14" t="s">
        <v>309</v>
      </c>
      <c r="L209" s="14" t="s">
        <v>301</v>
      </c>
      <c r="N209" s="14" t="s">
        <v>309</v>
      </c>
      <c r="P209" s="2"/>
    </row>
    <row r="210" spans="1:16" ht="15.75">
      <c r="A210" s="2"/>
      <c r="P210" s="2"/>
    </row>
    <row r="211" spans="1:16" ht="15.75">
      <c r="A211" s="2"/>
      <c r="C211" s="1" t="s">
        <v>125</v>
      </c>
      <c r="H211" s="1">
        <f>L211-432</f>
        <v>255</v>
      </c>
      <c r="J211" s="1">
        <v>505</v>
      </c>
      <c r="L211" s="1">
        <v>687</v>
      </c>
      <c r="N211" s="1">
        <v>1037</v>
      </c>
      <c r="P211" s="2"/>
    </row>
    <row r="212" spans="1:16" ht="15.75">
      <c r="A212" s="2"/>
      <c r="C212" s="3" t="s">
        <v>126</v>
      </c>
      <c r="H212" s="1">
        <f>L212</f>
        <v>43</v>
      </c>
      <c r="J212" s="1">
        <v>-1229</v>
      </c>
      <c r="L212" s="1">
        <v>43</v>
      </c>
      <c r="N212" s="1">
        <v>-1229</v>
      </c>
      <c r="P212" s="2"/>
    </row>
    <row r="213" spans="1:16" ht="15.75">
      <c r="A213" s="2"/>
      <c r="C213" s="1" t="s">
        <v>61</v>
      </c>
      <c r="H213" s="1">
        <f>L213-865</f>
        <v>1948</v>
      </c>
      <c r="J213" s="1">
        <v>1558</v>
      </c>
      <c r="L213" s="1">
        <v>2813</v>
      </c>
      <c r="N213" s="1">
        <v>2308</v>
      </c>
      <c r="P213" s="2"/>
    </row>
    <row r="214" spans="1:16" ht="15.75">
      <c r="A214" s="2"/>
      <c r="C214" s="1" t="s">
        <v>127</v>
      </c>
      <c r="H214" s="1">
        <f>L214-6</f>
        <v>13</v>
      </c>
      <c r="J214" s="6" t="s">
        <v>51</v>
      </c>
      <c r="L214" s="1">
        <v>19</v>
      </c>
      <c r="N214" s="6" t="s">
        <v>51</v>
      </c>
      <c r="P214" s="2"/>
    </row>
    <row r="215" spans="1:16" ht="15.75">
      <c r="A215" s="2"/>
      <c r="H215" s="12">
        <f>SUM(H211:H214)</f>
        <v>2259</v>
      </c>
      <c r="J215" s="12">
        <f>SUM(J211:J214)</f>
        <v>834</v>
      </c>
      <c r="L215" s="12">
        <f>SUM(L211:L214)</f>
        <v>3562</v>
      </c>
      <c r="N215" s="12">
        <f>SUM(N211:N214)</f>
        <v>2116</v>
      </c>
      <c r="P215" s="2"/>
    </row>
    <row r="216" spans="1:16" ht="15.75">
      <c r="A216" s="2"/>
      <c r="H216" s="10"/>
      <c r="J216" s="10"/>
      <c r="L216" s="10"/>
      <c r="N216" s="10"/>
      <c r="P216" s="2"/>
    </row>
    <row r="217" spans="1:16" ht="15.75">
      <c r="A217" s="3"/>
      <c r="C217" s="15" t="s">
        <v>128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P217" s="2"/>
    </row>
    <row r="218" spans="1:16" ht="15.75">
      <c r="A218" s="2"/>
      <c r="C218" s="16" t="s">
        <v>129</v>
      </c>
      <c r="P218" s="2"/>
    </row>
    <row r="219" spans="1:16" ht="15.75">
      <c r="A219" s="2"/>
      <c r="P219" s="2"/>
    </row>
    <row r="220" spans="1:16" ht="15.75">
      <c r="A220" s="2"/>
      <c r="C220" s="1" t="s">
        <v>130</v>
      </c>
      <c r="D220" s="3" t="s">
        <v>193</v>
      </c>
      <c r="E220" s="3"/>
      <c r="P220" s="2"/>
    </row>
    <row r="221" spans="1:16" ht="15.75">
      <c r="A221" s="2"/>
      <c r="P221" s="2"/>
    </row>
    <row r="222" spans="1:16" ht="15.75">
      <c r="A222" s="2"/>
      <c r="C222" s="1" t="s">
        <v>131</v>
      </c>
      <c r="D222" s="1" t="s">
        <v>194</v>
      </c>
      <c r="P222" s="2"/>
    </row>
    <row r="223" spans="1:16" ht="15.75">
      <c r="A223" s="2"/>
      <c r="P223" s="2"/>
    </row>
    <row r="224" spans="1:23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16" ht="15.75">
      <c r="A225" s="2"/>
      <c r="P225" s="2"/>
    </row>
    <row r="226" spans="1:16" ht="15.75">
      <c r="A226" s="3" t="s">
        <v>9</v>
      </c>
      <c r="C226" s="3" t="s">
        <v>132</v>
      </c>
      <c r="P226" s="2"/>
    </row>
    <row r="227" spans="1:16" ht="15.75">
      <c r="A227" s="3"/>
      <c r="P227" s="2"/>
    </row>
    <row r="228" spans="1:16" ht="15.75">
      <c r="A228" s="3"/>
      <c r="C228" s="3" t="s">
        <v>133</v>
      </c>
      <c r="P228" s="2"/>
    </row>
    <row r="229" spans="1:16" ht="15.75">
      <c r="A229" s="3"/>
      <c r="C229" s="3"/>
      <c r="P229" s="2"/>
    </row>
    <row r="230" spans="1:16" ht="15.75">
      <c r="A230" s="3"/>
      <c r="C230" s="3"/>
      <c r="P230" s="2"/>
    </row>
    <row r="231" spans="1:16" ht="15.75">
      <c r="A231" s="3"/>
      <c r="C231" s="3"/>
      <c r="P231" s="2"/>
    </row>
    <row r="232" spans="1:16" ht="15.75">
      <c r="A232" s="3" t="s">
        <v>10</v>
      </c>
      <c r="C232" s="3" t="s">
        <v>134</v>
      </c>
      <c r="P232" s="2"/>
    </row>
    <row r="233" spans="1:16" ht="15.75">
      <c r="A233" s="3"/>
      <c r="P233" s="2"/>
    </row>
    <row r="234" spans="1:16" ht="15.75">
      <c r="A234" s="3"/>
      <c r="C234" s="1" t="s">
        <v>130</v>
      </c>
      <c r="D234" s="3" t="s">
        <v>195</v>
      </c>
      <c r="E234" s="3"/>
      <c r="P234" s="2"/>
    </row>
    <row r="235" spans="1:16" ht="15.75">
      <c r="A235" s="3"/>
      <c r="P235" s="2"/>
    </row>
    <row r="236" spans="1:16" ht="15.75">
      <c r="A236" s="3"/>
      <c r="C236" s="1" t="s">
        <v>131</v>
      </c>
      <c r="D236" s="3" t="s">
        <v>196</v>
      </c>
      <c r="E236" s="3"/>
      <c r="P236" s="2"/>
    </row>
    <row r="237" spans="1:16" ht="15.75">
      <c r="A237" s="3"/>
      <c r="D237" s="3"/>
      <c r="E237" s="3"/>
      <c r="P237" s="2"/>
    </row>
    <row r="238" spans="1:16" ht="15.75">
      <c r="A238" s="3"/>
      <c r="L238" s="14" t="s">
        <v>296</v>
      </c>
      <c r="P238" s="2"/>
    </row>
    <row r="239" spans="1:16" ht="15.75">
      <c r="A239" s="3"/>
      <c r="L239" s="14"/>
      <c r="P239" s="2"/>
    </row>
    <row r="240" spans="1:16" ht="15.75">
      <c r="A240" s="3"/>
      <c r="D240" s="1" t="s">
        <v>197</v>
      </c>
      <c r="L240" s="1">
        <v>26</v>
      </c>
      <c r="P240" s="2"/>
    </row>
    <row r="241" spans="1:16" ht="15.75">
      <c r="A241" s="3"/>
      <c r="D241" s="1" t="s">
        <v>198</v>
      </c>
      <c r="L241" s="1">
        <v>10</v>
      </c>
      <c r="P241" s="2"/>
    </row>
    <row r="242" spans="1:16" ht="15.75">
      <c r="A242" s="3"/>
      <c r="P242" s="2"/>
    </row>
    <row r="243" spans="1:16" ht="15.75">
      <c r="A243" s="3"/>
      <c r="D243" s="3" t="s">
        <v>199</v>
      </c>
      <c r="E243" s="3"/>
      <c r="L243" s="12">
        <f>L240-L241</f>
        <v>16</v>
      </c>
      <c r="P243" s="2"/>
    </row>
    <row r="244" spans="1:16" ht="15.75">
      <c r="A244" s="3"/>
      <c r="L244" s="10"/>
      <c r="P244" s="2"/>
    </row>
    <row r="245" spans="1:16" ht="15.75">
      <c r="A245" s="3"/>
      <c r="P245" s="2"/>
    </row>
    <row r="246" spans="1:16" ht="15.75">
      <c r="A246" s="3"/>
      <c r="P246" s="2"/>
    </row>
    <row r="247" spans="1:16" ht="15.75">
      <c r="A247" s="3" t="s">
        <v>11</v>
      </c>
      <c r="C247" s="1" t="s">
        <v>135</v>
      </c>
      <c r="P247" s="2"/>
    </row>
    <row r="248" spans="1:16" ht="15.75">
      <c r="A248" s="3"/>
      <c r="P248" s="2"/>
    </row>
    <row r="249" spans="1:16" ht="15.75">
      <c r="A249" s="3"/>
      <c r="C249" s="15" t="s">
        <v>136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P249" s="2"/>
    </row>
    <row r="250" spans="1:16" ht="15.75">
      <c r="A250" s="3"/>
      <c r="C250" s="16" t="s">
        <v>137</v>
      </c>
      <c r="P250" s="2"/>
    </row>
    <row r="251" spans="1:16" ht="15.75">
      <c r="A251" s="3"/>
      <c r="P251" s="2"/>
    </row>
    <row r="252" spans="1:16" ht="15.75">
      <c r="A252" s="3"/>
      <c r="C252" s="15" t="s">
        <v>138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P252" s="2"/>
    </row>
    <row r="253" spans="1:16" ht="15.75">
      <c r="A253" s="3"/>
      <c r="C253" s="15" t="s">
        <v>139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P253" s="2"/>
    </row>
    <row r="254" spans="1:16" ht="15.75">
      <c r="A254" s="3"/>
      <c r="C254" s="16" t="s">
        <v>140</v>
      </c>
      <c r="P254" s="2"/>
    </row>
    <row r="255" spans="1:16" ht="15.75">
      <c r="A255" s="3"/>
      <c r="P255" s="2"/>
    </row>
    <row r="256" spans="1:16" ht="15.75">
      <c r="A256" s="3"/>
      <c r="C256" s="1" t="s">
        <v>141</v>
      </c>
      <c r="P256" s="2"/>
    </row>
    <row r="257" spans="1:16" ht="15.75">
      <c r="A257" s="3"/>
      <c r="P257" s="2"/>
    </row>
    <row r="258" spans="1:16" ht="15.75">
      <c r="A258" s="3"/>
      <c r="P258" s="2"/>
    </row>
    <row r="259" spans="1:16" ht="15.75">
      <c r="A259" s="3"/>
      <c r="P259" s="2"/>
    </row>
    <row r="260" spans="1:16" ht="15.75">
      <c r="A260" s="3" t="s">
        <v>12</v>
      </c>
      <c r="C260" s="3" t="s">
        <v>142</v>
      </c>
      <c r="P260" s="2"/>
    </row>
    <row r="261" spans="1:16" ht="15.75">
      <c r="A261" s="3"/>
      <c r="P261" s="2"/>
    </row>
    <row r="262" spans="1:16" ht="15.75">
      <c r="A262" s="3"/>
      <c r="C262" s="15" t="s">
        <v>143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P262" s="2"/>
    </row>
    <row r="263" spans="1:16" ht="15.75">
      <c r="A263" s="3"/>
      <c r="C263" s="16" t="s">
        <v>334</v>
      </c>
      <c r="P263" s="2"/>
    </row>
    <row r="264" spans="1:16" ht="15.75">
      <c r="A264" s="3"/>
      <c r="P264" s="2"/>
    </row>
    <row r="265" spans="1:16" ht="15.75">
      <c r="A265" s="3"/>
      <c r="C265" s="3" t="s">
        <v>144</v>
      </c>
      <c r="D265" s="15" t="s">
        <v>200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  <c r="P265" s="2"/>
    </row>
    <row r="266" spans="1:16" ht="15.75">
      <c r="A266" s="3"/>
      <c r="C266" s="3"/>
      <c r="D266" s="15" t="s">
        <v>201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P266" s="2"/>
    </row>
    <row r="267" spans="1:16" ht="15.75">
      <c r="A267" s="3"/>
      <c r="C267" s="3"/>
      <c r="D267" s="15" t="s">
        <v>202</v>
      </c>
      <c r="E267" s="3"/>
      <c r="P267" s="2"/>
    </row>
    <row r="268" spans="1:16" ht="15.75">
      <c r="A268" s="3"/>
      <c r="C268" s="3"/>
      <c r="P268" s="2"/>
    </row>
    <row r="269" spans="1:16" ht="15.75">
      <c r="A269" s="3"/>
      <c r="C269" s="3" t="s">
        <v>145</v>
      </c>
      <c r="D269" s="15" t="s">
        <v>203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P269" s="2"/>
    </row>
    <row r="270" spans="1:16" ht="15.75">
      <c r="A270" s="3"/>
      <c r="C270" s="3"/>
      <c r="D270" s="15" t="s">
        <v>204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P270" s="2"/>
    </row>
    <row r="271" spans="1:16" ht="15.75">
      <c r="A271" s="3"/>
      <c r="C271" s="3"/>
      <c r="D271" s="15" t="s">
        <v>205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P271" s="2"/>
    </row>
    <row r="272" spans="1:16" ht="15.75">
      <c r="A272" s="3"/>
      <c r="C272" s="3"/>
      <c r="D272" s="15" t="s">
        <v>206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P272" s="2"/>
    </row>
    <row r="273" spans="1:16" ht="15.75">
      <c r="A273" s="3"/>
      <c r="C273" s="3"/>
      <c r="D273" s="15" t="s">
        <v>207</v>
      </c>
      <c r="E273" s="5"/>
      <c r="F273" s="5"/>
      <c r="G273" s="5"/>
      <c r="H273" s="5"/>
      <c r="I273" s="5"/>
      <c r="J273" s="5"/>
      <c r="K273" s="5"/>
      <c r="L273" s="5"/>
      <c r="M273" s="5"/>
      <c r="N273" s="5"/>
      <c r="P273" s="2"/>
    </row>
    <row r="274" spans="1:16" ht="15.75">
      <c r="A274" s="3"/>
      <c r="C274" s="3"/>
      <c r="D274" s="15" t="s">
        <v>208</v>
      </c>
      <c r="E274" s="3"/>
      <c r="P274" s="2"/>
    </row>
    <row r="275" spans="1:16" ht="15.75">
      <c r="A275" s="3"/>
      <c r="C275" s="3"/>
      <c r="D275" s="3"/>
      <c r="E275" s="3"/>
      <c r="P275" s="2"/>
    </row>
    <row r="276" spans="1:23" ht="15.7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16" ht="15.75">
      <c r="A277" s="3" t="s">
        <v>13</v>
      </c>
      <c r="C277" s="3" t="s">
        <v>146</v>
      </c>
      <c r="P277" s="2"/>
    </row>
    <row r="278" spans="1:16" ht="15.75">
      <c r="A278" s="3"/>
      <c r="P278" s="2"/>
    </row>
    <row r="279" spans="1:16" ht="15.75">
      <c r="A279" s="3"/>
      <c r="C279" s="1" t="s">
        <v>130</v>
      </c>
      <c r="D279" s="1" t="s">
        <v>209</v>
      </c>
      <c r="P279" s="2"/>
    </row>
    <row r="280" spans="1:16" ht="15.75">
      <c r="A280" s="3"/>
      <c r="P280" s="2"/>
    </row>
    <row r="281" spans="1:16" ht="15.75">
      <c r="A281" s="3"/>
      <c r="D281" s="1" t="s">
        <v>210</v>
      </c>
      <c r="P281" s="2"/>
    </row>
    <row r="282" spans="1:16" ht="15.75">
      <c r="A282" s="3"/>
      <c r="P282" s="2"/>
    </row>
    <row r="283" spans="1:16" ht="15.75">
      <c r="A283" s="3"/>
      <c r="D283" s="1" t="s">
        <v>144</v>
      </c>
      <c r="E283" s="15" t="s">
        <v>280</v>
      </c>
      <c r="F283" s="5"/>
      <c r="G283" s="5"/>
      <c r="H283" s="5"/>
      <c r="I283" s="5"/>
      <c r="J283" s="5"/>
      <c r="K283" s="5"/>
      <c r="L283" s="5"/>
      <c r="M283" s="5"/>
      <c r="N283" s="5"/>
      <c r="P283" s="2"/>
    </row>
    <row r="284" spans="1:16" ht="15.75">
      <c r="A284" s="3"/>
      <c r="E284" s="15" t="s">
        <v>281</v>
      </c>
      <c r="F284" s="5"/>
      <c r="G284" s="5"/>
      <c r="H284" s="5"/>
      <c r="I284" s="5"/>
      <c r="J284" s="5"/>
      <c r="K284" s="5"/>
      <c r="L284" s="5"/>
      <c r="M284" s="5"/>
      <c r="N284" s="5"/>
      <c r="P284" s="2"/>
    </row>
    <row r="285" spans="1:16" ht="15.75">
      <c r="A285" s="3"/>
      <c r="E285" s="15" t="s">
        <v>282</v>
      </c>
      <c r="F285" s="5"/>
      <c r="G285" s="5"/>
      <c r="H285" s="5"/>
      <c r="I285" s="5"/>
      <c r="J285" s="5"/>
      <c r="K285" s="5"/>
      <c r="L285" s="5"/>
      <c r="M285" s="5"/>
      <c r="N285" s="5"/>
      <c r="P285" s="2"/>
    </row>
    <row r="286" spans="1:16" ht="15.75">
      <c r="A286" s="3"/>
      <c r="E286" s="15" t="s">
        <v>283</v>
      </c>
      <c r="F286" s="5"/>
      <c r="G286" s="5"/>
      <c r="H286" s="5"/>
      <c r="I286" s="5"/>
      <c r="J286" s="5"/>
      <c r="K286" s="5"/>
      <c r="L286" s="5"/>
      <c r="M286" s="5"/>
      <c r="N286" s="5"/>
      <c r="P286" s="2"/>
    </row>
    <row r="287" spans="1:16" ht="15.75">
      <c r="A287" s="3"/>
      <c r="E287" s="15" t="s">
        <v>284</v>
      </c>
      <c r="F287" s="5"/>
      <c r="G287" s="5"/>
      <c r="H287" s="5"/>
      <c r="I287" s="5"/>
      <c r="J287" s="5"/>
      <c r="K287" s="5"/>
      <c r="L287" s="5"/>
      <c r="M287" s="5"/>
      <c r="N287" s="5"/>
      <c r="P287" s="2"/>
    </row>
    <row r="288" spans="1:16" ht="15.75">
      <c r="A288" s="3"/>
      <c r="E288" s="16" t="s">
        <v>285</v>
      </c>
      <c r="P288" s="2"/>
    </row>
    <row r="289" spans="1:16" ht="15.75">
      <c r="A289" s="3"/>
      <c r="P289" s="2"/>
    </row>
    <row r="290" spans="1:16" ht="15.75">
      <c r="A290" s="3"/>
      <c r="D290" s="1" t="s">
        <v>145</v>
      </c>
      <c r="E290" s="15" t="s">
        <v>286</v>
      </c>
      <c r="F290" s="5"/>
      <c r="G290" s="5"/>
      <c r="H290" s="5"/>
      <c r="I290" s="5"/>
      <c r="J290" s="5"/>
      <c r="K290" s="5"/>
      <c r="L290" s="5"/>
      <c r="M290" s="5"/>
      <c r="N290" s="5"/>
      <c r="P290" s="2"/>
    </row>
    <row r="291" spans="1:16" ht="15.75">
      <c r="A291" s="3"/>
      <c r="E291" s="15" t="s">
        <v>287</v>
      </c>
      <c r="F291" s="5"/>
      <c r="G291" s="5"/>
      <c r="H291" s="5"/>
      <c r="I291" s="5"/>
      <c r="J291" s="5"/>
      <c r="K291" s="5"/>
      <c r="L291" s="5"/>
      <c r="M291" s="5"/>
      <c r="N291" s="5"/>
      <c r="P291" s="2"/>
    </row>
    <row r="292" spans="1:16" ht="15.75">
      <c r="A292" s="3"/>
      <c r="E292" s="15" t="s">
        <v>288</v>
      </c>
      <c r="F292" s="5"/>
      <c r="G292" s="5"/>
      <c r="H292" s="5"/>
      <c r="I292" s="5"/>
      <c r="J292" s="5"/>
      <c r="K292" s="5"/>
      <c r="L292" s="5"/>
      <c r="M292" s="5"/>
      <c r="N292" s="5"/>
      <c r="P292" s="2"/>
    </row>
    <row r="293" spans="1:16" ht="15.75">
      <c r="A293" s="3"/>
      <c r="E293" s="16" t="s">
        <v>289</v>
      </c>
      <c r="P293" s="2"/>
    </row>
    <row r="294" spans="1:16" ht="15.75">
      <c r="A294" s="3"/>
      <c r="P294" s="2"/>
    </row>
    <row r="295" spans="1:16" ht="15.75">
      <c r="A295" s="3"/>
      <c r="D295" s="1" t="s">
        <v>168</v>
      </c>
      <c r="E295" s="15" t="s">
        <v>290</v>
      </c>
      <c r="F295" s="5"/>
      <c r="G295" s="5"/>
      <c r="H295" s="5"/>
      <c r="I295" s="5"/>
      <c r="J295" s="5"/>
      <c r="K295" s="5"/>
      <c r="L295" s="5"/>
      <c r="M295" s="5"/>
      <c r="N295" s="5"/>
      <c r="P295" s="2"/>
    </row>
    <row r="296" spans="1:16" ht="15.75">
      <c r="A296" s="3"/>
      <c r="E296" s="15" t="s">
        <v>291</v>
      </c>
      <c r="F296" s="5"/>
      <c r="G296" s="5"/>
      <c r="H296" s="5"/>
      <c r="I296" s="5"/>
      <c r="J296" s="5"/>
      <c r="K296" s="5"/>
      <c r="L296" s="5"/>
      <c r="M296" s="5"/>
      <c r="N296" s="5"/>
      <c r="P296" s="2"/>
    </row>
    <row r="297" spans="1:16" ht="15.75">
      <c r="A297" s="3"/>
      <c r="E297" s="15" t="s">
        <v>292</v>
      </c>
      <c r="F297" s="5"/>
      <c r="G297" s="5"/>
      <c r="H297" s="5"/>
      <c r="I297" s="5"/>
      <c r="J297" s="5"/>
      <c r="K297" s="5"/>
      <c r="L297" s="5"/>
      <c r="M297" s="5"/>
      <c r="N297" s="5"/>
      <c r="P297" s="2"/>
    </row>
    <row r="298" spans="1:16" ht="15.75">
      <c r="A298" s="3"/>
      <c r="E298" s="16" t="s">
        <v>337</v>
      </c>
      <c r="P298" s="2"/>
    </row>
    <row r="299" spans="1:16" ht="15.75">
      <c r="A299" s="3"/>
      <c r="P299" s="2"/>
    </row>
    <row r="300" spans="1:16" ht="15.75">
      <c r="A300" s="3"/>
      <c r="D300" s="3" t="s">
        <v>211</v>
      </c>
      <c r="P300" s="2"/>
    </row>
    <row r="301" spans="1:16" ht="15.75">
      <c r="A301" s="3"/>
      <c r="P301" s="2"/>
    </row>
    <row r="302" spans="1:16" ht="15.75">
      <c r="A302" s="3"/>
      <c r="D302" s="15" t="s">
        <v>212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P302" s="2"/>
    </row>
    <row r="303" spans="1:16" ht="15.75">
      <c r="A303" s="3"/>
      <c r="D303" s="16" t="s">
        <v>213</v>
      </c>
      <c r="P303" s="2"/>
    </row>
    <row r="304" spans="1:16" ht="15.75">
      <c r="A304" s="3"/>
      <c r="P304" s="2"/>
    </row>
    <row r="305" spans="1:16" ht="15.75">
      <c r="A305" s="3"/>
      <c r="P305" s="2"/>
    </row>
    <row r="306" spans="1:16" ht="15.75">
      <c r="A306" s="3"/>
      <c r="C306" s="1" t="s">
        <v>131</v>
      </c>
      <c r="D306" s="3" t="s">
        <v>214</v>
      </c>
      <c r="P306" s="2"/>
    </row>
    <row r="307" spans="1:16" ht="15.75">
      <c r="A307" s="3"/>
      <c r="P307" s="2"/>
    </row>
    <row r="308" spans="1:16" ht="15.75">
      <c r="A308" s="3"/>
      <c r="D308" s="3" t="s">
        <v>215</v>
      </c>
      <c r="P308" s="2"/>
    </row>
    <row r="309" spans="1:16" ht="15.75">
      <c r="A309" s="3"/>
      <c r="P309" s="2"/>
    </row>
    <row r="310" spans="1:16" ht="15.75">
      <c r="A310" s="3"/>
      <c r="L310" s="14" t="s">
        <v>296</v>
      </c>
      <c r="P310" s="2"/>
    </row>
    <row r="311" spans="1:16" ht="15.75">
      <c r="A311" s="3"/>
      <c r="P311" s="2"/>
    </row>
    <row r="312" spans="1:16" ht="15.75">
      <c r="A312" s="3"/>
      <c r="D312" s="1" t="s">
        <v>216</v>
      </c>
      <c r="L312" s="1">
        <v>18668</v>
      </c>
      <c r="P312" s="2"/>
    </row>
    <row r="313" spans="1:16" ht="15.75">
      <c r="A313" s="3"/>
      <c r="D313" s="1" t="s">
        <v>217</v>
      </c>
      <c r="L313" s="1">
        <v>59550</v>
      </c>
      <c r="P313" s="2"/>
    </row>
    <row r="314" spans="1:16" ht="15.75">
      <c r="A314" s="3"/>
      <c r="L314" s="12">
        <f>L312+L313</f>
        <v>78218</v>
      </c>
      <c r="P314" s="2"/>
    </row>
    <row r="315" spans="1:16" ht="15.75">
      <c r="A315" s="3"/>
      <c r="L315" s="10"/>
      <c r="P315" s="2"/>
    </row>
    <row r="316" spans="1:16" ht="15.75">
      <c r="A316" s="3"/>
      <c r="D316" s="5" t="s">
        <v>218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P316" s="2"/>
    </row>
    <row r="317" spans="1:16" ht="15.75">
      <c r="A317" s="3"/>
      <c r="P317" s="2"/>
    </row>
    <row r="318" spans="1:16" ht="15.75">
      <c r="A318" s="3"/>
      <c r="L318" s="14" t="s">
        <v>296</v>
      </c>
      <c r="P318" s="2"/>
    </row>
    <row r="319" spans="1:16" ht="15.75">
      <c r="A319" s="3"/>
      <c r="D319" s="1" t="s">
        <v>219</v>
      </c>
      <c r="P319" s="2"/>
    </row>
    <row r="320" spans="1:16" ht="15.75">
      <c r="A320" s="3"/>
      <c r="D320" s="1" t="s">
        <v>220</v>
      </c>
      <c r="P320" s="2"/>
    </row>
    <row r="321" spans="1:16" ht="15.75">
      <c r="A321" s="3"/>
      <c r="D321" s="1" t="s">
        <v>221</v>
      </c>
      <c r="L321" s="1">
        <v>51553</v>
      </c>
      <c r="P321" s="2"/>
    </row>
    <row r="322" spans="1:16" ht="15.75">
      <c r="A322" s="3"/>
      <c r="D322" s="1" t="s">
        <v>222</v>
      </c>
      <c r="L322" s="1">
        <v>15000</v>
      </c>
      <c r="P322" s="2"/>
    </row>
    <row r="323" spans="1:16" ht="15.75">
      <c r="A323" s="3"/>
      <c r="D323" s="1" t="s">
        <v>223</v>
      </c>
      <c r="P323" s="2"/>
    </row>
    <row r="324" spans="1:16" ht="15.75">
      <c r="A324" s="3"/>
      <c r="D324" s="3" t="s">
        <v>224</v>
      </c>
      <c r="L324" s="1">
        <v>11665</v>
      </c>
      <c r="P324" s="2"/>
    </row>
    <row r="325" spans="1:16" ht="15.75">
      <c r="A325" s="3"/>
      <c r="L325" s="12">
        <f>SUM(L321:L324)</f>
        <v>78218</v>
      </c>
      <c r="P325" s="2"/>
    </row>
    <row r="326" spans="1:16" ht="15.75">
      <c r="A326" s="3"/>
      <c r="L326" s="10"/>
      <c r="P326" s="2"/>
    </row>
    <row r="327" spans="1:16" ht="15.75">
      <c r="A327" s="3"/>
      <c r="P327" s="2"/>
    </row>
    <row r="328" spans="1:16" ht="15.75">
      <c r="A328" s="3" t="s">
        <v>14</v>
      </c>
      <c r="C328" s="1" t="s">
        <v>147</v>
      </c>
      <c r="P328" s="2"/>
    </row>
    <row r="329" spans="1:16" ht="15.75">
      <c r="A329" s="3"/>
      <c r="P329" s="2"/>
    </row>
    <row r="330" spans="1:16" ht="15.75">
      <c r="A330" s="3"/>
      <c r="C330" s="15" t="s">
        <v>148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P330" s="2"/>
    </row>
    <row r="331" spans="1:16" ht="15.75">
      <c r="A331" s="3"/>
      <c r="C331" s="15" t="s">
        <v>149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P331" s="2"/>
    </row>
    <row r="332" spans="1:16" ht="15.75">
      <c r="A332" s="3"/>
      <c r="C332" s="16" t="s">
        <v>150</v>
      </c>
      <c r="P332" s="2"/>
    </row>
    <row r="333" spans="1:16" ht="15.75">
      <c r="A333" s="3"/>
      <c r="P333" s="2"/>
    </row>
    <row r="334" spans="1:16" ht="15.75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.75">
      <c r="A335" s="3" t="s">
        <v>15</v>
      </c>
      <c r="C335" s="3" t="s">
        <v>151</v>
      </c>
      <c r="P335" s="2"/>
    </row>
    <row r="336" spans="1:16" ht="15.75">
      <c r="A336" s="3"/>
      <c r="P336" s="2"/>
    </row>
    <row r="337" spans="1:16" ht="15.75">
      <c r="A337" s="3"/>
      <c r="C337" s="1" t="s">
        <v>130</v>
      </c>
      <c r="D337" s="1" t="s">
        <v>96</v>
      </c>
      <c r="L337" s="14" t="s">
        <v>296</v>
      </c>
      <c r="P337" s="2"/>
    </row>
    <row r="338" spans="1:16" ht="15.75">
      <c r="A338" s="3"/>
      <c r="P338" s="2"/>
    </row>
    <row r="339" spans="1:16" ht="15.75">
      <c r="A339" s="3"/>
      <c r="D339" s="1" t="s">
        <v>225</v>
      </c>
      <c r="P339" s="2"/>
    </row>
    <row r="340" spans="1:16" ht="15.75">
      <c r="A340" s="3"/>
      <c r="D340" s="1" t="s">
        <v>226</v>
      </c>
      <c r="L340" s="1">
        <v>30244</v>
      </c>
      <c r="N340" s="1" t="s">
        <v>104</v>
      </c>
      <c r="P340" s="2"/>
    </row>
    <row r="341" spans="1:16" ht="15.75">
      <c r="A341" s="3"/>
      <c r="D341" s="1" t="s">
        <v>227</v>
      </c>
      <c r="L341" s="1">
        <v>2079</v>
      </c>
      <c r="P341" s="2"/>
    </row>
    <row r="342" spans="1:16" ht="15.75">
      <c r="A342" s="3"/>
      <c r="L342" s="12">
        <f>SUM(L340:L341)</f>
        <v>32323</v>
      </c>
      <c r="P342" s="2"/>
    </row>
    <row r="343" spans="1:16" ht="15.75">
      <c r="A343" s="3"/>
      <c r="D343" s="1" t="s">
        <v>228</v>
      </c>
      <c r="P343" s="2"/>
    </row>
    <row r="344" spans="1:16" ht="15.75">
      <c r="A344" s="3"/>
      <c r="D344" s="1" t="s">
        <v>226</v>
      </c>
      <c r="L344" s="6" t="s">
        <v>51</v>
      </c>
      <c r="P344" s="2"/>
    </row>
    <row r="345" spans="1:16" ht="15.75">
      <c r="A345" s="3"/>
      <c r="D345" s="1" t="s">
        <v>229</v>
      </c>
      <c r="L345" s="1">
        <v>16900</v>
      </c>
      <c r="P345" s="2"/>
    </row>
    <row r="346" spans="1:16" ht="15.75">
      <c r="A346" s="3"/>
      <c r="D346" s="1" t="s">
        <v>227</v>
      </c>
      <c r="L346" s="1">
        <v>23781</v>
      </c>
      <c r="P346" s="2"/>
    </row>
    <row r="347" spans="1:16" ht="15.75">
      <c r="A347" s="3"/>
      <c r="L347" s="12">
        <f>SUM(L342:L346)</f>
        <v>73004</v>
      </c>
      <c r="P347" s="2"/>
    </row>
    <row r="348" spans="1:16" ht="15.75">
      <c r="A348" s="3"/>
      <c r="L348" s="10"/>
      <c r="P348" s="2"/>
    </row>
    <row r="349" spans="1:16" ht="15.75">
      <c r="A349" s="3"/>
      <c r="C349" s="1" t="s">
        <v>131</v>
      </c>
      <c r="D349" s="1" t="s">
        <v>59</v>
      </c>
      <c r="P349" s="2"/>
    </row>
    <row r="350" spans="1:16" ht="15.75">
      <c r="A350" s="3"/>
      <c r="P350" s="2"/>
    </row>
    <row r="351" spans="1:16" ht="15.75">
      <c r="A351" s="3"/>
      <c r="D351" s="1" t="s">
        <v>225</v>
      </c>
      <c r="P351" s="2"/>
    </row>
    <row r="352" spans="1:16" ht="15.75">
      <c r="A352" s="3"/>
      <c r="D352" s="3" t="s">
        <v>230</v>
      </c>
      <c r="E352" s="3"/>
      <c r="L352" s="1">
        <v>47655</v>
      </c>
      <c r="P352" s="2"/>
    </row>
    <row r="353" spans="1:16" ht="15.75">
      <c r="A353" s="3"/>
      <c r="D353" s="1" t="s">
        <v>231</v>
      </c>
      <c r="L353" s="1">
        <v>60000</v>
      </c>
      <c r="P353" s="2"/>
    </row>
    <row r="354" spans="1:16" ht="15.75">
      <c r="A354" s="3"/>
      <c r="L354" s="12">
        <f>SUM(L352:L353)</f>
        <v>107655</v>
      </c>
      <c r="P354" s="2"/>
    </row>
    <row r="355" spans="1:16" ht="15.75">
      <c r="A355" s="3"/>
      <c r="D355" s="1" t="s">
        <v>228</v>
      </c>
      <c r="P355" s="2"/>
    </row>
    <row r="356" spans="1:16" ht="15.75">
      <c r="A356" s="3"/>
      <c r="D356" s="3" t="s">
        <v>230</v>
      </c>
      <c r="E356" s="3"/>
      <c r="L356" s="6" t="s">
        <v>51</v>
      </c>
      <c r="N356" s="1" t="s">
        <v>104</v>
      </c>
      <c r="P356" s="2"/>
    </row>
    <row r="357" spans="1:16" ht="15.75">
      <c r="A357" s="3"/>
      <c r="D357" s="3" t="s">
        <v>232</v>
      </c>
      <c r="E357" s="3"/>
      <c r="L357" s="1">
        <v>18203</v>
      </c>
      <c r="P357" s="2"/>
    </row>
    <row r="358" spans="1:16" ht="15.75">
      <c r="A358" s="3"/>
      <c r="L358" s="12">
        <f>SUM(L354:L357)</f>
        <v>125858</v>
      </c>
      <c r="P358" s="2"/>
    </row>
    <row r="359" spans="1:16" ht="15.75">
      <c r="A359" s="3"/>
      <c r="L359" s="10"/>
      <c r="P359" s="2"/>
    </row>
    <row r="360" spans="1:16" ht="15.75">
      <c r="A360" s="3"/>
      <c r="D360" s="15" t="s">
        <v>233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P360" s="2"/>
    </row>
    <row r="361" spans="1:16" ht="15.75">
      <c r="A361" s="3"/>
      <c r="D361" s="15" t="s">
        <v>234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  <c r="P361" s="2"/>
    </row>
    <row r="362" spans="1:16" ht="15.75">
      <c r="A362" s="3"/>
      <c r="D362" s="16" t="s">
        <v>235</v>
      </c>
      <c r="P362" s="2"/>
    </row>
    <row r="363" spans="1:16" ht="15.75">
      <c r="A363" s="3"/>
      <c r="P363" s="2"/>
    </row>
    <row r="364" spans="1:16" ht="15.75">
      <c r="A364" s="3"/>
      <c r="P364" s="2"/>
    </row>
    <row r="365" spans="1:16" ht="15.75">
      <c r="A365" s="3"/>
      <c r="C365" s="1" t="s">
        <v>152</v>
      </c>
      <c r="D365" s="15" t="s">
        <v>236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P365" s="2"/>
    </row>
    <row r="366" spans="1:16" ht="15.75">
      <c r="A366" s="3"/>
      <c r="D366" s="16" t="s">
        <v>237</v>
      </c>
      <c r="P366" s="2"/>
    </row>
    <row r="367" spans="1:16" ht="15.75">
      <c r="A367" s="3"/>
      <c r="L367" s="14" t="s">
        <v>296</v>
      </c>
      <c r="P367" s="2"/>
    </row>
    <row r="368" spans="1:16" ht="15.75">
      <c r="A368" s="3"/>
      <c r="P368" s="2"/>
    </row>
    <row r="369" spans="1:16" ht="15.75">
      <c r="A369" s="3"/>
      <c r="D369" s="3" t="s">
        <v>226</v>
      </c>
      <c r="E369" s="3"/>
      <c r="L369" s="1">
        <v>6292</v>
      </c>
      <c r="N369" s="1" t="s">
        <v>104</v>
      </c>
      <c r="P369" s="2"/>
    </row>
    <row r="370" spans="1:16" ht="15.75">
      <c r="A370" s="3"/>
      <c r="D370" s="3" t="s">
        <v>230</v>
      </c>
      <c r="E370" s="3"/>
      <c r="J370" s="1" t="s">
        <v>104</v>
      </c>
      <c r="L370" s="1">
        <v>9596</v>
      </c>
      <c r="P370" s="2"/>
    </row>
    <row r="371" spans="1:16" ht="15.75">
      <c r="A371" s="3"/>
      <c r="D371" s="1" t="s">
        <v>232</v>
      </c>
      <c r="L371" s="1">
        <v>18203</v>
      </c>
      <c r="P371" s="2"/>
    </row>
    <row r="372" spans="1:16" ht="15.75">
      <c r="A372" s="3"/>
      <c r="L372" s="12">
        <f>SUM(L369:L371)</f>
        <v>34091</v>
      </c>
      <c r="P372" s="2"/>
    </row>
    <row r="373" spans="1:16" ht="15.75">
      <c r="A373" s="3"/>
      <c r="L373" s="10"/>
      <c r="P373" s="2"/>
    </row>
    <row r="374" spans="1:16" ht="15.75">
      <c r="A374" s="2"/>
      <c r="P374" s="2"/>
    </row>
    <row r="375" spans="1:16" ht="15.75">
      <c r="A375" s="3" t="s">
        <v>16</v>
      </c>
      <c r="C375" s="1" t="s">
        <v>153</v>
      </c>
      <c r="P375" s="2"/>
    </row>
    <row r="376" spans="1:16" ht="15.75">
      <c r="A376" s="3"/>
      <c r="P376" s="2"/>
    </row>
    <row r="377" spans="1:16" ht="15.75">
      <c r="A377" s="3"/>
      <c r="C377" s="1" t="s">
        <v>154</v>
      </c>
      <c r="P377" s="2"/>
    </row>
    <row r="378" spans="1:16" ht="15.75">
      <c r="A378" s="3"/>
      <c r="P378" s="2"/>
    </row>
    <row r="379" spans="1:16" ht="15.75">
      <c r="A379" s="3"/>
      <c r="P379" s="2"/>
    </row>
    <row r="380" spans="1:16" ht="15.75">
      <c r="A380" s="3" t="s">
        <v>17</v>
      </c>
      <c r="C380" s="1" t="s">
        <v>155</v>
      </c>
      <c r="P380" s="2"/>
    </row>
    <row r="381" spans="1:16" ht="15.75">
      <c r="A381" s="3"/>
      <c r="P381" s="2"/>
    </row>
    <row r="382" spans="1:16" ht="15.75">
      <c r="A382" s="3"/>
      <c r="C382" s="15" t="s">
        <v>156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P382" s="2"/>
    </row>
    <row r="383" spans="1:16" ht="15.75">
      <c r="A383" s="3"/>
      <c r="C383" s="16" t="s">
        <v>157</v>
      </c>
      <c r="P383" s="2"/>
    </row>
    <row r="384" spans="1:16" ht="15.75">
      <c r="A384" s="3"/>
      <c r="P384" s="2"/>
    </row>
    <row r="385" spans="1:16" ht="15.75">
      <c r="A385" s="3"/>
      <c r="P385" s="2"/>
    </row>
    <row r="386" spans="1:16" ht="15.75">
      <c r="A386" s="3" t="s">
        <v>18</v>
      </c>
      <c r="C386" s="3" t="s">
        <v>158</v>
      </c>
      <c r="P386" s="2"/>
    </row>
    <row r="387" spans="1:16" ht="15.75">
      <c r="A387" s="3"/>
      <c r="P387" s="2"/>
    </row>
    <row r="388" spans="1:16" ht="15.75">
      <c r="A388" s="3"/>
      <c r="C388" s="1" t="s">
        <v>159</v>
      </c>
      <c r="P388" s="2"/>
    </row>
    <row r="389" spans="1:16" ht="15.75">
      <c r="A389" s="3"/>
      <c r="P389" s="2"/>
    </row>
    <row r="390" spans="1:23" ht="15.75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16" ht="15.75">
      <c r="A391" s="3" t="s">
        <v>19</v>
      </c>
      <c r="C391" s="1" t="s">
        <v>160</v>
      </c>
      <c r="P391" s="2"/>
    </row>
    <row r="392" spans="1:16" ht="15.75">
      <c r="A392" s="3"/>
      <c r="P392" s="2"/>
    </row>
    <row r="393" spans="1:16" ht="15.75">
      <c r="A393" s="3"/>
      <c r="C393" s="1" t="s">
        <v>130</v>
      </c>
      <c r="D393" s="1" t="s">
        <v>238</v>
      </c>
      <c r="P393" s="2"/>
    </row>
    <row r="394" spans="1:16" ht="15.75">
      <c r="A394" s="3"/>
      <c r="F394" s="14" t="s">
        <v>293</v>
      </c>
      <c r="H394" s="14" t="s">
        <v>305</v>
      </c>
      <c r="J394" s="14"/>
      <c r="L394" s="14" t="s">
        <v>318</v>
      </c>
      <c r="N394" s="14" t="s">
        <v>293</v>
      </c>
      <c r="P394" s="2"/>
    </row>
    <row r="395" spans="1:16" ht="15.75">
      <c r="A395" s="3"/>
      <c r="F395" s="14" t="s">
        <v>294</v>
      </c>
      <c r="H395" s="14" t="s">
        <v>306</v>
      </c>
      <c r="J395" s="14" t="s">
        <v>310</v>
      </c>
      <c r="L395" s="14" t="s">
        <v>319</v>
      </c>
      <c r="N395" s="14" t="s">
        <v>326</v>
      </c>
      <c r="P395" s="2"/>
    </row>
    <row r="396" spans="1:16" ht="15.75">
      <c r="A396" s="3"/>
      <c r="F396" s="14" t="s">
        <v>295</v>
      </c>
      <c r="H396" s="14" t="s">
        <v>295</v>
      </c>
      <c r="J396" s="14" t="s">
        <v>295</v>
      </c>
      <c r="L396" s="14" t="s">
        <v>320</v>
      </c>
      <c r="N396" s="14" t="s">
        <v>327</v>
      </c>
      <c r="P396" s="2"/>
    </row>
    <row r="397" spans="1:16" ht="15.75">
      <c r="A397" s="3"/>
      <c r="F397" s="14" t="s">
        <v>296</v>
      </c>
      <c r="H397" s="14" t="s">
        <v>296</v>
      </c>
      <c r="J397" s="14" t="s">
        <v>296</v>
      </c>
      <c r="L397" s="14" t="s">
        <v>296</v>
      </c>
      <c r="N397" s="14" t="s">
        <v>296</v>
      </c>
      <c r="P397" s="2"/>
    </row>
    <row r="398" spans="1:16" ht="15.75">
      <c r="A398" s="3"/>
      <c r="D398" s="3" t="s">
        <v>239</v>
      </c>
      <c r="E398" s="3"/>
      <c r="P398" s="2"/>
    </row>
    <row r="399" spans="1:16" ht="15.75">
      <c r="A399" s="3"/>
      <c r="D399" s="3" t="s">
        <v>240</v>
      </c>
      <c r="E399" s="3"/>
      <c r="P399" s="2"/>
    </row>
    <row r="400" spans="1:16" ht="15.75">
      <c r="A400" s="3"/>
      <c r="D400" s="3" t="s">
        <v>241</v>
      </c>
      <c r="E400" s="3"/>
      <c r="P400" s="2"/>
    </row>
    <row r="401" spans="1:16" ht="15.75">
      <c r="A401" s="3"/>
      <c r="D401" s="3" t="s">
        <v>242</v>
      </c>
      <c r="E401" s="3"/>
      <c r="F401" s="1">
        <v>53520</v>
      </c>
      <c r="H401" s="1">
        <v>1022</v>
      </c>
      <c r="J401" s="1">
        <f>F401-H401</f>
        <v>52498</v>
      </c>
      <c r="L401" s="1">
        <v>2827</v>
      </c>
      <c r="N401" s="1">
        <v>147180</v>
      </c>
      <c r="P401" s="2"/>
    </row>
    <row r="402" spans="1:16" ht="15.75">
      <c r="A402" s="3"/>
      <c r="D402" s="3" t="s">
        <v>243</v>
      </c>
      <c r="E402" s="3"/>
      <c r="P402" s="2"/>
    </row>
    <row r="403" spans="1:16" ht="15.75">
      <c r="A403" s="3"/>
      <c r="D403" s="3" t="s">
        <v>244</v>
      </c>
      <c r="E403" s="3"/>
      <c r="F403" s="1">
        <v>26183</v>
      </c>
      <c r="H403" s="1">
        <v>840</v>
      </c>
      <c r="J403" s="1">
        <f>F403-H403</f>
        <v>25343</v>
      </c>
      <c r="L403" s="1">
        <v>3907</v>
      </c>
      <c r="N403" s="1">
        <v>247311</v>
      </c>
      <c r="P403" s="2"/>
    </row>
    <row r="404" spans="1:16" ht="15.75">
      <c r="A404" s="3"/>
      <c r="D404" s="3" t="s">
        <v>245</v>
      </c>
      <c r="E404" s="3"/>
      <c r="P404" s="2"/>
    </row>
    <row r="405" spans="1:16" ht="15.75">
      <c r="A405" s="3"/>
      <c r="D405" s="3" t="s">
        <v>246</v>
      </c>
      <c r="E405" s="3"/>
      <c r="P405" s="2"/>
    </row>
    <row r="406" spans="1:16" ht="15.75">
      <c r="A406" s="3"/>
      <c r="D406" s="3" t="s">
        <v>247</v>
      </c>
      <c r="E406" s="3"/>
      <c r="P406" s="2"/>
    </row>
    <row r="407" spans="1:16" ht="15.75">
      <c r="A407" s="3"/>
      <c r="D407" s="3" t="s">
        <v>248</v>
      </c>
      <c r="E407" s="3"/>
      <c r="F407" s="1">
        <v>1743</v>
      </c>
      <c r="H407" s="1" t="s">
        <v>302</v>
      </c>
      <c r="J407" s="1">
        <v>1743</v>
      </c>
      <c r="L407" s="1">
        <v>-2344</v>
      </c>
      <c r="N407" s="1">
        <v>67433</v>
      </c>
      <c r="P407" s="2"/>
    </row>
    <row r="408" spans="1:16" ht="15.75">
      <c r="A408" s="3"/>
      <c r="D408" s="3" t="s">
        <v>249</v>
      </c>
      <c r="E408" s="3"/>
      <c r="P408" s="2"/>
    </row>
    <row r="409" spans="1:16" ht="15.75">
      <c r="A409" s="3"/>
      <c r="D409" s="3" t="s">
        <v>250</v>
      </c>
      <c r="E409" s="3"/>
      <c r="F409" s="1">
        <v>304</v>
      </c>
      <c r="H409" s="1">
        <v>216</v>
      </c>
      <c r="J409" s="1">
        <f>F409-H409</f>
        <v>88</v>
      </c>
      <c r="L409" s="1">
        <v>208</v>
      </c>
      <c r="N409" s="1">
        <v>4313</v>
      </c>
      <c r="P409" s="2"/>
    </row>
    <row r="410" spans="1:16" ht="15.75">
      <c r="A410" s="3"/>
      <c r="F410" s="12">
        <f>SUM(F398:F409)</f>
        <v>81750</v>
      </c>
      <c r="H410" s="12">
        <f>SUM(H398:H409)</f>
        <v>2078</v>
      </c>
      <c r="J410" s="12">
        <f>SUM(J398:J409)</f>
        <v>79672</v>
      </c>
      <c r="L410" s="12">
        <f>SUM(L398:L409)</f>
        <v>4598</v>
      </c>
      <c r="N410" s="12">
        <f>SUM(N398:N409)</f>
        <v>466237</v>
      </c>
      <c r="P410" s="2"/>
    </row>
    <row r="411" spans="1:16" ht="15.75">
      <c r="A411" s="3"/>
      <c r="F411" s="10"/>
      <c r="H411" s="10"/>
      <c r="J411" s="10"/>
      <c r="L411" s="10"/>
      <c r="N411" s="10"/>
      <c r="P411" s="2"/>
    </row>
    <row r="412" spans="1:16" ht="15.75">
      <c r="A412" s="3"/>
      <c r="C412" s="1" t="s">
        <v>131</v>
      </c>
      <c r="D412" s="1" t="s">
        <v>251</v>
      </c>
      <c r="P412" s="2"/>
    </row>
    <row r="413" spans="1:16" ht="15.75">
      <c r="A413" s="3"/>
      <c r="P413" s="2"/>
    </row>
    <row r="414" spans="1:16" ht="15.75">
      <c r="A414" s="3"/>
      <c r="D414" s="1" t="s">
        <v>252</v>
      </c>
      <c r="F414" s="1">
        <v>69659</v>
      </c>
      <c r="H414" s="1" t="s">
        <v>302</v>
      </c>
      <c r="J414" s="1">
        <v>69659</v>
      </c>
      <c r="L414" s="1">
        <v>3358</v>
      </c>
      <c r="N414" s="1">
        <v>383400</v>
      </c>
      <c r="P414" s="2"/>
    </row>
    <row r="415" spans="1:16" ht="15.75">
      <c r="A415" s="3"/>
      <c r="D415" s="1" t="s">
        <v>253</v>
      </c>
      <c r="F415" s="1">
        <v>3497</v>
      </c>
      <c r="H415" s="1" t="s">
        <v>302</v>
      </c>
      <c r="J415" s="1">
        <v>3497</v>
      </c>
      <c r="L415" s="1">
        <v>-12</v>
      </c>
      <c r="N415" s="1">
        <v>10967</v>
      </c>
      <c r="P415" s="2"/>
    </row>
    <row r="416" spans="1:16" ht="15.75">
      <c r="A416" s="3"/>
      <c r="D416" s="1" t="s">
        <v>254</v>
      </c>
      <c r="F416" s="1">
        <v>0</v>
      </c>
      <c r="H416" s="1" t="s">
        <v>302</v>
      </c>
      <c r="J416" s="1">
        <v>0</v>
      </c>
      <c r="L416" s="1">
        <v>-6</v>
      </c>
      <c r="N416" s="1">
        <v>0</v>
      </c>
      <c r="P416" s="2"/>
    </row>
    <row r="417" spans="1:16" ht="15.75">
      <c r="A417" s="3"/>
      <c r="D417" s="3" t="s">
        <v>255</v>
      </c>
      <c r="E417" s="3"/>
      <c r="J417" s="1" t="s">
        <v>104</v>
      </c>
      <c r="P417" s="2"/>
    </row>
    <row r="418" spans="1:16" ht="15.75">
      <c r="A418" s="3"/>
      <c r="D418" s="3" t="s">
        <v>256</v>
      </c>
      <c r="E418" s="3"/>
      <c r="F418" s="1">
        <v>6516</v>
      </c>
      <c r="H418" s="1" t="s">
        <v>302</v>
      </c>
      <c r="J418" s="1">
        <v>6516</v>
      </c>
      <c r="L418" s="1">
        <v>1258</v>
      </c>
      <c r="N418" s="1">
        <v>71870</v>
      </c>
      <c r="P418" s="2"/>
    </row>
    <row r="419" spans="1:16" ht="15.75">
      <c r="A419" s="3"/>
      <c r="F419" s="12">
        <f>SUM(F412:F418)</f>
        <v>79672</v>
      </c>
      <c r="H419" s="12">
        <f>SUM(H412:H418)</f>
        <v>0</v>
      </c>
      <c r="J419" s="12">
        <f>SUM(J412:J418)</f>
        <v>79672</v>
      </c>
      <c r="L419" s="12">
        <f>SUM(L414:L418)</f>
        <v>4598</v>
      </c>
      <c r="N419" s="12">
        <f>SUM(N414:N418)</f>
        <v>466237</v>
      </c>
      <c r="P419" s="2"/>
    </row>
    <row r="420" spans="1:16" ht="15.75">
      <c r="A420" s="3"/>
      <c r="F420" s="10"/>
      <c r="H420" s="10"/>
      <c r="J420" s="10"/>
      <c r="L420" s="10"/>
      <c r="N420" s="10"/>
      <c r="P420" s="2"/>
    </row>
    <row r="421" spans="1:16" ht="15.75">
      <c r="A421" s="2"/>
      <c r="P421" s="2"/>
    </row>
    <row r="422" spans="1:16" ht="15.75">
      <c r="A422" s="3" t="s">
        <v>21</v>
      </c>
      <c r="C422" s="3" t="s">
        <v>161</v>
      </c>
      <c r="P422" s="2"/>
    </row>
    <row r="423" spans="1:16" ht="15.75">
      <c r="A423" s="3"/>
      <c r="P423" s="2"/>
    </row>
    <row r="424" spans="1:16" ht="15.75">
      <c r="A424" s="3"/>
      <c r="C424" s="15" t="s">
        <v>162</v>
      </c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P424" s="2"/>
    </row>
    <row r="425" spans="1:16" ht="15.75">
      <c r="A425" s="3"/>
      <c r="C425" s="15" t="s">
        <v>163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P425" s="2"/>
    </row>
    <row r="426" spans="1:16" ht="15.75">
      <c r="A426" s="3"/>
      <c r="C426" s="15" t="s">
        <v>164</v>
      </c>
      <c r="P426" s="2"/>
    </row>
    <row r="427" spans="1:16" ht="15.75">
      <c r="A427" s="3"/>
      <c r="C427" s="3"/>
      <c r="D427" s="3"/>
      <c r="E427" s="3"/>
      <c r="P427" s="2"/>
    </row>
    <row r="428" spans="1:16" ht="15.75">
      <c r="A428" s="3"/>
      <c r="C428" s="3"/>
      <c r="D428" s="3"/>
      <c r="E428" s="3"/>
      <c r="P428" s="2"/>
    </row>
    <row r="429" spans="1:16" ht="15.75">
      <c r="A429" s="3" t="s">
        <v>22</v>
      </c>
      <c r="C429" s="1" t="s">
        <v>165</v>
      </c>
      <c r="P429" s="2"/>
    </row>
    <row r="430" spans="1:16" ht="15.75">
      <c r="A430" s="3"/>
      <c r="P430" s="2"/>
    </row>
    <row r="431" spans="1:16" ht="15.75">
      <c r="A431" s="3"/>
      <c r="C431" s="15" t="s">
        <v>166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P431" s="2"/>
    </row>
    <row r="432" spans="1:16" ht="15.75">
      <c r="A432" s="3"/>
      <c r="C432" s="15" t="s">
        <v>167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P432" s="2"/>
    </row>
    <row r="433" spans="1:16" ht="15.75">
      <c r="A433" s="3"/>
      <c r="P433" s="2"/>
    </row>
    <row r="434" spans="1:16" ht="15.75">
      <c r="A434" s="3"/>
      <c r="C434" s="3" t="s">
        <v>144</v>
      </c>
      <c r="D434" s="15" t="s">
        <v>257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P434" s="2"/>
    </row>
    <row r="435" spans="1:16" ht="15.75">
      <c r="A435" s="3"/>
      <c r="D435" s="15" t="s">
        <v>258</v>
      </c>
      <c r="E435" s="5"/>
      <c r="F435" s="5"/>
      <c r="G435" s="5"/>
      <c r="H435" s="5"/>
      <c r="I435" s="5"/>
      <c r="J435" s="5"/>
      <c r="K435" s="5"/>
      <c r="L435" s="5"/>
      <c r="M435" s="5"/>
      <c r="N435" s="5"/>
      <c r="P435" s="2"/>
    </row>
    <row r="436" spans="1:16" ht="15.75">
      <c r="A436" s="3"/>
      <c r="D436" s="15" t="s">
        <v>335</v>
      </c>
      <c r="E436" s="3"/>
      <c r="P436" s="2"/>
    </row>
    <row r="437" spans="1:16" ht="15.75">
      <c r="A437" s="3"/>
      <c r="P437" s="2"/>
    </row>
    <row r="438" spans="1:16" ht="15.75">
      <c r="A438" s="3"/>
      <c r="C438" s="3" t="s">
        <v>145</v>
      </c>
      <c r="D438" s="15" t="s">
        <v>259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P438" s="2"/>
    </row>
    <row r="439" spans="1:16" ht="15.75">
      <c r="A439" s="3"/>
      <c r="D439" s="15" t="s">
        <v>336</v>
      </c>
      <c r="E439" s="3"/>
      <c r="P439" s="2"/>
    </row>
    <row r="440" spans="1:16" ht="15.75">
      <c r="A440" s="3"/>
      <c r="D440" s="3"/>
      <c r="E440" s="3"/>
      <c r="P440" s="2"/>
    </row>
    <row r="441" spans="1:16" ht="15.75">
      <c r="A441" s="3"/>
      <c r="C441" s="3" t="s">
        <v>168</v>
      </c>
      <c r="D441" s="3" t="s">
        <v>260</v>
      </c>
      <c r="E441" s="3"/>
      <c r="P441" s="2"/>
    </row>
    <row r="442" spans="1:16" ht="15.75">
      <c r="A442" s="3"/>
      <c r="D442" s="3"/>
      <c r="E442" s="3"/>
      <c r="P442" s="2"/>
    </row>
    <row r="443" spans="1:16" ht="15.75">
      <c r="A443" s="3"/>
      <c r="C443" s="15" t="s">
        <v>169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P443" s="2"/>
    </row>
    <row r="444" spans="1:16" ht="15.75">
      <c r="A444" s="3"/>
      <c r="C444" s="15" t="s">
        <v>170</v>
      </c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P444" s="2"/>
    </row>
    <row r="445" spans="1:16" ht="15.75">
      <c r="A445" s="3"/>
      <c r="C445" s="15" t="s">
        <v>171</v>
      </c>
      <c r="P445" s="2"/>
    </row>
    <row r="446" spans="1:16" ht="15.75">
      <c r="A446" s="3"/>
      <c r="P446" s="2"/>
    </row>
    <row r="447" spans="1:23" ht="15.75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16" ht="15.75">
      <c r="A448" s="3" t="s">
        <v>23</v>
      </c>
      <c r="C448" s="3" t="s">
        <v>172</v>
      </c>
      <c r="P448" s="2"/>
    </row>
    <row r="449" spans="1:16" ht="15.75">
      <c r="A449" s="3"/>
      <c r="P449" s="2"/>
    </row>
    <row r="450" spans="1:16" ht="15.75">
      <c r="A450" s="3"/>
      <c r="C450" s="3" t="s">
        <v>333</v>
      </c>
      <c r="P450" s="2"/>
    </row>
    <row r="451" spans="1:16" ht="15.75">
      <c r="A451" s="3"/>
      <c r="C451" s="3"/>
      <c r="P451" s="2"/>
    </row>
    <row r="452" spans="1:16" ht="15.75">
      <c r="A452" s="3"/>
      <c r="C452" s="3" t="s">
        <v>144</v>
      </c>
      <c r="D452" s="15" t="s">
        <v>261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P452" s="2"/>
    </row>
    <row r="453" spans="1:16" ht="15.75">
      <c r="A453" s="3"/>
      <c r="C453" s="3"/>
      <c r="D453" s="15" t="s">
        <v>262</v>
      </c>
      <c r="E453" s="5"/>
      <c r="F453" s="5"/>
      <c r="G453" s="5"/>
      <c r="H453" s="5"/>
      <c r="I453" s="5"/>
      <c r="J453" s="5"/>
      <c r="K453" s="5"/>
      <c r="L453" s="5"/>
      <c r="M453" s="5"/>
      <c r="N453" s="5"/>
      <c r="P453" s="2"/>
    </row>
    <row r="454" spans="1:16" ht="15.75">
      <c r="A454" s="3"/>
      <c r="C454" s="3"/>
      <c r="D454" s="15" t="s">
        <v>263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P454" s="2"/>
    </row>
    <row r="455" spans="1:16" ht="15.75">
      <c r="A455" s="3"/>
      <c r="C455" s="3"/>
      <c r="D455" s="15" t="s">
        <v>264</v>
      </c>
      <c r="E455" s="5"/>
      <c r="F455" s="5"/>
      <c r="G455" s="5"/>
      <c r="H455" s="5"/>
      <c r="I455" s="5"/>
      <c r="J455" s="5"/>
      <c r="K455" s="5"/>
      <c r="L455" s="5"/>
      <c r="M455" s="5"/>
      <c r="N455" s="5"/>
      <c r="P455" s="2"/>
    </row>
    <row r="456" spans="1:16" ht="15.75">
      <c r="A456" s="3"/>
      <c r="C456" s="3"/>
      <c r="D456" s="15" t="s">
        <v>265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P456" s="2"/>
    </row>
    <row r="457" spans="1:16" ht="15.75">
      <c r="A457" s="3"/>
      <c r="C457" s="3"/>
      <c r="D457" s="15" t="s">
        <v>266</v>
      </c>
      <c r="E457" s="5"/>
      <c r="F457" s="5"/>
      <c r="G457" s="5"/>
      <c r="H457" s="5"/>
      <c r="I457" s="5"/>
      <c r="J457" s="5"/>
      <c r="K457" s="5"/>
      <c r="L457" s="5"/>
      <c r="M457" s="5"/>
      <c r="N457" s="5"/>
      <c r="P457" s="2"/>
    </row>
    <row r="458" spans="1:16" ht="15.75">
      <c r="A458" s="3"/>
      <c r="C458" s="3"/>
      <c r="D458" s="16" t="s">
        <v>267</v>
      </c>
      <c r="P458" s="2"/>
    </row>
    <row r="459" spans="1:16" ht="15.75">
      <c r="A459" s="3"/>
      <c r="C459" s="3"/>
      <c r="P459" s="2"/>
    </row>
    <row r="460" spans="1:16" ht="15.75">
      <c r="A460" s="3"/>
      <c r="C460" s="3"/>
      <c r="D460" s="3" t="s">
        <v>268</v>
      </c>
      <c r="E460" s="3"/>
      <c r="P460" s="2"/>
    </row>
    <row r="461" spans="1:16" ht="15.75">
      <c r="A461" s="3"/>
      <c r="C461" s="3"/>
      <c r="P461" s="2"/>
    </row>
    <row r="462" spans="1:16" ht="15.75">
      <c r="A462" s="3"/>
      <c r="C462" s="3" t="s">
        <v>145</v>
      </c>
      <c r="D462" s="15" t="s">
        <v>269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P462" s="2"/>
    </row>
    <row r="463" spans="1:16" ht="15.75">
      <c r="A463" s="3"/>
      <c r="C463" s="3"/>
      <c r="D463" s="15" t="s">
        <v>270</v>
      </c>
      <c r="E463" s="5"/>
      <c r="F463" s="5"/>
      <c r="G463" s="5"/>
      <c r="H463" s="5"/>
      <c r="I463" s="5"/>
      <c r="J463" s="5"/>
      <c r="K463" s="5"/>
      <c r="L463" s="5"/>
      <c r="M463" s="5"/>
      <c r="N463" s="5"/>
      <c r="P463" s="2"/>
    </row>
    <row r="464" spans="1:16" ht="15.75">
      <c r="A464" s="3"/>
      <c r="C464" s="3"/>
      <c r="D464" s="15" t="s">
        <v>271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P464" s="2"/>
    </row>
    <row r="465" spans="1:16" ht="15.75">
      <c r="A465" s="3"/>
      <c r="C465" s="3"/>
      <c r="D465" s="16" t="s">
        <v>272</v>
      </c>
      <c r="P465" s="2"/>
    </row>
    <row r="466" spans="1:16" ht="15.75">
      <c r="A466" s="3"/>
      <c r="C466" s="3"/>
      <c r="J466" s="1" t="s">
        <v>311</v>
      </c>
      <c r="P466" s="2"/>
    </row>
    <row r="467" spans="1:16" ht="15.75">
      <c r="A467" s="3"/>
      <c r="C467" s="3"/>
      <c r="P467" s="2"/>
    </row>
    <row r="468" spans="1:16" ht="15.75">
      <c r="A468" s="3"/>
      <c r="C468" s="3"/>
      <c r="D468" s="1" t="s">
        <v>273</v>
      </c>
      <c r="J468" s="1">
        <v>20339999</v>
      </c>
      <c r="P468" s="2"/>
    </row>
    <row r="469" spans="1:16" ht="15.75">
      <c r="A469" s="3"/>
      <c r="C469" s="3"/>
      <c r="D469" s="1" t="s">
        <v>274</v>
      </c>
      <c r="J469" s="2">
        <v>19599999</v>
      </c>
      <c r="P469" s="2"/>
    </row>
    <row r="470" spans="1:16" ht="15.75">
      <c r="A470" s="3"/>
      <c r="C470" s="3"/>
      <c r="J470" s="12">
        <f>SUM(J468:J469)</f>
        <v>39939998</v>
      </c>
      <c r="P470" s="2"/>
    </row>
    <row r="471" spans="1:16" ht="15.75">
      <c r="A471" s="3"/>
      <c r="C471" s="3"/>
      <c r="J471" s="10"/>
      <c r="P471" s="2"/>
    </row>
    <row r="472" spans="1:16" ht="15.75">
      <c r="A472" s="3"/>
      <c r="C472" s="3"/>
      <c r="D472" s="3" t="s">
        <v>275</v>
      </c>
      <c r="E472" s="3"/>
      <c r="P472" s="2"/>
    </row>
    <row r="473" spans="1:16" ht="15.75">
      <c r="A473" s="3"/>
      <c r="C473" s="3"/>
      <c r="P473" s="2"/>
    </row>
    <row r="474" spans="1:16" ht="15.75">
      <c r="A474" s="3"/>
      <c r="C474" s="1" t="s">
        <v>168</v>
      </c>
      <c r="D474" s="15" t="s">
        <v>276</v>
      </c>
      <c r="E474" s="5"/>
      <c r="F474" s="5"/>
      <c r="G474" s="5"/>
      <c r="H474" s="5"/>
      <c r="I474" s="5"/>
      <c r="J474" s="5"/>
      <c r="K474" s="5"/>
      <c r="L474" s="5"/>
      <c r="M474" s="5"/>
      <c r="N474" s="5"/>
      <c r="P474" s="2"/>
    </row>
    <row r="475" spans="1:16" ht="15.75">
      <c r="A475" s="3"/>
      <c r="D475" s="15" t="s">
        <v>277</v>
      </c>
      <c r="E475" s="5"/>
      <c r="F475" s="5"/>
      <c r="G475" s="5"/>
      <c r="H475" s="5"/>
      <c r="I475" s="5"/>
      <c r="J475" s="5"/>
      <c r="K475" s="5"/>
      <c r="L475" s="5"/>
      <c r="M475" s="5"/>
      <c r="N475" s="5"/>
      <c r="P475" s="2"/>
    </row>
    <row r="476" spans="1:16" ht="15.75">
      <c r="A476" s="3"/>
      <c r="D476" s="15" t="s">
        <v>278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P476" s="2"/>
    </row>
    <row r="477" spans="1:16" ht="15.75">
      <c r="A477" s="3"/>
      <c r="D477" s="15" t="s">
        <v>279</v>
      </c>
      <c r="E477" s="5"/>
      <c r="F477" s="5"/>
      <c r="G477" s="5"/>
      <c r="H477" s="5"/>
      <c r="I477" s="5"/>
      <c r="J477" s="5"/>
      <c r="K477" s="5"/>
      <c r="L477" s="5"/>
      <c r="M477" s="5"/>
      <c r="N477" s="5"/>
      <c r="P477" s="2"/>
    </row>
    <row r="478" spans="1:16" ht="15.75">
      <c r="A478" s="3"/>
      <c r="P478" s="2"/>
    </row>
    <row r="479" spans="1:16" ht="15.75">
      <c r="A479" s="3" t="s">
        <v>24</v>
      </c>
      <c r="C479" s="3" t="s">
        <v>173</v>
      </c>
      <c r="P479" s="2"/>
    </row>
    <row r="480" spans="1:16" ht="15.75">
      <c r="A480" s="2"/>
      <c r="P480" s="2"/>
    </row>
    <row r="481" spans="1:16" ht="15.75">
      <c r="A481" s="2"/>
      <c r="C481" s="3" t="s">
        <v>174</v>
      </c>
      <c r="P481" s="2"/>
    </row>
    <row r="482" spans="1:16" ht="15.75">
      <c r="A482" s="3"/>
      <c r="P482" s="2"/>
    </row>
    <row r="483" spans="1:16" ht="15.75">
      <c r="A483" s="3" t="s">
        <v>25</v>
      </c>
      <c r="C483" s="1" t="s">
        <v>175</v>
      </c>
      <c r="P483" s="2"/>
    </row>
    <row r="484" spans="1:16" ht="15.75">
      <c r="A484" s="3"/>
      <c r="P484" s="2"/>
    </row>
    <row r="485" spans="1:16" ht="15.75">
      <c r="A485" s="3"/>
      <c r="C485" s="15" t="s">
        <v>176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P485" s="2"/>
    </row>
    <row r="486" spans="1:16" ht="15.75">
      <c r="A486" s="3"/>
      <c r="C486" s="15" t="s">
        <v>177</v>
      </c>
      <c r="P486" s="2"/>
    </row>
    <row r="487" spans="1:16" ht="15.75">
      <c r="A487" s="3"/>
      <c r="P487" s="2"/>
    </row>
    <row r="488" spans="1:16" ht="15.75">
      <c r="A488" s="3" t="s">
        <v>26</v>
      </c>
      <c r="C488" s="3" t="s">
        <v>178</v>
      </c>
      <c r="P488" s="2"/>
    </row>
    <row r="489" spans="1:16" ht="15.75">
      <c r="A489" s="3"/>
      <c r="P489" s="2"/>
    </row>
    <row r="490" spans="1:16" ht="15.75">
      <c r="A490" s="3"/>
      <c r="C490" s="3" t="s">
        <v>179</v>
      </c>
      <c r="P490" s="2"/>
    </row>
    <row r="491" spans="1:16" ht="15.75">
      <c r="A491" s="3"/>
      <c r="P491" s="2"/>
    </row>
    <row r="492" spans="1:16" ht="15.75">
      <c r="A492" s="3" t="s">
        <v>27</v>
      </c>
      <c r="C492" s="1" t="s">
        <v>180</v>
      </c>
      <c r="P492" s="2"/>
    </row>
    <row r="493" spans="1:16" ht="15.75">
      <c r="A493" s="3"/>
      <c r="P493" s="2"/>
    </row>
    <row r="494" spans="1:16" ht="15.75">
      <c r="A494" s="3"/>
      <c r="C494" s="3" t="s">
        <v>181</v>
      </c>
      <c r="P494" s="2"/>
    </row>
    <row r="495" spans="1:16" ht="15.75">
      <c r="A495" s="3"/>
      <c r="P495" s="2"/>
    </row>
    <row r="496" spans="1:16" ht="15.75">
      <c r="A496" s="3"/>
      <c r="P496" s="2"/>
    </row>
    <row r="497" spans="1:16" ht="15.75">
      <c r="A497" s="3" t="s">
        <v>28</v>
      </c>
      <c r="P497" s="2"/>
    </row>
    <row r="498" spans="1:16" ht="15.75">
      <c r="A498" s="3"/>
      <c r="P498" s="2"/>
    </row>
    <row r="499" spans="1:16" ht="15.75">
      <c r="A499" s="3"/>
      <c r="P499" s="2"/>
    </row>
    <row r="500" spans="1:16" ht="15.75">
      <c r="A500" s="2" t="s">
        <v>29</v>
      </c>
      <c r="P500" s="2"/>
    </row>
    <row r="501" spans="1:16" ht="15.75">
      <c r="A501" s="3" t="s">
        <v>30</v>
      </c>
      <c r="P501" s="2"/>
    </row>
    <row r="502" spans="1:16" ht="15.75">
      <c r="A502" s="2"/>
      <c r="P502" s="2"/>
    </row>
    <row r="503" spans="1:16" ht="15.75">
      <c r="A503" s="2" t="s">
        <v>31</v>
      </c>
      <c r="P503" s="2"/>
    </row>
    <row r="504" spans="1:16" ht="15.75">
      <c r="A504" s="3" t="s">
        <v>32</v>
      </c>
      <c r="P504" s="2"/>
    </row>
  </sheetData>
  <printOptions horizontalCentered="1"/>
  <pageMargins left="0.3937007874015748" right="0.3937007874015748" top="0.5905511811023623" bottom="0.1968503937007874" header="0" footer="0"/>
  <pageSetup horizontalDpi="300" verticalDpi="300" orientation="portrait" paperSize="9" scale="85" r:id="rId1"/>
  <rowBreaks count="15" manualBreakCount="15">
    <brk id="53" min="90" max="139" man="1"/>
    <brk id="53" max="14" man="1"/>
    <brk id="91" max="14" man="1"/>
    <brk id="141" max="14" man="1"/>
    <brk id="165" min="221" max="273" man="1"/>
    <brk id="167" max="14" man="1"/>
    <brk id="223" max="14" man="1"/>
    <brk id="275" max="14" man="1"/>
    <brk id="333" max="14" man="1"/>
    <brk id="387" min="444" max="502" man="1"/>
    <brk id="389" max="14" man="1"/>
    <brk id="446" max="14" man="1"/>
    <brk id="30168" max="32894" man="1"/>
    <brk id="38405" max="40569" man="1"/>
    <brk id="44916" max="472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