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A" sheetId="1" r:id="rId1"/>
  </sheets>
  <definedNames>
    <definedName name="_xlnm.Print_Area">'A'!$A$1:$M$407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<sst xmlns="http://schemas.openxmlformats.org/spreadsheetml/2006/main" count="422" uniqueCount="270">
  <si>
    <t>INTEGRATED LOGISTICS BERHAD (229690 K)</t>
  </si>
  <si>
    <t>Quarterly report on consolidated results for the financial quarter ended 30 June  2001.</t>
  </si>
  <si>
    <t>The figures have not been audited.</t>
  </si>
  <si>
    <t>CONSOLIDATED INCOME STATEMENT</t>
  </si>
  <si>
    <t>1.</t>
  </si>
  <si>
    <t>2.</t>
  </si>
  <si>
    <t>3.</t>
  </si>
  <si>
    <t>CONSOLIDATED BALANCE SHEET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</si>
  <si>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</si>
  <si>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</si>
  <si>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</si>
  <si>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</si>
  <si>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</si>
  <si>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</si>
  <si>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</si>
  <si>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</si>
  <si>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</si>
  <si>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</si>
  <si>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Notes :</t>
  </si>
  <si>
    <t>14.</t>
  </si>
  <si>
    <t>15.</t>
  </si>
  <si>
    <t>16.</t>
  </si>
  <si>
    <t>17.</t>
  </si>
  <si>
    <t>18.</t>
  </si>
  <si>
    <t>19.</t>
  </si>
  <si>
    <t>20.</t>
  </si>
  <si>
    <t>By Order of the Board</t>
  </si>
  <si>
    <t>Kee Thuan Kin</t>
  </si>
  <si>
    <t>Wong Fook Wah</t>
  </si>
  <si>
    <t>Company Secretaries</t>
  </si>
  <si>
    <t>Selangor</t>
  </si>
  <si>
    <t>28 August 2001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</si>
  <si>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</si>
  <si>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</si>
  <si>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</si>
  <si>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</si>
  <si>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</si>
  <si>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</si>
  <si>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</si>
  <si>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</si>
  <si>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</si>
  <si>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</si>
  <si>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</si>
  <si>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</si>
  <si>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Fixed Assets</t>
  </si>
  <si>
    <t>Interest in Associated Companies</t>
  </si>
  <si>
    <t>Other investments</t>
  </si>
  <si>
    <t>Lease and hire purchase debtors</t>
  </si>
  <si>
    <t>Intangible Assets</t>
  </si>
  <si>
    <t>Current Assets</t>
  </si>
  <si>
    <t>Current Liabilities</t>
  </si>
  <si>
    <t>Net Current Liabilities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</si>
  <si>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</si>
  <si>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</si>
  <si>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</si>
  <si>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</si>
  <si>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</si>
  <si>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</si>
  <si>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Net tangible assets per share (sen)</t>
  </si>
  <si>
    <t>Turnover</t>
  </si>
  <si>
    <t>Investment income</t>
  </si>
  <si>
    <t>Other income including interest income</t>
  </si>
  <si>
    <t>Operating profit before interest on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</si>
  <si>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</si>
  <si>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</si>
  <si>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</si>
  <si>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</si>
  <si>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Depreciation and amortisation</t>
  </si>
  <si>
    <t>Exceptional item</t>
  </si>
  <si>
    <t>Operating profit after interest on</t>
  </si>
  <si>
    <t>borrowings, depreciation and amortisation</t>
  </si>
  <si>
    <t>and exceptional items but before income</t>
  </si>
  <si>
    <t>tax, minority interests and extraordinary</t>
  </si>
  <si>
    <t>items</t>
  </si>
  <si>
    <t>Share of profit / (loss) in associated</t>
  </si>
  <si>
    <t>companies</t>
  </si>
  <si>
    <t>Profit before taxation, minority</t>
  </si>
  <si>
    <t>Taxation</t>
  </si>
  <si>
    <t>(ii)</t>
  </si>
  <si>
    <t>Profit after taxation attributable</t>
  </si>
  <si>
    <t>to members of the company</t>
  </si>
  <si>
    <t>(iii)</t>
  </si>
  <si>
    <t>Profit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</si>
  <si>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</si>
  <si>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</si>
  <si>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</si>
  <si>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</si>
  <si>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 :-</t>
  </si>
  <si>
    <t>Trade Debtors</t>
  </si>
  <si>
    <t>Other debtors, deposits and prepayments</t>
  </si>
  <si>
    <t>Fixed deposits with licensed banks</t>
  </si>
  <si>
    <t>Cash and bank balances</t>
  </si>
  <si>
    <t>Short term borrowings</t>
  </si>
  <si>
    <t>Block discounting creditors</t>
  </si>
  <si>
    <t>Trade creditors</t>
  </si>
  <si>
    <t>Other creditors and accruals</t>
  </si>
  <si>
    <t>Lease and hire purchase creditors</t>
  </si>
  <si>
    <t>Provision for taxation</t>
  </si>
  <si>
    <t>Share Premium</t>
  </si>
  <si>
    <t>Revaluation Reserve</t>
  </si>
  <si>
    <t>Reserve on consolidation</t>
  </si>
  <si>
    <t>Capital reserve</t>
  </si>
  <si>
    <t>Translation reserve</t>
  </si>
  <si>
    <t>Retained Profit</t>
  </si>
  <si>
    <t>Accounting Policies</t>
  </si>
  <si>
    <t>The financial statements have been prepared based on the accounting policies and methods of</t>
  </si>
  <si>
    <t>computation consistent with those adopted in the 31st December 2000 financial statements.</t>
  </si>
  <si>
    <t>Exceptional Item</t>
  </si>
  <si>
    <t>In respect of :-</t>
  </si>
  <si>
    <t xml:space="preserve">   Gain on repurchase of Bonds</t>
  </si>
  <si>
    <t xml:space="preserve">   Goodwill on acquisition of subsidiary </t>
  </si>
  <si>
    <t xml:space="preserve">    written off</t>
  </si>
  <si>
    <t>Extraordinary Items</t>
  </si>
  <si>
    <t>There were no extraordinary items during the periods under review.</t>
  </si>
  <si>
    <t>Taxation comprises :-</t>
  </si>
  <si>
    <t>Current taxation</t>
  </si>
  <si>
    <t>Overprovision in prior years</t>
  </si>
  <si>
    <t>Deferred taxation</t>
  </si>
  <si>
    <t>Pre-acquisition profits</t>
  </si>
  <si>
    <t>There were no pre-acquisition profits for the financial periods under review</t>
  </si>
  <si>
    <t>Profit on sale of investment and/or properties</t>
  </si>
  <si>
    <t>There were no disposal of investment and/or properties during the financial periods under review.</t>
  </si>
  <si>
    <t>Purchase or disposal of quoted securities</t>
  </si>
  <si>
    <t>a.</t>
  </si>
  <si>
    <t>b.</t>
  </si>
  <si>
    <t>Changes in the Composition of the Group</t>
  </si>
  <si>
    <t>Saved as dislcosed below, there were no changes in the composition of the Group during the financial</t>
  </si>
  <si>
    <t>periods under review :-</t>
  </si>
  <si>
    <t>Acquisition of 60% of the issued and paid-up capital of Focusmax Services Sdn Bhd, comprising 1,800,000</t>
  </si>
  <si>
    <t>ordinary shares of RM1/- each for a cash consideration of RM1,800,000/- on 26 April 2001.</t>
  </si>
  <si>
    <t>Status of Corporate Proposals</t>
  </si>
  <si>
    <t>Save as disclosed below, there were no corporate proposals announced but not completed as at the</t>
  </si>
  <si>
    <t>the date of this report :-</t>
  </si>
  <si>
    <t>i.</t>
  </si>
  <si>
    <t>ii.</t>
  </si>
  <si>
    <t>iii.</t>
  </si>
  <si>
    <t>iv.</t>
  </si>
  <si>
    <t>The RM60,000,000 nominal amount of 4% redeemable bank guaranteed bonds 2001/2006 mentioned  in</t>
  </si>
  <si>
    <t>(ii) above was issued to the primary subscriber on 22 February, 2001.</t>
  </si>
  <si>
    <t>Seasonal or Cyclical Factors</t>
  </si>
  <si>
    <t>The business operations of the Group are not materially afected by any seasonal or cyclical factors.</t>
  </si>
  <si>
    <t>Issuance or repayment of debt and equity securities</t>
  </si>
  <si>
    <t xml:space="preserve">There were no issuance or repayment of debt and equity securities, share buy-backs, share </t>
  </si>
  <si>
    <t>cancellations, shares held as treasury shares and resale of treasury shares apart from the redemption of the</t>
  </si>
  <si>
    <t>Company's RM110,190,000/- nominal amount of 3% redeemable unsecured Bonds 1996/2001 during the</t>
  </si>
  <si>
    <t>financial periods  under review.</t>
  </si>
  <si>
    <t>Group borrowings and debt securities as at 30.6.01</t>
  </si>
  <si>
    <t>c.</t>
  </si>
  <si>
    <t>Contingent Liabilities</t>
  </si>
  <si>
    <t>There is no contingent liabilities as at the date of this report.</t>
  </si>
  <si>
    <t>Off balance sheet financial instruments</t>
  </si>
  <si>
    <t>The Group does not have any financial instruments with off balance sheet risk as at the date of this</t>
  </si>
  <si>
    <t>report.</t>
  </si>
  <si>
    <t>Material litigation</t>
  </si>
  <si>
    <t>There is no material litigation as at the date of this report.</t>
  </si>
  <si>
    <t>Segment Reporting</t>
  </si>
  <si>
    <t>Comparison with preceding quarter's results</t>
  </si>
  <si>
    <t>the preceding quarter.</t>
  </si>
  <si>
    <t>Review of performance</t>
  </si>
  <si>
    <t>to 30 June 2001.</t>
  </si>
  <si>
    <t>before taxation is mainly due to substantially higher interest and depreciation expenses. The higher interest</t>
  </si>
  <si>
    <t xml:space="preserve">expenses mainly arises from borrowings obtained to part finance the redemption of the Company's </t>
  </si>
  <si>
    <t xml:space="preserve">RM110,190,000/- nominal amount of 3% redeemable unsecured Bonds 1996/2001 during the financial </t>
  </si>
  <si>
    <t>period under review</t>
  </si>
  <si>
    <t>Current year prospects</t>
  </si>
  <si>
    <t>Barring any unforeseen circumstances, the Group expects to maintain its satisfactory results for the</t>
  </si>
  <si>
    <t>financial year ended 31 December 2001.</t>
  </si>
  <si>
    <t xml:space="preserve">Dividend </t>
  </si>
  <si>
    <t>No dividend has been declared for the financial periods under review.</t>
  </si>
  <si>
    <t>Profit after taxation before</t>
  </si>
  <si>
    <t>deducting minority interests</t>
  </si>
  <si>
    <t>Less minority interests</t>
  </si>
  <si>
    <t>Extraordinary items</t>
  </si>
  <si>
    <t>Extraordinary items attributable to</t>
  </si>
  <si>
    <t>members of the company</t>
  </si>
  <si>
    <t>Basic (based on 93,339,503</t>
  </si>
  <si>
    <t>ordinary shares) (sen)</t>
  </si>
  <si>
    <t xml:space="preserve">Fully diluted </t>
  </si>
  <si>
    <t>There were no purchase or disposal of quoted securities for the financial period under review.</t>
  </si>
  <si>
    <t>Total investments in quoted shares as at 30.6.01 :-</t>
  </si>
  <si>
    <t>At cost</t>
  </si>
  <si>
    <t>Provision for dimunition in value</t>
  </si>
  <si>
    <t>At market value</t>
  </si>
  <si>
    <t xml:space="preserve">a proposed renounceable rights issue of up to 51,333,334 new Shares at par on the basis of two (2) new </t>
  </si>
  <si>
    <t>Shares for every five (5) existing Shares held at a date to be determined and incorporating a two call</t>
  </si>
  <si>
    <t>feature whereby the first call of RM0.50 per new Share shall be payable in full upon subscription whilst</t>
  </si>
  <si>
    <t>the second call of RM0.50 per new Share shall be credited from the Company's share premium account.</t>
  </si>
  <si>
    <t xml:space="preserve">a proposed issue of RM60,000,000 nominal amount of 4% redeemable bank guaranteed bonds </t>
  </si>
  <si>
    <t>2001/2006 with up to 32,083,334 detachable New Warrants on a 'bought deal' basis to a primary</t>
  </si>
  <si>
    <t>subscriber;</t>
  </si>
  <si>
    <t>a proposed offer for sale by the Primary Subscriber of up to 32,083,334 New Warrants which are</t>
  </si>
  <si>
    <t>detached from the Bonds, to existing shareholders on the basis of one (1) New Warrant for every</t>
  </si>
  <si>
    <t>four (4) existing Shares held at a date and offer price to be determined; and</t>
  </si>
  <si>
    <t>a proposed employees' share option scheme for the granting of Options to eligible employees</t>
  </si>
  <si>
    <t>and Executive Directors of the Company and its subsidiary companies to subscribe for new Shares</t>
  </si>
  <si>
    <t>in ILB of up to 10% of the issued and paid-up share capital of the Company.</t>
  </si>
  <si>
    <t>Secured :-</t>
  </si>
  <si>
    <t xml:space="preserve">Portion of term loans payable within 12 months </t>
  </si>
  <si>
    <t>Unsecured :-</t>
  </si>
  <si>
    <t>Revolving credits</t>
  </si>
  <si>
    <t>Bank overdrafts</t>
  </si>
  <si>
    <t>Bridging loans</t>
  </si>
  <si>
    <t>Long term borrowings</t>
  </si>
  <si>
    <t>Portion of term loans payable after 12 months</t>
  </si>
  <si>
    <t>Long term loan</t>
  </si>
  <si>
    <t>Unsecured Bonds</t>
  </si>
  <si>
    <t>The long term loan represents a loan from the minority shareholder of a subsidiary company</t>
  </si>
  <si>
    <t>to the said subsidiary company and is unsecured, non-interest bearing and has no fixed term</t>
  </si>
  <si>
    <t>of repayment.</t>
  </si>
  <si>
    <t>All the above borrowings are denominated in Ringgit Malaysia except for the following which is</t>
  </si>
  <si>
    <t>denominated in Hong Kong dollars :-</t>
  </si>
  <si>
    <t>Portion of term loans payable within 12 months  - unsecured</t>
  </si>
  <si>
    <t>Portion of term loans payable after 12 months  - unsecured</t>
  </si>
  <si>
    <t>By Activity</t>
  </si>
  <si>
    <t>Forwarding, shipping, transport, haulage</t>
  </si>
  <si>
    <t xml:space="preserve">  and air freight services</t>
  </si>
  <si>
    <t>Warehouse rental and services</t>
  </si>
  <si>
    <t>Investment holding, property rental,</t>
  </si>
  <si>
    <t xml:space="preserve">   commission and others</t>
  </si>
  <si>
    <t>Leasing and hire purchase</t>
  </si>
  <si>
    <t>By Geographical Location</t>
  </si>
  <si>
    <t>Malaysia</t>
  </si>
  <si>
    <t>Hong Kong</t>
  </si>
  <si>
    <t>Philippines</t>
  </si>
  <si>
    <t>The People's Republic of China</t>
  </si>
  <si>
    <t>-------Individual quarter-------</t>
  </si>
  <si>
    <t>Current</t>
  </si>
  <si>
    <t>year</t>
  </si>
  <si>
    <t>quarter</t>
  </si>
  <si>
    <t>30.6.01</t>
  </si>
  <si>
    <t>RM'000</t>
  </si>
  <si>
    <t>-</t>
  </si>
  <si>
    <t>Not applicable</t>
  </si>
  <si>
    <t>------Individual  quarter----</t>
  </si>
  <si>
    <t xml:space="preserve">                 -</t>
  </si>
  <si>
    <t>Preceding</t>
  </si>
  <si>
    <t>corresponding</t>
  </si>
  <si>
    <t>30.6.00</t>
  </si>
  <si>
    <t xml:space="preserve">                -</t>
  </si>
  <si>
    <t xml:space="preserve"> </t>
  </si>
  <si>
    <t>Operating</t>
  </si>
  <si>
    <t>revenue</t>
  </si>
  <si>
    <t xml:space="preserve">                   -</t>
  </si>
  <si>
    <t>------Cumulative quarter-------</t>
  </si>
  <si>
    <t>to date</t>
  </si>
  <si>
    <t>As at</t>
  </si>
  <si>
    <t>end of</t>
  </si>
  <si>
    <t>current</t>
  </si>
  <si>
    <t>------Cumulative quarter----</t>
  </si>
  <si>
    <t xml:space="preserve">                  -</t>
  </si>
  <si>
    <t>Profit/(Loss)</t>
  </si>
  <si>
    <t>before</t>
  </si>
  <si>
    <t>tax</t>
  </si>
  <si>
    <t>period</t>
  </si>
  <si>
    <t>preceding</t>
  </si>
  <si>
    <t>financial</t>
  </si>
  <si>
    <t>year end</t>
  </si>
  <si>
    <t>31.12.00</t>
  </si>
  <si>
    <t>30.6.99</t>
  </si>
  <si>
    <t xml:space="preserve">Assets </t>
  </si>
  <si>
    <t>employed</t>
  </si>
  <si>
    <t xml:space="preserve">              -</t>
  </si>
  <si>
    <t xml:space="preserve">          -</t>
  </si>
  <si>
    <t xml:space="preserve">            -</t>
  </si>
  <si>
    <t xml:space="preserve">The Group recorded an increase of 8.5% in  turnover to RM35.6 million compared with RM32.8 million in the </t>
  </si>
  <si>
    <t>However profit before taxation decreased by 80.6% to RM0.4 million from RM2.06 million in the preceding</t>
  </si>
  <si>
    <t>quarter. The decline in profit before taxation is mainly attributable to substantially higher interest and</t>
  </si>
  <si>
    <t>depreciation expenses.</t>
  </si>
  <si>
    <t>The Group achieved a 7.5% increase in turnover to RM68.4 million (2000 : RM63.6 million) for the six months</t>
  </si>
  <si>
    <t>Profit before taxation decline by 31.1% to RM2.464 million (2000 : RM3.627 million). The decline in profit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</si>
</sst>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3" fontId="0" fillId="0" borderId="1" xfId="0" applyNumberFormat="1" applyAlignment="1">
      <alignment/>
    </xf>
    <xf numFmtId="3" fontId="4" fillId="0" borderId="1" xfId="0" applyNumberFormat="1" applyFont="1" applyAlignment="1">
      <alignment/>
    </xf>
    <xf numFmtId="3" fontId="0" fillId="0" borderId="2" xfId="0" applyNumberFormat="1" applyAlignment="1">
      <alignment/>
    </xf>
    <xf numFmtId="3" fontId="4" fillId="0" borderId="2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8"/>
  <sheetViews>
    <sheetView tabSelected="1" showOutlineSymbols="0" zoomScale="87" zoomScaleNormal="87" workbookViewId="0" topLeftCell="A396">
      <selection activeCell="A411" sqref="A411"/>
    </sheetView>
  </sheetViews>
  <sheetFormatPr defaultColWidth="8.88671875" defaultRowHeight="15"/>
  <cols>
    <col min="1" max="3" width="3.6640625" style="1" customWidth="1"/>
    <col min="4" max="4" width="15.6640625" style="1" customWidth="1"/>
    <col min="5" max="5" width="11.6640625" style="1" customWidth="1"/>
    <col min="6" max="6" width="8.6640625" style="1" customWidth="1"/>
    <col min="7" max="7" width="3.6640625" style="1" customWidth="1"/>
    <col min="8" max="8" width="9.6640625" style="1" customWidth="1"/>
    <col min="9" max="9" width="4.6640625" style="1" customWidth="1"/>
    <col min="10" max="10" width="9.6640625" style="1" customWidth="1"/>
    <col min="11" max="11" width="3.6640625" style="1" customWidth="1"/>
    <col min="12" max="12" width="8.6640625" style="1" customWidth="1"/>
    <col min="13" max="13" width="3.6640625" style="1" customWidth="1"/>
    <col min="14" max="16384" width="9.6640625" style="1" customWidth="1"/>
  </cols>
  <sheetData>
    <row r="1" spans="1:13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5.75">
      <c r="A2" s="2"/>
    </row>
    <row r="3" ht="15.75">
      <c r="A3" s="3" t="s">
        <v>1</v>
      </c>
    </row>
    <row r="4" ht="15.75">
      <c r="A4" s="2" t="s">
        <v>2</v>
      </c>
    </row>
    <row r="5" ht="15.75">
      <c r="A5" s="2"/>
    </row>
    <row r="6" ht="15.75">
      <c r="A6" s="4" t="s">
        <v>3</v>
      </c>
    </row>
    <row r="7" ht="15.75">
      <c r="A7" s="2"/>
    </row>
    <row r="8" spans="1:12" ht="15.75">
      <c r="A8" s="2"/>
      <c r="F8" s="5" t="s">
        <v>225</v>
      </c>
      <c r="G8" s="5"/>
      <c r="H8" s="5"/>
      <c r="J8" s="5" t="s">
        <v>243</v>
      </c>
      <c r="K8" s="5"/>
      <c r="L8" s="5"/>
    </row>
    <row r="9" spans="1:12" ht="15.75">
      <c r="A9" s="2"/>
      <c r="F9" s="6"/>
      <c r="H9" s="6" t="s">
        <v>235</v>
      </c>
      <c r="I9" s="6"/>
      <c r="J9" s="6"/>
      <c r="K9" s="6"/>
      <c r="L9" s="6" t="s">
        <v>235</v>
      </c>
    </row>
    <row r="10" spans="1:12" ht="15.75">
      <c r="A10" s="2"/>
      <c r="F10" s="6" t="s">
        <v>226</v>
      </c>
      <c r="H10" s="6" t="s">
        <v>227</v>
      </c>
      <c r="J10" s="6" t="s">
        <v>226</v>
      </c>
      <c r="K10" s="6"/>
      <c r="L10" s="6" t="s">
        <v>227</v>
      </c>
    </row>
    <row r="11" spans="1:12" ht="15.75">
      <c r="A11" s="2"/>
      <c r="F11" s="6" t="s">
        <v>227</v>
      </c>
      <c r="H11" s="3" t="s">
        <v>236</v>
      </c>
      <c r="J11" s="6" t="s">
        <v>227</v>
      </c>
      <c r="K11" s="6"/>
      <c r="L11" s="3" t="s">
        <v>236</v>
      </c>
    </row>
    <row r="12" spans="1:12" ht="15.75">
      <c r="A12" s="2"/>
      <c r="F12" s="6" t="s">
        <v>228</v>
      </c>
      <c r="H12" s="6" t="s">
        <v>228</v>
      </c>
      <c r="J12" s="6" t="s">
        <v>244</v>
      </c>
      <c r="K12" s="6"/>
      <c r="L12" s="6" t="s">
        <v>253</v>
      </c>
    </row>
    <row r="13" spans="1:12" ht="15.75">
      <c r="A13" s="2"/>
      <c r="F13" s="6" t="s">
        <v>229</v>
      </c>
      <c r="H13" s="6" t="s">
        <v>237</v>
      </c>
      <c r="J13" s="6" t="s">
        <v>229</v>
      </c>
      <c r="K13" s="6"/>
      <c r="L13" s="6" t="s">
        <v>237</v>
      </c>
    </row>
    <row r="14" spans="1:12" ht="15.75">
      <c r="A14" s="2"/>
      <c r="F14" s="6" t="s">
        <v>230</v>
      </c>
      <c r="H14" s="6" t="s">
        <v>230</v>
      </c>
      <c r="J14" s="6" t="s">
        <v>230</v>
      </c>
      <c r="K14" s="6"/>
      <c r="L14" s="6" t="s">
        <v>230</v>
      </c>
    </row>
    <row r="15" ht="15.75">
      <c r="A15" s="2"/>
    </row>
    <row r="16" spans="1:13" ht="15.75">
      <c r="A16" s="3" t="s">
        <v>4</v>
      </c>
      <c r="B16" s="3" t="s">
        <v>32</v>
      </c>
      <c r="C16" s="1" t="s">
        <v>59</v>
      </c>
      <c r="F16" s="1">
        <v>35567</v>
      </c>
      <c r="H16" s="1">
        <f>63615-31826</f>
        <v>31789</v>
      </c>
      <c r="J16" s="1">
        <v>68404</v>
      </c>
      <c r="L16" s="1">
        <f>24093+13177+12047+1993+5929+4752+131+1337+156</f>
        <v>63615</v>
      </c>
      <c r="M16" s="3"/>
    </row>
    <row r="17" spans="1:13" ht="15.75">
      <c r="A17" s="2"/>
      <c r="M17" s="3"/>
    </row>
    <row r="18" spans="1:13" ht="15.75">
      <c r="A18" s="2"/>
      <c r="B18" s="3" t="s">
        <v>33</v>
      </c>
      <c r="C18" s="1" t="s">
        <v>60</v>
      </c>
      <c r="F18" s="6" t="s">
        <v>231</v>
      </c>
      <c r="H18" s="6" t="s">
        <v>231</v>
      </c>
      <c r="J18" s="6" t="s">
        <v>231</v>
      </c>
      <c r="L18" s="6" t="s">
        <v>231</v>
      </c>
      <c r="M18" s="3"/>
    </row>
    <row r="19" spans="1:13" ht="15.75">
      <c r="A19" s="2"/>
      <c r="M19" s="3"/>
    </row>
    <row r="20" spans="1:13" ht="15.75">
      <c r="A20" s="2"/>
      <c r="B20" s="3" t="s">
        <v>34</v>
      </c>
      <c r="C20" s="1" t="s">
        <v>61</v>
      </c>
      <c r="F20" s="1">
        <v>488</v>
      </c>
      <c r="H20" s="1">
        <f>36-21</f>
        <v>15</v>
      </c>
      <c r="J20" s="1">
        <v>510</v>
      </c>
      <c r="L20" s="1">
        <v>36</v>
      </c>
      <c r="M20" s="3"/>
    </row>
    <row r="21" spans="1:13" ht="15.75">
      <c r="A21" s="2"/>
      <c r="M21" s="3"/>
    </row>
    <row r="22" spans="1:13" ht="15.75">
      <c r="A22" s="3" t="s">
        <v>5</v>
      </c>
      <c r="B22" s="3" t="s">
        <v>32</v>
      </c>
      <c r="C22" s="1" t="s">
        <v>62</v>
      </c>
      <c r="F22" s="1">
        <f>329+3370+3998+95</f>
        <v>7792</v>
      </c>
      <c r="H22" s="1">
        <f>14548-7303+156</f>
        <v>7401</v>
      </c>
      <c r="J22" s="1">
        <f>2424+5459+7652+95</f>
        <v>15630</v>
      </c>
      <c r="L22" s="1">
        <f>3353+4323+6872+156</f>
        <v>14704</v>
      </c>
      <c r="M22" s="3"/>
    </row>
    <row r="23" spans="1:13" ht="15.75">
      <c r="A23" s="2"/>
      <c r="C23" s="3" t="s">
        <v>63</v>
      </c>
      <c r="M23" s="3"/>
    </row>
    <row r="24" spans="1:13" ht="15.75">
      <c r="A24" s="2"/>
      <c r="C24" s="1" t="s">
        <v>64</v>
      </c>
      <c r="M24" s="3"/>
    </row>
    <row r="25" spans="1:13" ht="15.75">
      <c r="A25" s="2"/>
      <c r="C25" s="1" t="s">
        <v>65</v>
      </c>
      <c r="M25" s="3"/>
    </row>
    <row r="26" spans="1:13" ht="15.75">
      <c r="A26" s="2"/>
      <c r="M26" s="3"/>
    </row>
    <row r="27" spans="1:13" ht="15.75">
      <c r="A27" s="2"/>
      <c r="B27" s="3" t="s">
        <v>33</v>
      </c>
      <c r="C27" s="1" t="s">
        <v>66</v>
      </c>
      <c r="F27" s="1">
        <f>-5459+2089</f>
        <v>-3370</v>
      </c>
      <c r="H27" s="1">
        <f>2018-4323</f>
        <v>-2305</v>
      </c>
      <c r="J27" s="1">
        <v>-5459</v>
      </c>
      <c r="L27" s="1">
        <v>-4323</v>
      </c>
      <c r="M27" s="3"/>
    </row>
    <row r="28" spans="1:13" ht="15.75">
      <c r="A28" s="2"/>
      <c r="M28" s="3"/>
    </row>
    <row r="29" spans="1:13" ht="15.75">
      <c r="A29" s="2"/>
      <c r="B29" s="3" t="s">
        <v>34</v>
      </c>
      <c r="C29" s="1" t="s">
        <v>67</v>
      </c>
      <c r="F29" s="1">
        <v>-3998</v>
      </c>
      <c r="H29" s="1">
        <f>3406-6872</f>
        <v>-3466</v>
      </c>
      <c r="J29" s="1">
        <v>-7652</v>
      </c>
      <c r="L29" s="1">
        <v>-6872</v>
      </c>
      <c r="M29" s="3"/>
    </row>
    <row r="30" spans="1:13" ht="15.75">
      <c r="A30" s="2"/>
      <c r="M30" s="3"/>
    </row>
    <row r="31" spans="1:13" ht="15.75">
      <c r="A31" s="2"/>
      <c r="B31" s="3" t="s">
        <v>35</v>
      </c>
      <c r="C31" s="3" t="s">
        <v>68</v>
      </c>
      <c r="F31" s="3">
        <v>-95</v>
      </c>
      <c r="H31" s="3" t="s">
        <v>238</v>
      </c>
      <c r="J31" s="3">
        <v>-95</v>
      </c>
      <c r="L31" s="3">
        <v>186</v>
      </c>
      <c r="M31" s="3"/>
    </row>
    <row r="32" spans="1:13" ht="15.75">
      <c r="A32" s="2"/>
      <c r="H32" s="1" t="s">
        <v>239</v>
      </c>
      <c r="L32" s="1" t="s">
        <v>239</v>
      </c>
      <c r="M32" s="3"/>
    </row>
    <row r="33" spans="1:13" ht="15.75">
      <c r="A33" s="2"/>
      <c r="B33" s="3" t="s">
        <v>36</v>
      </c>
      <c r="C33" s="3" t="s">
        <v>69</v>
      </c>
      <c r="F33" s="1">
        <f>SUM(F22:F31)</f>
        <v>329</v>
      </c>
      <c r="H33" s="1">
        <f>SUM(H22:H31)</f>
        <v>1630</v>
      </c>
      <c r="J33" s="1">
        <f>SUM(J22:J31)</f>
        <v>2424</v>
      </c>
      <c r="L33" s="1">
        <f>SUM(L22:L31)</f>
        <v>3695</v>
      </c>
      <c r="M33" s="3"/>
    </row>
    <row r="34" spans="1:13" ht="15.75">
      <c r="A34" s="2"/>
      <c r="C34" s="3" t="s">
        <v>70</v>
      </c>
      <c r="M34" s="3"/>
    </row>
    <row r="35" spans="1:13" ht="15.75">
      <c r="A35" s="2"/>
      <c r="C35" s="1" t="s">
        <v>71</v>
      </c>
      <c r="M35" s="3"/>
    </row>
    <row r="36" spans="1:13" ht="15.75">
      <c r="A36" s="2"/>
      <c r="C36" s="1" t="s">
        <v>72</v>
      </c>
      <c r="M36" s="3"/>
    </row>
    <row r="37" spans="1:13" ht="15.75">
      <c r="A37" s="2"/>
      <c r="C37" s="1" t="s">
        <v>73</v>
      </c>
      <c r="M37" s="3"/>
    </row>
    <row r="38" spans="1:13" ht="15.75">
      <c r="A38" s="2"/>
      <c r="M38" s="3"/>
    </row>
    <row r="39" spans="1:13" ht="15.75">
      <c r="A39" s="2"/>
      <c r="B39" s="3" t="s">
        <v>37</v>
      </c>
      <c r="C39" s="3" t="s">
        <v>74</v>
      </c>
      <c r="F39" s="1">
        <v>72</v>
      </c>
      <c r="H39" s="1">
        <f>39-68</f>
        <v>-29</v>
      </c>
      <c r="J39" s="1">
        <v>40</v>
      </c>
      <c r="L39" s="1">
        <v>-68</v>
      </c>
      <c r="M39" s="3"/>
    </row>
    <row r="40" spans="1:13" ht="15.75">
      <c r="A40" s="2"/>
      <c r="C40" s="1" t="s">
        <v>75</v>
      </c>
      <c r="M40" s="3"/>
    </row>
    <row r="41" spans="1:13" ht="15.75">
      <c r="A41" s="2"/>
      <c r="M41" s="3"/>
    </row>
    <row r="42" spans="1:13" ht="15.75">
      <c r="A42" s="2"/>
      <c r="B42" s="3" t="s">
        <v>38</v>
      </c>
      <c r="C42" s="3" t="s">
        <v>76</v>
      </c>
      <c r="F42" s="1">
        <f>F33+F39</f>
        <v>401</v>
      </c>
      <c r="H42" s="1">
        <f>H33+H39</f>
        <v>1601</v>
      </c>
      <c r="J42" s="1">
        <f>J33+J39</f>
        <v>2464</v>
      </c>
      <c r="L42" s="1">
        <f>L33+L39</f>
        <v>3627</v>
      </c>
      <c r="M42" s="3"/>
    </row>
    <row r="43" spans="1:13" ht="15.75">
      <c r="A43" s="2"/>
      <c r="C43" s="1" t="s">
        <v>65</v>
      </c>
      <c r="M43" s="3"/>
    </row>
    <row r="44" spans="1:13" ht="15.75">
      <c r="A44" s="2"/>
      <c r="M44" s="3"/>
    </row>
    <row r="45" spans="1:13" ht="15.75">
      <c r="A45" s="2"/>
      <c r="B45" s="3" t="s">
        <v>39</v>
      </c>
      <c r="C45" s="1" t="s">
        <v>77</v>
      </c>
      <c r="F45" s="1">
        <v>-834</v>
      </c>
      <c r="H45" s="1">
        <f>1536-2888</f>
        <v>-1352</v>
      </c>
      <c r="J45" s="1">
        <v>-2116</v>
      </c>
      <c r="L45" s="1">
        <v>-2888</v>
      </c>
      <c r="M45" s="3"/>
    </row>
    <row r="46" spans="1:13" ht="15.75">
      <c r="A46" s="2"/>
      <c r="M46" s="3"/>
    </row>
    <row r="47" spans="1:13" ht="15.75">
      <c r="A47" s="2"/>
      <c r="B47" s="3" t="s">
        <v>40</v>
      </c>
      <c r="C47" s="3" t="s">
        <v>40</v>
      </c>
      <c r="D47" s="3" t="s">
        <v>169</v>
      </c>
      <c r="F47" s="1">
        <f>SUM(F42:F45)</f>
        <v>-433</v>
      </c>
      <c r="H47" s="1">
        <f>SUM(H42:H45)</f>
        <v>249</v>
      </c>
      <c r="J47" s="1">
        <f>SUM(J42:J45)</f>
        <v>348</v>
      </c>
      <c r="L47" s="1">
        <f>SUM(L42:L45)</f>
        <v>739</v>
      </c>
      <c r="M47" s="3"/>
    </row>
    <row r="48" spans="1:13" ht="15.75">
      <c r="A48" s="2"/>
      <c r="D48" s="3" t="s">
        <v>170</v>
      </c>
      <c r="M48" s="3"/>
    </row>
    <row r="49" spans="1:13" ht="15.75">
      <c r="A49" s="2"/>
      <c r="M49" s="3"/>
    </row>
    <row r="50" spans="1:13" ht="15.75">
      <c r="A50" s="2"/>
      <c r="C50" s="3" t="s">
        <v>78</v>
      </c>
      <c r="D50" s="1" t="s">
        <v>171</v>
      </c>
      <c r="F50" s="1">
        <v>-242</v>
      </c>
      <c r="H50" s="1">
        <f>-115+46</f>
        <v>-69</v>
      </c>
      <c r="J50" s="1">
        <v>-200</v>
      </c>
      <c r="L50" s="1">
        <v>46</v>
      </c>
      <c r="M50" s="3"/>
    </row>
    <row r="51" spans="1:13" ht="15.75">
      <c r="A51" s="2"/>
      <c r="M51" s="3"/>
    </row>
    <row r="52" spans="1:13" ht="15.75">
      <c r="A52" s="2"/>
      <c r="B52" s="3" t="s">
        <v>41</v>
      </c>
      <c r="C52" s="3" t="s">
        <v>79</v>
      </c>
      <c r="F52" s="1">
        <f>F47+F50</f>
        <v>-675</v>
      </c>
      <c r="H52" s="1">
        <f>H47+H50</f>
        <v>180</v>
      </c>
      <c r="J52" s="1">
        <f>J47+J50</f>
        <v>148</v>
      </c>
      <c r="L52" s="1">
        <f>L47+L50</f>
        <v>785</v>
      </c>
      <c r="M52" s="3"/>
    </row>
    <row r="53" spans="1:13" ht="15.75">
      <c r="A53" s="2"/>
      <c r="C53" s="1" t="s">
        <v>80</v>
      </c>
      <c r="L53" s="3"/>
      <c r="M53" s="3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3"/>
    </row>
    <row r="55" spans="1:13" ht="15.75">
      <c r="A55" s="2"/>
      <c r="L55" s="3"/>
      <c r="M55" s="3"/>
    </row>
    <row r="56" spans="1:13" ht="15.75">
      <c r="A56" s="2"/>
      <c r="F56" s="5" t="s">
        <v>225</v>
      </c>
      <c r="G56" s="5"/>
      <c r="H56" s="5"/>
      <c r="J56" s="5" t="s">
        <v>243</v>
      </c>
      <c r="K56" s="5"/>
      <c r="L56" s="5"/>
      <c r="M56" s="3"/>
    </row>
    <row r="57" spans="1:13" ht="15.75">
      <c r="A57" s="2"/>
      <c r="F57" s="6"/>
      <c r="H57" s="6" t="s">
        <v>235</v>
      </c>
      <c r="I57" s="6"/>
      <c r="J57" s="6"/>
      <c r="K57" s="6"/>
      <c r="L57" s="3" t="s">
        <v>235</v>
      </c>
      <c r="M57" s="3"/>
    </row>
    <row r="58" spans="1:13" ht="15.75">
      <c r="A58" s="2"/>
      <c r="F58" s="6" t="s">
        <v>226</v>
      </c>
      <c r="H58" s="6" t="s">
        <v>227</v>
      </c>
      <c r="I58" s="6"/>
      <c r="J58" s="6" t="s">
        <v>226</v>
      </c>
      <c r="K58" s="6"/>
      <c r="L58" s="3" t="s">
        <v>227</v>
      </c>
      <c r="M58" s="3"/>
    </row>
    <row r="59" spans="1:13" ht="15.75">
      <c r="A59" s="2"/>
      <c r="F59" s="6" t="s">
        <v>227</v>
      </c>
      <c r="H59" s="3" t="s">
        <v>236</v>
      </c>
      <c r="J59" s="6" t="s">
        <v>227</v>
      </c>
      <c r="K59" s="6"/>
      <c r="L59" s="3" t="s">
        <v>236</v>
      </c>
      <c r="M59" s="3"/>
    </row>
    <row r="60" spans="1:13" ht="15.75">
      <c r="A60" s="2"/>
      <c r="F60" s="6" t="s">
        <v>228</v>
      </c>
      <c r="H60" s="6" t="s">
        <v>228</v>
      </c>
      <c r="J60" s="6" t="s">
        <v>244</v>
      </c>
      <c r="K60" s="6"/>
      <c r="L60" s="3" t="s">
        <v>253</v>
      </c>
      <c r="M60" s="3"/>
    </row>
    <row r="61" spans="1:13" ht="15.75">
      <c r="A61" s="2"/>
      <c r="F61" s="6" t="s">
        <v>229</v>
      </c>
      <c r="H61" s="6" t="s">
        <v>237</v>
      </c>
      <c r="J61" s="6" t="s">
        <v>229</v>
      </c>
      <c r="K61" s="6"/>
      <c r="L61" s="6" t="s">
        <v>237</v>
      </c>
      <c r="M61" s="3"/>
    </row>
    <row r="62" spans="1:13" ht="15.75">
      <c r="A62" s="2"/>
      <c r="F62" s="6" t="s">
        <v>230</v>
      </c>
      <c r="H62" s="6" t="s">
        <v>230</v>
      </c>
      <c r="J62" s="6" t="s">
        <v>230</v>
      </c>
      <c r="K62" s="6"/>
      <c r="L62" s="3" t="s">
        <v>230</v>
      </c>
      <c r="M62" s="3"/>
    </row>
    <row r="63" spans="1:13" ht="15.75">
      <c r="A63" s="2"/>
      <c r="L63" s="3"/>
      <c r="M63" s="3"/>
    </row>
    <row r="64" spans="1:13" ht="15.75">
      <c r="A64" s="2"/>
      <c r="B64" s="3" t="s">
        <v>42</v>
      </c>
      <c r="C64" s="3" t="s">
        <v>40</v>
      </c>
      <c r="D64" s="1" t="s">
        <v>172</v>
      </c>
      <c r="F64" s="6" t="s">
        <v>231</v>
      </c>
      <c r="H64" s="6" t="s">
        <v>231</v>
      </c>
      <c r="J64" s="6" t="s">
        <v>231</v>
      </c>
      <c r="L64" s="6" t="s">
        <v>231</v>
      </c>
      <c r="M64" s="3"/>
    </row>
    <row r="65" spans="1:13" ht="15.75">
      <c r="A65" s="2"/>
      <c r="C65" s="3" t="s">
        <v>78</v>
      </c>
      <c r="D65" s="1" t="s">
        <v>171</v>
      </c>
      <c r="F65" s="6" t="s">
        <v>231</v>
      </c>
      <c r="H65" s="6" t="s">
        <v>231</v>
      </c>
      <c r="J65" s="6" t="s">
        <v>231</v>
      </c>
      <c r="L65" s="6" t="s">
        <v>231</v>
      </c>
      <c r="M65" s="3"/>
    </row>
    <row r="66" spans="1:13" ht="15.75">
      <c r="A66" s="2"/>
      <c r="C66" s="3" t="s">
        <v>81</v>
      </c>
      <c r="D66" s="1" t="s">
        <v>173</v>
      </c>
      <c r="F66" s="6" t="s">
        <v>231</v>
      </c>
      <c r="H66" s="6" t="s">
        <v>231</v>
      </c>
      <c r="J66" s="6" t="s">
        <v>231</v>
      </c>
      <c r="L66" s="6" t="s">
        <v>231</v>
      </c>
      <c r="M66" s="3"/>
    </row>
    <row r="67" spans="1:13" ht="15.75">
      <c r="A67" s="2"/>
      <c r="D67" s="1" t="s">
        <v>174</v>
      </c>
      <c r="M67" s="3"/>
    </row>
    <row r="68" spans="1:13" ht="15.75">
      <c r="A68" s="2"/>
      <c r="M68" s="3"/>
    </row>
    <row r="69" spans="1:13" ht="15.75">
      <c r="A69" s="2"/>
      <c r="B69" s="3" t="s">
        <v>43</v>
      </c>
      <c r="C69" s="3" t="s">
        <v>82</v>
      </c>
      <c r="F69" s="1">
        <f>F52</f>
        <v>-675</v>
      </c>
      <c r="H69" s="1">
        <f>H52</f>
        <v>180</v>
      </c>
      <c r="J69" s="1">
        <f>J52</f>
        <v>148</v>
      </c>
      <c r="L69" s="1">
        <f>L52</f>
        <v>785</v>
      </c>
      <c r="M69" s="3"/>
    </row>
    <row r="70" spans="1:13" ht="15.75">
      <c r="A70" s="2"/>
      <c r="C70" s="1" t="s">
        <v>83</v>
      </c>
      <c r="M70" s="3"/>
    </row>
    <row r="71" spans="1:13" ht="15.75">
      <c r="A71" s="2"/>
      <c r="C71" s="1" t="s">
        <v>84</v>
      </c>
      <c r="M71" s="3"/>
    </row>
    <row r="72" spans="1:13" ht="15.75">
      <c r="A72" s="2"/>
      <c r="M72" s="3"/>
    </row>
    <row r="73" spans="1:13" ht="15.75">
      <c r="A73" s="2"/>
      <c r="M73" s="3"/>
    </row>
    <row r="74" spans="1:13" ht="15.75">
      <c r="A74" s="3" t="s">
        <v>6</v>
      </c>
      <c r="B74" s="3" t="s">
        <v>32</v>
      </c>
      <c r="C74" s="1" t="s">
        <v>85</v>
      </c>
      <c r="M74" s="3"/>
    </row>
    <row r="75" spans="1:13" ht="15.75">
      <c r="A75" s="2"/>
      <c r="C75" s="1" t="s">
        <v>86</v>
      </c>
      <c r="M75" s="3"/>
    </row>
    <row r="76" spans="1:13" ht="15.75">
      <c r="A76" s="2"/>
      <c r="C76" s="1" t="s">
        <v>87</v>
      </c>
      <c r="M76" s="3"/>
    </row>
    <row r="77" spans="1:13" ht="15.75">
      <c r="A77" s="2"/>
      <c r="M77" s="3"/>
    </row>
    <row r="78" spans="1:13" ht="15.75">
      <c r="A78" s="2"/>
      <c r="C78" s="3" t="s">
        <v>40</v>
      </c>
      <c r="D78" s="3" t="s">
        <v>175</v>
      </c>
      <c r="F78" s="7">
        <f>F52/93340*100</f>
        <v>-0.7231626312406256</v>
      </c>
      <c r="H78" s="7">
        <f>H52/93340*100</f>
        <v>0.19284336833083351</v>
      </c>
      <c r="J78" s="7">
        <f>J52/93340*100</f>
        <v>0.15856010284979644</v>
      </c>
      <c r="L78" s="7">
        <f>L52/93340*100</f>
        <v>0.8410113563316906</v>
      </c>
      <c r="M78" s="3"/>
    </row>
    <row r="79" spans="1:13" ht="15.75">
      <c r="A79" s="2"/>
      <c r="D79" s="1" t="s">
        <v>176</v>
      </c>
      <c r="M79" s="3"/>
    </row>
    <row r="80" spans="1:13" ht="15.75">
      <c r="A80" s="2"/>
      <c r="M80" s="3"/>
    </row>
    <row r="81" spans="1:13" ht="15.75">
      <c r="A81" s="2"/>
      <c r="C81" s="3" t="s">
        <v>78</v>
      </c>
      <c r="D81" s="3" t="s">
        <v>177</v>
      </c>
      <c r="F81" s="3" t="s">
        <v>232</v>
      </c>
      <c r="H81" s="3" t="s">
        <v>232</v>
      </c>
      <c r="J81" s="3" t="s">
        <v>232</v>
      </c>
      <c r="L81" s="3" t="s">
        <v>232</v>
      </c>
      <c r="M81" s="3"/>
    </row>
    <row r="82" spans="1:13" ht="15.75">
      <c r="A82" s="2"/>
      <c r="L82" s="3"/>
      <c r="M82" s="3"/>
    </row>
    <row r="83" spans="1:13" ht="15.75">
      <c r="A83" s="2"/>
      <c r="L83" s="3"/>
      <c r="M83" s="3"/>
    </row>
    <row r="84" spans="1:13" ht="15.75">
      <c r="A84" s="2"/>
      <c r="L84" s="3"/>
      <c r="M84" s="3"/>
    </row>
    <row r="85" spans="1:13" ht="15.75">
      <c r="A85" s="2"/>
      <c r="B85" s="3"/>
      <c r="L85" s="3"/>
      <c r="M85" s="3"/>
    </row>
    <row r="86" spans="1:13" ht="15.75">
      <c r="A86" s="2"/>
      <c r="L86" s="3"/>
      <c r="M86" s="3"/>
    </row>
    <row r="87" spans="1:13" ht="15.75">
      <c r="A87" s="2" t="s">
        <v>0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3"/>
    </row>
    <row r="88" spans="1:13" ht="15.75">
      <c r="A88" s="2"/>
      <c r="L88" s="3"/>
      <c r="M88" s="3"/>
    </row>
    <row r="89" spans="1:13" ht="15.75">
      <c r="A89" s="4" t="s">
        <v>7</v>
      </c>
      <c r="L89" s="3"/>
      <c r="M89" s="3"/>
    </row>
    <row r="90" spans="1:13" ht="15.75">
      <c r="A90" s="2"/>
      <c r="L90" s="3"/>
      <c r="M90" s="3"/>
    </row>
    <row r="91" spans="1:13" ht="15.75">
      <c r="A91" s="2"/>
      <c r="J91" s="6" t="s">
        <v>245</v>
      </c>
      <c r="K91" s="6"/>
      <c r="L91" s="3" t="s">
        <v>245</v>
      </c>
      <c r="M91" s="3"/>
    </row>
    <row r="92" spans="1:13" ht="15.75">
      <c r="A92" s="2"/>
      <c r="J92" s="6" t="s">
        <v>246</v>
      </c>
      <c r="K92" s="6"/>
      <c r="L92" s="3" t="s">
        <v>254</v>
      </c>
      <c r="M92" s="3"/>
    </row>
    <row r="93" spans="1:13" ht="15.75">
      <c r="A93" s="2"/>
      <c r="J93" s="6" t="s">
        <v>247</v>
      </c>
      <c r="K93" s="6"/>
      <c r="L93" s="3" t="s">
        <v>255</v>
      </c>
      <c r="M93" s="3"/>
    </row>
    <row r="94" spans="1:13" ht="15.75">
      <c r="A94" s="2"/>
      <c r="J94" s="6" t="s">
        <v>228</v>
      </c>
      <c r="K94" s="6"/>
      <c r="L94" s="3" t="s">
        <v>256</v>
      </c>
      <c r="M94" s="3"/>
    </row>
    <row r="95" spans="1:13" ht="15.75">
      <c r="A95" s="2"/>
      <c r="J95" s="6" t="s">
        <v>229</v>
      </c>
      <c r="K95" s="6"/>
      <c r="L95" s="3" t="s">
        <v>257</v>
      </c>
      <c r="M95" s="3"/>
    </row>
    <row r="96" spans="1:13" ht="15.75">
      <c r="A96" s="2"/>
      <c r="J96" s="6" t="s">
        <v>230</v>
      </c>
      <c r="K96" s="6"/>
      <c r="L96" s="3" t="s">
        <v>230</v>
      </c>
      <c r="M96" s="3"/>
    </row>
    <row r="97" spans="1:13" ht="15.75">
      <c r="A97" s="2"/>
      <c r="L97" s="3"/>
      <c r="M97" s="3"/>
    </row>
    <row r="98" spans="1:13" ht="15.75">
      <c r="A98" s="3" t="s">
        <v>4</v>
      </c>
      <c r="B98" s="3" t="s">
        <v>44</v>
      </c>
      <c r="J98" s="1">
        <v>370383</v>
      </c>
      <c r="L98" s="3">
        <v>345019</v>
      </c>
      <c r="M98" s="3"/>
    </row>
    <row r="99" spans="1:13" ht="15.75">
      <c r="A99" s="2"/>
      <c r="L99" s="3"/>
      <c r="M99" s="3"/>
    </row>
    <row r="100" spans="1:13" ht="15.75">
      <c r="A100" s="3" t="s">
        <v>5</v>
      </c>
      <c r="B100" s="3" t="s">
        <v>45</v>
      </c>
      <c r="J100" s="1">
        <v>14938</v>
      </c>
      <c r="L100" s="3">
        <v>15130</v>
      </c>
      <c r="M100" s="3"/>
    </row>
    <row r="101" spans="1:13" ht="15.75">
      <c r="A101" s="2"/>
      <c r="L101" s="3"/>
      <c r="M101" s="3"/>
    </row>
    <row r="102" spans="1:13" ht="15.75">
      <c r="A102" s="3" t="s">
        <v>6</v>
      </c>
      <c r="B102" s="3" t="s">
        <v>46</v>
      </c>
      <c r="J102" s="1">
        <v>559</v>
      </c>
      <c r="L102" s="3">
        <v>537</v>
      </c>
      <c r="M102" s="3"/>
    </row>
    <row r="103" spans="1:13" ht="15.75">
      <c r="A103" s="2"/>
      <c r="L103" s="3"/>
      <c r="M103" s="3"/>
    </row>
    <row r="104" spans="1:13" ht="15.75">
      <c r="A104" s="3" t="s">
        <v>8</v>
      </c>
      <c r="B104" s="1" t="s">
        <v>47</v>
      </c>
      <c r="J104" s="1">
        <v>406</v>
      </c>
      <c r="L104" s="3">
        <v>885</v>
      </c>
      <c r="M104" s="3"/>
    </row>
    <row r="105" spans="1:13" ht="15.75">
      <c r="A105" s="2"/>
      <c r="L105" s="3"/>
      <c r="M105" s="3"/>
    </row>
    <row r="106" spans="1:13" ht="15.75">
      <c r="A106" s="3" t="s">
        <v>9</v>
      </c>
      <c r="B106" s="1" t="s">
        <v>48</v>
      </c>
      <c r="J106" s="1">
        <v>1362</v>
      </c>
      <c r="L106" s="3">
        <v>299</v>
      </c>
      <c r="M106" s="3"/>
    </row>
    <row r="107" spans="1:13" ht="15.75">
      <c r="A107" s="2"/>
      <c r="L107" s="3"/>
      <c r="M107" s="3"/>
    </row>
    <row r="108" spans="1:13" ht="15.75">
      <c r="A108" s="3" t="s">
        <v>10</v>
      </c>
      <c r="B108" s="1" t="s">
        <v>49</v>
      </c>
      <c r="L108" s="3"/>
      <c r="M108" s="3"/>
    </row>
    <row r="109" spans="1:13" ht="15.75">
      <c r="A109" s="2"/>
      <c r="C109" s="3" t="s">
        <v>88</v>
      </c>
      <c r="J109" s="1">
        <v>32792</v>
      </c>
      <c r="L109" s="3">
        <v>30707</v>
      </c>
      <c r="M109" s="3"/>
    </row>
    <row r="110" spans="1:13" ht="15.75">
      <c r="A110" s="2"/>
      <c r="C110" s="3" t="s">
        <v>47</v>
      </c>
      <c r="J110" s="1">
        <v>3462</v>
      </c>
      <c r="L110" s="3">
        <v>3839</v>
      </c>
      <c r="M110" s="3"/>
    </row>
    <row r="111" spans="1:13" ht="15.75">
      <c r="A111" s="2"/>
      <c r="C111" s="3" t="s">
        <v>89</v>
      </c>
      <c r="J111" s="1">
        <v>22008</v>
      </c>
      <c r="L111" s="3">
        <v>16473</v>
      </c>
      <c r="M111" s="3"/>
    </row>
    <row r="112" spans="1:13" ht="15.75">
      <c r="A112" s="2"/>
      <c r="C112" s="3" t="s">
        <v>90</v>
      </c>
      <c r="J112" s="1">
        <v>1313</v>
      </c>
      <c r="L112" s="3">
        <v>1132</v>
      </c>
      <c r="M112" s="3"/>
    </row>
    <row r="113" spans="1:13" ht="15.75">
      <c r="A113" s="2"/>
      <c r="C113" s="3" t="s">
        <v>91</v>
      </c>
      <c r="J113" s="1">
        <v>6002</v>
      </c>
      <c r="L113" s="3">
        <v>8754</v>
      </c>
      <c r="M113" s="3"/>
    </row>
    <row r="114" spans="1:13" ht="15.75">
      <c r="A114" s="2"/>
      <c r="J114" s="8">
        <f>SUM(J109:J113)</f>
        <v>65577</v>
      </c>
      <c r="L114" s="9">
        <f>SUM(L109:L113)</f>
        <v>60905</v>
      </c>
      <c r="M114" s="3"/>
    </row>
    <row r="115" spans="1:13" ht="15.75">
      <c r="A115" s="2"/>
      <c r="J115" s="10"/>
      <c r="L115" s="11"/>
      <c r="M115" s="3"/>
    </row>
    <row r="116" spans="1:13" ht="15.75">
      <c r="A116" s="3" t="s">
        <v>11</v>
      </c>
      <c r="B116" s="1" t="s">
        <v>50</v>
      </c>
      <c r="L116" s="3"/>
      <c r="M116" s="3"/>
    </row>
    <row r="117" spans="1:13" ht="15.75">
      <c r="A117" s="2"/>
      <c r="C117" s="3" t="s">
        <v>92</v>
      </c>
      <c r="J117" s="1">
        <v>76317</v>
      </c>
      <c r="L117" s="3">
        <v>136330</v>
      </c>
      <c r="M117" s="3"/>
    </row>
    <row r="118" spans="1:13" ht="15.75">
      <c r="A118" s="2"/>
      <c r="C118" s="3" t="s">
        <v>93</v>
      </c>
      <c r="J118" s="1">
        <v>681</v>
      </c>
      <c r="L118" s="3">
        <v>1700</v>
      </c>
      <c r="M118" s="3"/>
    </row>
    <row r="119" spans="1:13" ht="15.75">
      <c r="A119" s="2"/>
      <c r="C119" s="3" t="s">
        <v>94</v>
      </c>
      <c r="J119" s="1">
        <v>10302</v>
      </c>
      <c r="L119" s="3">
        <v>9223</v>
      </c>
      <c r="M119" s="3"/>
    </row>
    <row r="120" spans="1:13" ht="15.75">
      <c r="A120" s="2"/>
      <c r="C120" s="3" t="s">
        <v>95</v>
      </c>
      <c r="J120" s="1">
        <v>22880</v>
      </c>
      <c r="L120" s="3">
        <v>20499</v>
      </c>
      <c r="M120" s="3"/>
    </row>
    <row r="121" spans="1:13" ht="15.75">
      <c r="A121" s="2"/>
      <c r="C121" s="3" t="s">
        <v>96</v>
      </c>
      <c r="J121" s="1">
        <f>20+407</f>
        <v>427</v>
      </c>
      <c r="L121" s="3">
        <v>368</v>
      </c>
      <c r="M121" s="3"/>
    </row>
    <row r="122" spans="1:13" ht="15.75">
      <c r="A122" s="2"/>
      <c r="C122" s="3" t="s">
        <v>97</v>
      </c>
      <c r="J122" s="1">
        <v>2564</v>
      </c>
      <c r="L122" s="3">
        <v>1819</v>
      </c>
      <c r="M122" s="3"/>
    </row>
    <row r="123" spans="1:13" ht="15.75">
      <c r="A123" s="2"/>
      <c r="J123" s="8">
        <f>SUM(J117:J122)</f>
        <v>113171</v>
      </c>
      <c r="L123" s="9">
        <f>SUM(L117:L122)</f>
        <v>169939</v>
      </c>
      <c r="M123" s="3"/>
    </row>
    <row r="124" spans="1:13" ht="15.75">
      <c r="A124" s="2"/>
      <c r="J124" s="10"/>
      <c r="L124" s="11"/>
      <c r="M124" s="3"/>
    </row>
    <row r="125" spans="1:13" ht="15.75">
      <c r="A125" s="3" t="s">
        <v>12</v>
      </c>
      <c r="B125" s="3" t="s">
        <v>51</v>
      </c>
      <c r="J125" s="1">
        <f>J114-J123</f>
        <v>-47594</v>
      </c>
      <c r="L125" s="3">
        <f>L114-L123</f>
        <v>-109034</v>
      </c>
      <c r="M125" s="3"/>
    </row>
    <row r="126" spans="1:13" ht="15.75">
      <c r="A126" s="2"/>
      <c r="L126" s="3"/>
      <c r="M126" s="3"/>
    </row>
    <row r="127" spans="1:13" ht="15.75">
      <c r="A127" s="2"/>
      <c r="L127" s="3"/>
      <c r="M127" s="3"/>
    </row>
    <row r="128" spans="1:13" ht="15.75">
      <c r="A128" s="2"/>
      <c r="J128" s="9">
        <f>J98+J100+J102+J106+J125+J104</f>
        <v>340054</v>
      </c>
      <c r="L128" s="9">
        <f>L98+L100+L102+L106+L125+L104</f>
        <v>252836</v>
      </c>
      <c r="M128" s="3"/>
    </row>
    <row r="129" spans="1:13" ht="15.75">
      <c r="A129" s="2"/>
      <c r="J129" s="10"/>
      <c r="L129" s="11"/>
      <c r="M129" s="3"/>
    </row>
    <row r="130" spans="1:13" ht="15.75">
      <c r="A130" s="2"/>
      <c r="L130" s="3"/>
      <c r="M130" s="3"/>
    </row>
    <row r="131" spans="1:13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3"/>
    </row>
    <row r="132" spans="1:13" ht="15.75">
      <c r="A132" s="3"/>
      <c r="L132" s="3"/>
      <c r="M132" s="3"/>
    </row>
    <row r="133" spans="1:13" ht="15.75">
      <c r="A133" s="3" t="s">
        <v>13</v>
      </c>
      <c r="B133" s="1" t="s">
        <v>52</v>
      </c>
      <c r="L133" s="3"/>
      <c r="M133" s="3"/>
    </row>
    <row r="134" spans="1:13" ht="15.75">
      <c r="A134" s="2"/>
      <c r="B134" s="1" t="s">
        <v>53</v>
      </c>
      <c r="J134" s="1">
        <v>93340</v>
      </c>
      <c r="L134" s="3">
        <v>93340</v>
      </c>
      <c r="M134" s="3"/>
    </row>
    <row r="135" spans="1:13" ht="15.75">
      <c r="A135" s="2"/>
      <c r="B135" s="1" t="s">
        <v>54</v>
      </c>
      <c r="L135" s="3"/>
      <c r="M135" s="3"/>
    </row>
    <row r="136" spans="1:13" ht="15.75">
      <c r="A136" s="2"/>
      <c r="C136" s="3" t="s">
        <v>98</v>
      </c>
      <c r="J136" s="1">
        <v>57285</v>
      </c>
      <c r="L136" s="3">
        <v>57285</v>
      </c>
      <c r="M136" s="3"/>
    </row>
    <row r="137" spans="1:13" ht="15.75">
      <c r="A137" s="2"/>
      <c r="C137" s="3" t="s">
        <v>99</v>
      </c>
      <c r="J137" s="1">
        <v>8013</v>
      </c>
      <c r="L137" s="3">
        <v>8013</v>
      </c>
      <c r="M137" s="3"/>
    </row>
    <row r="138" spans="1:13" ht="15.75">
      <c r="A138" s="2"/>
      <c r="C138" s="3" t="s">
        <v>100</v>
      </c>
      <c r="J138" s="1">
        <v>10800</v>
      </c>
      <c r="L138" s="3">
        <v>10800</v>
      </c>
      <c r="M138" s="3"/>
    </row>
    <row r="139" spans="1:13" ht="15.75">
      <c r="A139" s="2"/>
      <c r="C139" s="3" t="s">
        <v>101</v>
      </c>
      <c r="J139" s="1">
        <v>5</v>
      </c>
      <c r="L139" s="3">
        <v>5</v>
      </c>
      <c r="M139" s="3"/>
    </row>
    <row r="140" spans="1:13" ht="15.75">
      <c r="A140" s="2"/>
      <c r="C140" s="3" t="s">
        <v>102</v>
      </c>
      <c r="J140" s="1">
        <v>11422</v>
      </c>
      <c r="L140" s="3">
        <v>11543</v>
      </c>
      <c r="M140" s="3"/>
    </row>
    <row r="141" spans="1:13" ht="15.75">
      <c r="A141" s="2"/>
      <c r="C141" s="3" t="s">
        <v>103</v>
      </c>
      <c r="J141" s="1">
        <v>6010</v>
      </c>
      <c r="L141" s="3">
        <v>5862</v>
      </c>
      <c r="M141" s="3"/>
    </row>
    <row r="142" spans="1:13" ht="15.75">
      <c r="A142" s="2"/>
      <c r="J142" s="8">
        <f>SUM(J134:J141)</f>
        <v>186875</v>
      </c>
      <c r="L142" s="9">
        <f>SUM(L134:L141)</f>
        <v>186848</v>
      </c>
      <c r="M142" s="3"/>
    </row>
    <row r="143" spans="1:13" ht="15.75">
      <c r="A143" s="2"/>
      <c r="L143" s="3"/>
      <c r="M143" s="3"/>
    </row>
    <row r="144" spans="1:13" ht="15.75">
      <c r="A144" s="3" t="s">
        <v>14</v>
      </c>
      <c r="B144" s="3" t="s">
        <v>55</v>
      </c>
      <c r="J144" s="1">
        <v>6778</v>
      </c>
      <c r="L144" s="3">
        <v>4541</v>
      </c>
      <c r="M144" s="3"/>
    </row>
    <row r="145" spans="1:13" ht="15.75">
      <c r="A145" s="2"/>
      <c r="L145" s="3"/>
      <c r="M145" s="3"/>
    </row>
    <row r="146" spans="1:13" ht="15.75">
      <c r="A146" s="3" t="s">
        <v>15</v>
      </c>
      <c r="B146" s="1" t="s">
        <v>56</v>
      </c>
      <c r="J146" s="1">
        <v>125027</v>
      </c>
      <c r="L146" s="3">
        <v>42860</v>
      </c>
      <c r="M146" s="3"/>
    </row>
    <row r="147" spans="1:13" ht="15.75">
      <c r="A147" s="2"/>
      <c r="L147" s="3"/>
      <c r="M147" s="3"/>
    </row>
    <row r="148" spans="1:13" ht="15.75">
      <c r="A148" s="3" t="s">
        <v>16</v>
      </c>
      <c r="B148" s="1" t="s">
        <v>57</v>
      </c>
      <c r="J148" s="1">
        <v>21374</v>
      </c>
      <c r="L148" s="3">
        <v>18587</v>
      </c>
      <c r="M148" s="3"/>
    </row>
    <row r="149" spans="1:13" ht="15.75">
      <c r="A149" s="2"/>
      <c r="L149" s="3"/>
      <c r="M149" s="3"/>
    </row>
    <row r="150" spans="1:13" ht="15.75">
      <c r="A150" s="2"/>
      <c r="J150" s="8">
        <f>SUM(J142:J148)</f>
        <v>340054</v>
      </c>
      <c r="L150" s="9">
        <f>SUM(L142:L148)</f>
        <v>252836</v>
      </c>
      <c r="M150" s="3"/>
    </row>
    <row r="151" spans="1:13" ht="15.75">
      <c r="A151" s="2"/>
      <c r="J151" s="10"/>
      <c r="L151" s="11"/>
      <c r="M151" s="3"/>
    </row>
    <row r="152" spans="1:13" ht="15.75">
      <c r="A152" s="2"/>
      <c r="L152" s="3"/>
      <c r="M152" s="3"/>
    </row>
    <row r="153" spans="1:13" ht="15.75">
      <c r="A153" s="3" t="s">
        <v>17</v>
      </c>
      <c r="B153" s="1" t="s">
        <v>58</v>
      </c>
      <c r="J153" s="2">
        <f>SUM(J142-J106)/93340*100</f>
        <v>198.74973216198845</v>
      </c>
      <c r="L153" s="3">
        <v>200</v>
      </c>
      <c r="M153" s="3"/>
    </row>
    <row r="154" spans="1:13" ht="15.75">
      <c r="A154" s="2"/>
      <c r="L154" s="3"/>
      <c r="M154" s="3"/>
    </row>
    <row r="155" spans="1:13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3"/>
    </row>
    <row r="156" spans="1:13" ht="15.75">
      <c r="A156" s="2"/>
      <c r="L156" s="3"/>
      <c r="M156" s="3"/>
    </row>
    <row r="157" spans="1:13" ht="15.75">
      <c r="A157" s="2" t="s">
        <v>18</v>
      </c>
      <c r="L157" s="3"/>
      <c r="M157" s="3"/>
    </row>
    <row r="158" spans="1:13" ht="15.75">
      <c r="A158" s="2"/>
      <c r="L158" s="3"/>
      <c r="M158" s="3"/>
    </row>
    <row r="159" spans="1:13" ht="15.75">
      <c r="A159" s="2"/>
      <c r="L159" s="3"/>
      <c r="M159" s="3"/>
    </row>
    <row r="160" spans="1:13" ht="15.75">
      <c r="A160" s="3" t="s">
        <v>4</v>
      </c>
      <c r="C160" s="1" t="s">
        <v>104</v>
      </c>
      <c r="L160" s="3"/>
      <c r="M160" s="3"/>
    </row>
    <row r="161" spans="1:13" ht="15.75">
      <c r="A161" s="2"/>
      <c r="L161" s="3"/>
      <c r="M161" s="3"/>
    </row>
    <row r="162" spans="1:13" ht="15.75">
      <c r="A162" s="2"/>
      <c r="C162" s="13" t="s">
        <v>105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3"/>
    </row>
    <row r="163" spans="1:13" ht="15.75">
      <c r="A163" s="2"/>
      <c r="C163" s="3" t="s">
        <v>106</v>
      </c>
      <c r="L163" s="3"/>
      <c r="M163" s="3"/>
    </row>
    <row r="164" spans="1:13" ht="15.75">
      <c r="A164" s="2"/>
      <c r="L164" s="3"/>
      <c r="M164" s="3"/>
    </row>
    <row r="165" spans="1:13" ht="15.75">
      <c r="A165" s="2"/>
      <c r="L165" s="3"/>
      <c r="M165" s="3"/>
    </row>
    <row r="166" spans="1:13" ht="15.75">
      <c r="A166" s="3" t="s">
        <v>5</v>
      </c>
      <c r="C166" s="1" t="s">
        <v>107</v>
      </c>
      <c r="L166" s="3"/>
      <c r="M166" s="3"/>
    </row>
    <row r="167" spans="1:13" ht="15.75">
      <c r="A167" s="2"/>
      <c r="L167" s="3"/>
      <c r="M167" s="3"/>
    </row>
    <row r="168" spans="1:13" ht="15.75">
      <c r="A168" s="2"/>
      <c r="F168" s="3" t="s">
        <v>233</v>
      </c>
      <c r="J168" s="3" t="s">
        <v>248</v>
      </c>
      <c r="L168" s="3"/>
      <c r="M168" s="3"/>
    </row>
    <row r="169" spans="1:13" ht="15.75">
      <c r="A169" s="2"/>
      <c r="H169" s="12" t="s">
        <v>235</v>
      </c>
      <c r="L169" s="12" t="s">
        <v>235</v>
      </c>
      <c r="M169" s="3"/>
    </row>
    <row r="170" spans="1:13" ht="15.75">
      <c r="A170" s="2"/>
      <c r="F170" s="12" t="s">
        <v>226</v>
      </c>
      <c r="H170" s="12" t="s">
        <v>227</v>
      </c>
      <c r="J170" s="12" t="s">
        <v>226</v>
      </c>
      <c r="L170" s="12" t="s">
        <v>227</v>
      </c>
      <c r="M170" s="3"/>
    </row>
    <row r="171" spans="1:13" ht="15.75">
      <c r="A171" s="2"/>
      <c r="F171" s="12" t="s">
        <v>227</v>
      </c>
      <c r="H171" s="12" t="s">
        <v>236</v>
      </c>
      <c r="J171" s="12" t="s">
        <v>227</v>
      </c>
      <c r="L171" s="3" t="s">
        <v>236</v>
      </c>
      <c r="M171" s="3"/>
    </row>
    <row r="172" spans="1:13" ht="15.75">
      <c r="A172" s="2"/>
      <c r="F172" s="12" t="s">
        <v>228</v>
      </c>
      <c r="H172" s="12" t="s">
        <v>228</v>
      </c>
      <c r="J172" s="12" t="s">
        <v>244</v>
      </c>
      <c r="L172" s="12" t="s">
        <v>253</v>
      </c>
      <c r="M172" s="3"/>
    </row>
    <row r="173" spans="1:13" ht="15.75">
      <c r="A173" s="2"/>
      <c r="F173" s="12" t="s">
        <v>229</v>
      </c>
      <c r="H173" s="12" t="s">
        <v>237</v>
      </c>
      <c r="J173" s="12" t="s">
        <v>229</v>
      </c>
      <c r="L173" s="12" t="s">
        <v>237</v>
      </c>
      <c r="M173" s="3"/>
    </row>
    <row r="174" spans="1:13" ht="15.75">
      <c r="A174" s="2"/>
      <c r="F174" s="12" t="s">
        <v>230</v>
      </c>
      <c r="H174" s="12" t="s">
        <v>230</v>
      </c>
      <c r="J174" s="12" t="s">
        <v>230</v>
      </c>
      <c r="L174" s="12" t="s">
        <v>230</v>
      </c>
      <c r="M174" s="3"/>
    </row>
    <row r="175" spans="1:13" ht="15.75">
      <c r="A175" s="2"/>
      <c r="L175" s="3"/>
      <c r="M175" s="3"/>
    </row>
    <row r="176" spans="1:13" ht="15.75">
      <c r="A176" s="2"/>
      <c r="C176" s="3" t="s">
        <v>108</v>
      </c>
      <c r="H176" s="6"/>
      <c r="L176" s="3"/>
      <c r="M176" s="3"/>
    </row>
    <row r="177" spans="1:13" ht="15.75">
      <c r="A177" s="2"/>
      <c r="C177" s="3" t="s">
        <v>109</v>
      </c>
      <c r="F177" s="3" t="s">
        <v>234</v>
      </c>
      <c r="H177" s="3" t="s">
        <v>234</v>
      </c>
      <c r="J177" s="3" t="s">
        <v>234</v>
      </c>
      <c r="L177" s="1">
        <v>186</v>
      </c>
      <c r="M177" s="3"/>
    </row>
    <row r="178" spans="1:13" ht="15.75">
      <c r="A178" s="2"/>
      <c r="C178" s="1" t="s">
        <v>110</v>
      </c>
      <c r="L178" s="3"/>
      <c r="M178" s="3"/>
    </row>
    <row r="179" spans="1:13" ht="15.75">
      <c r="A179" s="2"/>
      <c r="C179" s="1" t="s">
        <v>111</v>
      </c>
      <c r="F179" s="1">
        <v>-95</v>
      </c>
      <c r="H179" s="3" t="s">
        <v>234</v>
      </c>
      <c r="J179" s="1">
        <v>-95</v>
      </c>
      <c r="L179" s="3" t="s">
        <v>262</v>
      </c>
      <c r="M179" s="3"/>
    </row>
    <row r="180" spans="1:13" ht="15.75">
      <c r="A180" s="2"/>
      <c r="F180" s="8">
        <f>SUM(F177:F179)</f>
        <v>-95</v>
      </c>
      <c r="H180" s="9" t="s">
        <v>234</v>
      </c>
      <c r="J180" s="8">
        <f>SUM(J177:J179)</f>
        <v>-95</v>
      </c>
      <c r="L180" s="8">
        <f>SUM(L177:L179)</f>
        <v>186</v>
      </c>
      <c r="M180" s="3"/>
    </row>
    <row r="181" spans="1:13" ht="15.75">
      <c r="A181" s="2"/>
      <c r="F181" s="10"/>
      <c r="H181" s="10"/>
      <c r="J181" s="10"/>
      <c r="L181" s="11"/>
      <c r="M181" s="3"/>
    </row>
    <row r="182" spans="1:13" ht="15.75">
      <c r="A182" s="2"/>
      <c r="L182" s="3"/>
      <c r="M182" s="3"/>
    </row>
    <row r="183" spans="1:13" ht="15.75">
      <c r="A183" s="3" t="s">
        <v>6</v>
      </c>
      <c r="C183" s="1" t="s">
        <v>112</v>
      </c>
      <c r="L183" s="3"/>
      <c r="M183" s="3"/>
    </row>
    <row r="184" spans="1:13" ht="15.75">
      <c r="A184" s="2"/>
      <c r="L184" s="3"/>
      <c r="M184" s="3"/>
    </row>
    <row r="185" spans="1:13" ht="15.75">
      <c r="A185" s="2"/>
      <c r="C185" s="3" t="s">
        <v>113</v>
      </c>
      <c r="L185" s="3"/>
      <c r="M185" s="3"/>
    </row>
    <row r="186" spans="1:13" ht="15.75">
      <c r="A186" s="2"/>
      <c r="L186" s="3"/>
      <c r="M186" s="3"/>
    </row>
    <row r="187" spans="1:13" ht="15.75">
      <c r="A187" s="2"/>
      <c r="L187" s="3"/>
      <c r="M187" s="3"/>
    </row>
    <row r="188" spans="1:13" ht="15.75">
      <c r="A188" s="3" t="s">
        <v>8</v>
      </c>
      <c r="C188" s="1" t="s">
        <v>77</v>
      </c>
      <c r="L188" s="3"/>
      <c r="M188" s="3"/>
    </row>
    <row r="189" spans="1:13" ht="15.75">
      <c r="A189" s="2"/>
      <c r="L189" s="3"/>
      <c r="M189" s="3"/>
    </row>
    <row r="190" spans="1:13" ht="15.75">
      <c r="A190" s="2"/>
      <c r="F190" s="3" t="s">
        <v>233</v>
      </c>
      <c r="J190" s="3" t="s">
        <v>248</v>
      </c>
      <c r="L190" s="3"/>
      <c r="M190" s="3"/>
    </row>
    <row r="191" spans="1:13" ht="15.75">
      <c r="A191" s="2"/>
      <c r="H191" s="12" t="s">
        <v>235</v>
      </c>
      <c r="L191" s="12" t="s">
        <v>235</v>
      </c>
      <c r="M191" s="3"/>
    </row>
    <row r="192" spans="1:13" ht="15.75">
      <c r="A192" s="2"/>
      <c r="C192" s="3" t="s">
        <v>114</v>
      </c>
      <c r="F192" s="12" t="s">
        <v>226</v>
      </c>
      <c r="H192" s="12" t="s">
        <v>227</v>
      </c>
      <c r="J192" s="12" t="s">
        <v>226</v>
      </c>
      <c r="L192" s="12" t="s">
        <v>227</v>
      </c>
      <c r="M192" s="3"/>
    </row>
    <row r="193" spans="1:13" ht="15.75">
      <c r="A193" s="2"/>
      <c r="F193" s="12" t="s">
        <v>227</v>
      </c>
      <c r="H193" s="12" t="s">
        <v>236</v>
      </c>
      <c r="J193" s="12" t="s">
        <v>227</v>
      </c>
      <c r="L193" s="12" t="s">
        <v>236</v>
      </c>
      <c r="M193" s="3"/>
    </row>
    <row r="194" spans="1:13" ht="15.75">
      <c r="A194" s="2"/>
      <c r="F194" s="12" t="s">
        <v>228</v>
      </c>
      <c r="H194" s="12" t="s">
        <v>228</v>
      </c>
      <c r="J194" s="12" t="s">
        <v>244</v>
      </c>
      <c r="L194" s="12" t="s">
        <v>253</v>
      </c>
      <c r="M194" s="3"/>
    </row>
    <row r="195" spans="1:13" ht="15.75">
      <c r="A195" s="2"/>
      <c r="F195" s="12" t="s">
        <v>229</v>
      </c>
      <c r="H195" s="12" t="s">
        <v>237</v>
      </c>
      <c r="J195" s="12" t="s">
        <v>237</v>
      </c>
      <c r="L195" s="12" t="s">
        <v>258</v>
      </c>
      <c r="M195" s="3"/>
    </row>
    <row r="196" spans="1:13" ht="15.75">
      <c r="A196" s="2"/>
      <c r="L196" s="3"/>
      <c r="M196" s="3"/>
    </row>
    <row r="197" spans="1:13" ht="15.75">
      <c r="A197" s="2"/>
      <c r="C197" s="1" t="s">
        <v>115</v>
      </c>
      <c r="F197" s="1">
        <f>1037-532</f>
        <v>505</v>
      </c>
      <c r="H197" s="12">
        <v>477</v>
      </c>
      <c r="J197" s="1">
        <v>1037</v>
      </c>
      <c r="L197" s="3">
        <v>1138</v>
      </c>
      <c r="M197" s="3"/>
    </row>
    <row r="198" spans="1:13" ht="15.75">
      <c r="A198" s="2"/>
      <c r="C198" s="1" t="s">
        <v>116</v>
      </c>
      <c r="F198" s="1">
        <v>-1229</v>
      </c>
      <c r="H198" s="12" t="s">
        <v>231</v>
      </c>
      <c r="J198" s="1">
        <v>-1229</v>
      </c>
      <c r="L198" s="13" t="s">
        <v>263</v>
      </c>
      <c r="M198" s="3"/>
    </row>
    <row r="199" spans="1:13" ht="15.75">
      <c r="A199" s="2"/>
      <c r="C199" s="1" t="s">
        <v>117</v>
      </c>
      <c r="F199" s="1">
        <f>2308-750</f>
        <v>1558</v>
      </c>
      <c r="H199" s="12">
        <v>875</v>
      </c>
      <c r="J199" s="1">
        <v>2308</v>
      </c>
      <c r="L199" s="3">
        <v>1750</v>
      </c>
      <c r="M199" s="3"/>
    </row>
    <row r="200" spans="1:13" ht="15.75">
      <c r="A200" s="2"/>
      <c r="F200" s="8">
        <f>SUM(F197:F199)</f>
        <v>834</v>
      </c>
      <c r="H200" s="8">
        <f>SUM(H197:H199)</f>
        <v>1352</v>
      </c>
      <c r="J200" s="8">
        <f>SUM(J197:J199)</f>
        <v>2116</v>
      </c>
      <c r="L200" s="8">
        <f>SUM(L197:L199)</f>
        <v>2888</v>
      </c>
      <c r="M200" s="3"/>
    </row>
    <row r="201" spans="1:13" ht="15.75">
      <c r="A201" s="2"/>
      <c r="F201" s="10"/>
      <c r="H201" s="10"/>
      <c r="J201" s="10"/>
      <c r="L201" s="11"/>
      <c r="M201" s="3"/>
    </row>
    <row r="202" spans="1:13" ht="15.75">
      <c r="A202" s="2"/>
      <c r="L202" s="3"/>
      <c r="M202" s="3"/>
    </row>
    <row r="203" spans="1:13" ht="15.75">
      <c r="A203" s="3" t="s">
        <v>9</v>
      </c>
      <c r="C203" s="1" t="s">
        <v>118</v>
      </c>
      <c r="L203" s="3"/>
      <c r="M203" s="3"/>
    </row>
    <row r="204" spans="1:13" ht="15.75">
      <c r="A204" s="2"/>
      <c r="L204" s="3"/>
      <c r="M204" s="3"/>
    </row>
    <row r="205" spans="1:13" ht="15.75">
      <c r="A205" s="2"/>
      <c r="C205" s="3" t="s">
        <v>119</v>
      </c>
      <c r="L205" s="3"/>
      <c r="M205" s="3"/>
    </row>
    <row r="206" spans="1:13" ht="15.75">
      <c r="A206" s="2"/>
      <c r="L206" s="3"/>
      <c r="M206" s="3"/>
    </row>
    <row r="207" spans="1:13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3"/>
    </row>
    <row r="208" spans="1:13" ht="15.75">
      <c r="A208" s="3" t="s">
        <v>10</v>
      </c>
      <c r="C208" s="1" t="s">
        <v>120</v>
      </c>
      <c r="L208" s="3"/>
      <c r="M208" s="3"/>
    </row>
    <row r="209" spans="1:13" ht="15.75">
      <c r="A209" s="3"/>
      <c r="L209" s="3"/>
      <c r="M209" s="3"/>
    </row>
    <row r="210" spans="1:13" ht="15.75">
      <c r="A210" s="3"/>
      <c r="C210" s="3" t="s">
        <v>121</v>
      </c>
      <c r="L210" s="3"/>
      <c r="M210" s="3"/>
    </row>
    <row r="211" spans="1:13" ht="15.75">
      <c r="A211" s="3"/>
      <c r="L211" s="3"/>
      <c r="M211" s="3"/>
    </row>
    <row r="212" spans="1:13" ht="15.75">
      <c r="A212" s="3"/>
      <c r="L212" s="3"/>
      <c r="M212" s="3"/>
    </row>
    <row r="213" spans="1:13" ht="15.75">
      <c r="A213" s="3" t="s">
        <v>11</v>
      </c>
      <c r="C213" s="1" t="s">
        <v>122</v>
      </c>
      <c r="L213" s="3"/>
      <c r="M213" s="3"/>
    </row>
    <row r="214" spans="1:13" ht="15.75">
      <c r="A214" s="3"/>
      <c r="L214" s="3"/>
      <c r="M214" s="3"/>
    </row>
    <row r="215" spans="1:13" ht="15.75">
      <c r="A215" s="3"/>
      <c r="C215" s="1" t="s">
        <v>123</v>
      </c>
      <c r="D215" s="1" t="s">
        <v>178</v>
      </c>
      <c r="L215" s="3"/>
      <c r="M215" s="3"/>
    </row>
    <row r="216" spans="1:13" ht="15.75">
      <c r="A216" s="3"/>
      <c r="L216" s="3"/>
      <c r="M216" s="3"/>
    </row>
    <row r="217" spans="1:13" ht="15.75">
      <c r="A217" s="3"/>
      <c r="C217" s="1" t="s">
        <v>124</v>
      </c>
      <c r="D217" s="3" t="s">
        <v>179</v>
      </c>
      <c r="L217" s="3"/>
      <c r="M217" s="3"/>
    </row>
    <row r="218" spans="1:13" ht="15.75">
      <c r="A218" s="3"/>
      <c r="L218" s="3"/>
      <c r="M218" s="3"/>
    </row>
    <row r="219" spans="1:13" ht="15.75">
      <c r="A219" s="3"/>
      <c r="J219" s="12" t="s">
        <v>230</v>
      </c>
      <c r="L219" s="3"/>
      <c r="M219" s="3"/>
    </row>
    <row r="220" spans="1:13" ht="15.75">
      <c r="A220" s="3"/>
      <c r="J220" s="12"/>
      <c r="L220" s="3"/>
      <c r="M220" s="3"/>
    </row>
    <row r="221" spans="1:13" ht="15.75">
      <c r="A221" s="3"/>
      <c r="D221" s="1" t="s">
        <v>180</v>
      </c>
      <c r="J221" s="1">
        <v>26000</v>
      </c>
      <c r="L221" s="3"/>
      <c r="M221" s="3"/>
    </row>
    <row r="222" spans="1:13" ht="15.75">
      <c r="A222" s="3"/>
      <c r="D222" s="3" t="s">
        <v>181</v>
      </c>
      <c r="J222" s="1" t="s">
        <v>249</v>
      </c>
      <c r="L222" s="3"/>
      <c r="M222" s="3"/>
    </row>
    <row r="223" spans="1:13" ht="15.75">
      <c r="A223" s="3"/>
      <c r="J223" s="8">
        <f>SUM(J221:J222)</f>
        <v>26000</v>
      </c>
      <c r="L223" s="3"/>
      <c r="M223" s="3"/>
    </row>
    <row r="224" spans="1:13" ht="15.75">
      <c r="A224" s="3"/>
      <c r="J224" s="10"/>
      <c r="L224" s="3"/>
      <c r="M224" s="3"/>
    </row>
    <row r="225" spans="1:13" ht="15.75">
      <c r="A225" s="3"/>
      <c r="D225" s="1" t="s">
        <v>182</v>
      </c>
      <c r="J225" s="1">
        <v>15500</v>
      </c>
      <c r="L225" s="3"/>
      <c r="M225" s="3"/>
    </row>
    <row r="226" spans="1:13" ht="15.75">
      <c r="A226" s="3"/>
      <c r="J226" s="10"/>
      <c r="L226" s="3"/>
      <c r="M226" s="3"/>
    </row>
    <row r="227" spans="1:13" ht="15.75">
      <c r="A227" s="3"/>
      <c r="L227" s="3"/>
      <c r="M227" s="3"/>
    </row>
    <row r="228" spans="1:13" ht="15.75">
      <c r="A228" s="3" t="s">
        <v>12</v>
      </c>
      <c r="C228" s="1" t="s">
        <v>125</v>
      </c>
      <c r="L228" s="3"/>
      <c r="M228" s="3"/>
    </row>
    <row r="229" spans="1:13" ht="15.75">
      <c r="A229" s="3"/>
      <c r="L229" s="3"/>
      <c r="M229" s="3"/>
    </row>
    <row r="230" spans="1:13" ht="15.75">
      <c r="A230" s="3"/>
      <c r="C230" s="3" t="s">
        <v>126</v>
      </c>
      <c r="L230" s="3"/>
      <c r="M230" s="3"/>
    </row>
    <row r="231" spans="1:13" ht="15.75">
      <c r="A231" s="3"/>
      <c r="C231" s="3" t="s">
        <v>127</v>
      </c>
      <c r="L231" s="3"/>
      <c r="M231" s="3"/>
    </row>
    <row r="232" spans="1:13" ht="15.75">
      <c r="A232" s="3"/>
      <c r="C232" s="3"/>
      <c r="L232" s="3"/>
      <c r="M232" s="3"/>
    </row>
    <row r="233" spans="1:13" ht="15.75">
      <c r="A233" s="3"/>
      <c r="C233" s="3" t="s">
        <v>128</v>
      </c>
      <c r="L233" s="3"/>
      <c r="M233" s="3"/>
    </row>
    <row r="234" spans="1:13" ht="15.75">
      <c r="A234" s="3"/>
      <c r="C234" s="3" t="s">
        <v>129</v>
      </c>
      <c r="L234" s="3"/>
      <c r="M234" s="3"/>
    </row>
    <row r="235" spans="1:13" ht="15.75">
      <c r="A235" s="3"/>
      <c r="L235" s="3"/>
      <c r="M235" s="3"/>
    </row>
    <row r="236" spans="1:13" ht="15.75">
      <c r="A236" s="3"/>
      <c r="L236" s="3"/>
      <c r="M236" s="3"/>
    </row>
    <row r="237" spans="1:13" ht="15.75">
      <c r="A237" s="3" t="s">
        <v>13</v>
      </c>
      <c r="C237" s="1" t="s">
        <v>130</v>
      </c>
      <c r="L237" s="3"/>
      <c r="M237" s="3"/>
    </row>
    <row r="238" spans="1:13" ht="15.75">
      <c r="A238" s="3"/>
      <c r="L238" s="3"/>
      <c r="M238" s="3"/>
    </row>
    <row r="239" spans="1:13" ht="15.75">
      <c r="A239" s="3"/>
      <c r="C239" s="13" t="s">
        <v>131</v>
      </c>
      <c r="D239" s="13"/>
      <c r="E239" s="13"/>
      <c r="F239" s="13"/>
      <c r="G239" s="13"/>
      <c r="H239" s="13"/>
      <c r="I239" s="13"/>
      <c r="J239" s="13"/>
      <c r="K239" s="13"/>
      <c r="L239" s="13"/>
      <c r="M239" s="3"/>
    </row>
    <row r="240" spans="1:13" ht="15.75">
      <c r="A240" s="3"/>
      <c r="C240" s="1" t="s">
        <v>132</v>
      </c>
      <c r="L240" s="3"/>
      <c r="M240" s="3"/>
    </row>
    <row r="241" spans="1:13" ht="15.75">
      <c r="A241" s="3"/>
      <c r="L241" s="3"/>
      <c r="M241" s="3"/>
    </row>
    <row r="242" spans="1:13" ht="15.75">
      <c r="A242" s="3"/>
      <c r="C242" s="1" t="s">
        <v>133</v>
      </c>
      <c r="D242" s="3" t="s">
        <v>183</v>
      </c>
      <c r="L242" s="3"/>
      <c r="M242" s="3"/>
    </row>
    <row r="243" spans="1:13" ht="15.75">
      <c r="A243" s="3"/>
      <c r="D243" s="3" t="s">
        <v>184</v>
      </c>
      <c r="L243" s="3"/>
      <c r="M243" s="3"/>
    </row>
    <row r="244" spans="1:13" ht="15.75">
      <c r="A244" s="3"/>
      <c r="D244" s="1" t="s">
        <v>185</v>
      </c>
      <c r="L244" s="3"/>
      <c r="M244" s="3"/>
    </row>
    <row r="245" spans="1:13" ht="15.75">
      <c r="A245" s="3"/>
      <c r="D245" s="1" t="s">
        <v>186</v>
      </c>
      <c r="L245" s="3"/>
      <c r="M245" s="3"/>
    </row>
    <row r="246" spans="1:13" ht="15.75">
      <c r="A246" s="3"/>
      <c r="L246" s="3"/>
      <c r="M246" s="3"/>
    </row>
    <row r="247" spans="1:13" ht="15.75">
      <c r="A247" s="3"/>
      <c r="C247" s="1" t="s">
        <v>134</v>
      </c>
      <c r="D247" s="13" t="s">
        <v>187</v>
      </c>
      <c r="E247" s="13"/>
      <c r="F247" s="13"/>
      <c r="G247" s="13"/>
      <c r="H247" s="13"/>
      <c r="I247" s="13"/>
      <c r="J247" s="13"/>
      <c r="K247" s="13"/>
      <c r="L247" s="13"/>
      <c r="M247" s="3"/>
    </row>
    <row r="248" spans="1:13" ht="15.75">
      <c r="A248" s="3"/>
      <c r="D248" s="13" t="s">
        <v>188</v>
      </c>
      <c r="E248" s="13"/>
      <c r="F248" s="13"/>
      <c r="G248" s="13"/>
      <c r="H248" s="13"/>
      <c r="I248" s="13"/>
      <c r="J248" s="13"/>
      <c r="K248" s="13"/>
      <c r="L248" s="13"/>
      <c r="M248" s="3"/>
    </row>
    <row r="249" spans="1:13" ht="15.75">
      <c r="A249" s="3"/>
      <c r="D249" s="1" t="s">
        <v>189</v>
      </c>
      <c r="L249" s="3"/>
      <c r="M249" s="3"/>
    </row>
    <row r="250" spans="1:13" ht="15.75">
      <c r="A250" s="3"/>
      <c r="L250" s="3"/>
      <c r="M250" s="3"/>
    </row>
    <row r="251" spans="1:13" ht="15.75">
      <c r="A251" s="3"/>
      <c r="C251" s="1" t="s">
        <v>135</v>
      </c>
      <c r="D251" s="13" t="s">
        <v>190</v>
      </c>
      <c r="E251" s="13"/>
      <c r="F251" s="13"/>
      <c r="G251" s="13"/>
      <c r="H251" s="13"/>
      <c r="I251" s="13"/>
      <c r="J251" s="13"/>
      <c r="K251" s="13"/>
      <c r="L251" s="13"/>
      <c r="M251" s="3"/>
    </row>
    <row r="252" spans="1:13" ht="15.75">
      <c r="A252" s="3"/>
      <c r="D252" s="13" t="s">
        <v>191</v>
      </c>
      <c r="E252" s="13"/>
      <c r="F252" s="13"/>
      <c r="G252" s="13"/>
      <c r="H252" s="13"/>
      <c r="I252" s="13"/>
      <c r="J252" s="13"/>
      <c r="K252" s="13"/>
      <c r="L252" s="13"/>
      <c r="M252" s="3"/>
    </row>
    <row r="253" spans="1:13" ht="15.75">
      <c r="A253" s="3"/>
      <c r="D253" s="1" t="s">
        <v>192</v>
      </c>
      <c r="L253" s="3"/>
      <c r="M253" s="3"/>
    </row>
    <row r="254" spans="1:13" ht="15.75">
      <c r="A254" s="3"/>
      <c r="L254" s="3"/>
      <c r="M254" s="3"/>
    </row>
    <row r="255" spans="1:13" ht="15.75">
      <c r="A255" s="3"/>
      <c r="C255" s="1" t="s">
        <v>136</v>
      </c>
      <c r="D255" s="13" t="s">
        <v>193</v>
      </c>
      <c r="E255" s="13"/>
      <c r="F255" s="13"/>
      <c r="G255" s="13"/>
      <c r="H255" s="13"/>
      <c r="I255" s="13"/>
      <c r="J255" s="13"/>
      <c r="K255" s="13"/>
      <c r="L255" s="13"/>
      <c r="M255" s="3"/>
    </row>
    <row r="256" spans="1:13" ht="15.75">
      <c r="A256" s="3"/>
      <c r="D256" s="13" t="s">
        <v>194</v>
      </c>
      <c r="E256" s="13"/>
      <c r="F256" s="13"/>
      <c r="G256" s="13"/>
      <c r="H256" s="13"/>
      <c r="I256" s="13"/>
      <c r="J256" s="13"/>
      <c r="K256" s="13"/>
      <c r="L256" s="13"/>
      <c r="M256" s="3"/>
    </row>
    <row r="257" spans="1:13" ht="15.75">
      <c r="A257" s="3"/>
      <c r="D257" s="1" t="s">
        <v>195</v>
      </c>
      <c r="L257" s="3"/>
      <c r="M257" s="3"/>
    </row>
    <row r="258" spans="1:13" ht="15.75">
      <c r="A258" s="3"/>
      <c r="L258" s="3"/>
      <c r="M258" s="3"/>
    </row>
    <row r="259" spans="1:13" ht="15.75">
      <c r="A259" s="3"/>
      <c r="C259" s="13" t="s">
        <v>137</v>
      </c>
      <c r="D259" s="5"/>
      <c r="E259" s="5"/>
      <c r="F259" s="5"/>
      <c r="G259" s="5"/>
      <c r="H259" s="5"/>
      <c r="I259" s="5"/>
      <c r="J259" s="5"/>
      <c r="K259" s="5"/>
      <c r="L259" s="5"/>
      <c r="M259" s="3"/>
    </row>
    <row r="260" spans="1:13" ht="15.75">
      <c r="A260" s="3"/>
      <c r="C260" s="3" t="s">
        <v>138</v>
      </c>
      <c r="L260" s="3"/>
      <c r="M260" s="3"/>
    </row>
    <row r="261" spans="1:13" ht="15.75">
      <c r="A261" s="3"/>
      <c r="L261" s="3"/>
      <c r="M261" s="3"/>
    </row>
    <row r="262" spans="1:13" ht="15.75">
      <c r="A262" s="3" t="s">
        <v>14</v>
      </c>
      <c r="B262" s="2"/>
      <c r="C262" s="3" t="s">
        <v>139</v>
      </c>
      <c r="D262" s="2"/>
      <c r="E262" s="2"/>
      <c r="F262" s="2"/>
      <c r="G262" s="2"/>
      <c r="H262" s="2"/>
      <c r="I262" s="2"/>
      <c r="J262" s="2"/>
      <c r="K262" s="2"/>
      <c r="L262" s="3"/>
      <c r="M262" s="3"/>
    </row>
    <row r="263" spans="1:13" ht="15.75">
      <c r="A263" s="3"/>
      <c r="L263" s="3"/>
      <c r="M263" s="3"/>
    </row>
    <row r="264" spans="1:13" ht="15.75">
      <c r="A264" s="3"/>
      <c r="C264" s="1" t="s">
        <v>140</v>
      </c>
      <c r="L264" s="3"/>
      <c r="M264" s="3"/>
    </row>
    <row r="265" spans="1:13" ht="15.75">
      <c r="A265" s="3"/>
      <c r="L265" s="3"/>
      <c r="M265" s="3"/>
    </row>
    <row r="266" spans="1:13" ht="15.75">
      <c r="A266" s="3"/>
      <c r="L266" s="3"/>
      <c r="M266" s="3"/>
    </row>
    <row r="267" spans="1:13" ht="15.75">
      <c r="A267" s="3" t="s">
        <v>15</v>
      </c>
      <c r="C267" s="1" t="s">
        <v>141</v>
      </c>
      <c r="L267" s="3"/>
      <c r="M267" s="3"/>
    </row>
    <row r="268" spans="1:13" ht="15.75">
      <c r="A268" s="3"/>
      <c r="L268" s="3"/>
      <c r="M268" s="3"/>
    </row>
    <row r="269" spans="1:13" ht="15.75">
      <c r="A269" s="3"/>
      <c r="C269" s="13" t="s">
        <v>142</v>
      </c>
      <c r="D269" s="13"/>
      <c r="E269" s="5"/>
      <c r="F269" s="5"/>
      <c r="G269" s="5"/>
      <c r="H269" s="5"/>
      <c r="I269" s="5"/>
      <c r="J269" s="5"/>
      <c r="K269" s="5"/>
      <c r="L269" s="5"/>
      <c r="M269" s="3"/>
    </row>
    <row r="270" spans="1:13" ht="15.75">
      <c r="A270" s="3"/>
      <c r="C270" s="13" t="s">
        <v>143</v>
      </c>
      <c r="D270" s="13"/>
      <c r="E270" s="5"/>
      <c r="F270" s="5"/>
      <c r="G270" s="5"/>
      <c r="H270" s="5"/>
      <c r="I270" s="5"/>
      <c r="J270" s="5"/>
      <c r="K270" s="5"/>
      <c r="L270" s="5"/>
      <c r="M270" s="3"/>
    </row>
    <row r="271" spans="1:13" ht="15.75">
      <c r="A271" s="3"/>
      <c r="C271" s="13" t="s">
        <v>144</v>
      </c>
      <c r="D271" s="13"/>
      <c r="E271" s="5"/>
      <c r="F271" s="5"/>
      <c r="G271" s="5"/>
      <c r="H271" s="5"/>
      <c r="I271" s="5"/>
      <c r="J271" s="5"/>
      <c r="K271" s="5"/>
      <c r="L271" s="5"/>
      <c r="M271" s="3"/>
    </row>
    <row r="272" spans="1:13" ht="15.75">
      <c r="A272" s="3"/>
      <c r="C272" s="3" t="s">
        <v>145</v>
      </c>
      <c r="L272" s="3"/>
      <c r="M272" s="3"/>
    </row>
    <row r="273" spans="1:13" ht="15.75">
      <c r="A273" s="3"/>
      <c r="L273" s="3"/>
      <c r="M273" s="3"/>
    </row>
    <row r="274" spans="1:13" ht="15.75">
      <c r="A274" s="3"/>
      <c r="L274" s="3"/>
      <c r="M274" s="3"/>
    </row>
    <row r="275" spans="1:13" ht="15.75">
      <c r="A275" s="3"/>
      <c r="L275" s="3"/>
      <c r="M275" s="3"/>
    </row>
    <row r="276" spans="1:13" ht="15.75">
      <c r="A276" s="3" t="s">
        <v>16</v>
      </c>
      <c r="C276" s="3" t="s">
        <v>146</v>
      </c>
      <c r="L276" s="3"/>
      <c r="M276" s="3"/>
    </row>
    <row r="277" spans="1:13" ht="15.75">
      <c r="A277" s="3"/>
      <c r="L277" s="3"/>
      <c r="M277" s="3"/>
    </row>
    <row r="278" spans="1:13" ht="15.75">
      <c r="A278" s="3"/>
      <c r="J278" s="12" t="s">
        <v>230</v>
      </c>
      <c r="L278" s="3"/>
      <c r="M278" s="3"/>
    </row>
    <row r="279" spans="1:13" ht="15.75">
      <c r="A279" s="3"/>
      <c r="J279" s="12"/>
      <c r="L279" s="3"/>
      <c r="M279" s="3"/>
    </row>
    <row r="280" spans="1:13" ht="15.75">
      <c r="A280" s="3"/>
      <c r="C280" s="1" t="s">
        <v>123</v>
      </c>
      <c r="D280" s="1" t="s">
        <v>92</v>
      </c>
      <c r="L280" s="3"/>
      <c r="M280" s="3"/>
    </row>
    <row r="281" spans="1:13" ht="15.75">
      <c r="A281" s="3"/>
      <c r="L281" s="3"/>
      <c r="M281" s="3"/>
    </row>
    <row r="282" spans="1:13" ht="15.75">
      <c r="A282" s="3"/>
      <c r="D282" s="3" t="s">
        <v>196</v>
      </c>
      <c r="L282" s="3"/>
      <c r="M282" s="3"/>
    </row>
    <row r="283" spans="1:13" ht="15.75">
      <c r="A283" s="3"/>
      <c r="D283" s="3" t="s">
        <v>197</v>
      </c>
      <c r="J283" s="1">
        <v>8817</v>
      </c>
      <c r="L283" s="3"/>
      <c r="M283" s="3"/>
    </row>
    <row r="284" spans="1:13" ht="15.75">
      <c r="A284" s="3"/>
      <c r="L284" s="3"/>
      <c r="M284" s="3"/>
    </row>
    <row r="285" spans="1:13" ht="15.75">
      <c r="A285" s="3"/>
      <c r="D285" s="1" t="s">
        <v>198</v>
      </c>
      <c r="L285" s="3"/>
      <c r="M285" s="3"/>
    </row>
    <row r="286" spans="1:13" ht="15.75">
      <c r="A286" s="3"/>
      <c r="D286" s="3" t="s">
        <v>197</v>
      </c>
      <c r="J286" s="1">
        <v>4694</v>
      </c>
      <c r="L286" s="3"/>
      <c r="M286" s="3"/>
    </row>
    <row r="287" spans="1:13" ht="15.75">
      <c r="A287" s="3"/>
      <c r="D287" s="1" t="s">
        <v>199</v>
      </c>
      <c r="J287" s="1">
        <v>17600</v>
      </c>
      <c r="L287" s="3"/>
      <c r="M287" s="3"/>
    </row>
    <row r="288" spans="1:13" ht="15.75">
      <c r="A288" s="3"/>
      <c r="D288" s="1" t="s">
        <v>200</v>
      </c>
      <c r="J288" s="1">
        <v>21206</v>
      </c>
      <c r="L288" s="3"/>
      <c r="M288" s="3"/>
    </row>
    <row r="289" spans="1:13" ht="15.75">
      <c r="A289" s="3"/>
      <c r="D289" s="3" t="s">
        <v>201</v>
      </c>
      <c r="J289" s="1">
        <v>24000</v>
      </c>
      <c r="L289" s="3"/>
      <c r="M289" s="3"/>
    </row>
    <row r="290" spans="1:13" ht="15.75">
      <c r="A290" s="3"/>
      <c r="J290" s="8">
        <f>SUM(J283:J289)</f>
        <v>76317</v>
      </c>
      <c r="L290" s="3"/>
      <c r="M290" s="3"/>
    </row>
    <row r="291" spans="1:13" ht="15.75">
      <c r="A291" s="3"/>
      <c r="J291" s="10"/>
      <c r="L291" s="3"/>
      <c r="M291" s="3"/>
    </row>
    <row r="292" spans="1:13" ht="15.75">
      <c r="A292" s="3"/>
      <c r="L292" s="3"/>
      <c r="M292" s="3"/>
    </row>
    <row r="293" spans="1:13" ht="15.75">
      <c r="A293" s="3"/>
      <c r="C293" s="1" t="s">
        <v>124</v>
      </c>
      <c r="D293" s="1" t="s">
        <v>202</v>
      </c>
      <c r="L293" s="3"/>
      <c r="M293" s="3"/>
    </row>
    <row r="294" spans="1:13" ht="15.75">
      <c r="A294" s="3"/>
      <c r="L294" s="3"/>
      <c r="M294" s="3"/>
    </row>
    <row r="295" spans="1:13" ht="15.75">
      <c r="A295" s="3"/>
      <c r="D295" s="1" t="s">
        <v>196</v>
      </c>
      <c r="L295" s="3"/>
      <c r="M295" s="3"/>
    </row>
    <row r="296" spans="1:13" ht="15.75">
      <c r="A296" s="3"/>
      <c r="D296" s="3" t="s">
        <v>203</v>
      </c>
      <c r="J296" s="1">
        <v>42389</v>
      </c>
      <c r="L296" s="3"/>
      <c r="M296" s="3"/>
    </row>
    <row r="297" spans="1:13" ht="15.75">
      <c r="A297" s="3"/>
      <c r="L297" s="3"/>
      <c r="M297" s="3"/>
    </row>
    <row r="298" spans="1:13" ht="15.75">
      <c r="A298" s="3"/>
      <c r="D298" s="1" t="s">
        <v>198</v>
      </c>
      <c r="L298" s="3"/>
      <c r="M298" s="3"/>
    </row>
    <row r="299" spans="1:13" ht="15.75">
      <c r="A299" s="3"/>
      <c r="D299" s="3" t="s">
        <v>203</v>
      </c>
      <c r="J299" s="1">
        <v>4436</v>
      </c>
      <c r="L299" s="3"/>
      <c r="M299" s="3"/>
    </row>
    <row r="300" spans="1:13" ht="15.75">
      <c r="A300" s="3"/>
      <c r="D300" s="1" t="s">
        <v>204</v>
      </c>
      <c r="J300" s="1">
        <v>18202</v>
      </c>
      <c r="L300" s="3"/>
      <c r="M300" s="3"/>
    </row>
    <row r="301" spans="1:13" ht="15.75">
      <c r="A301" s="3"/>
      <c r="D301" s="1" t="s">
        <v>205</v>
      </c>
      <c r="J301" s="1">
        <v>60000</v>
      </c>
      <c r="L301" s="3"/>
      <c r="M301" s="3"/>
    </row>
    <row r="302" spans="1:13" ht="15.75">
      <c r="A302" s="3"/>
      <c r="J302" s="8">
        <f>SUM(J296:J301)</f>
        <v>125027</v>
      </c>
      <c r="L302" s="3"/>
      <c r="M302" s="3"/>
    </row>
    <row r="303" spans="1:13" ht="15.75">
      <c r="A303" s="3"/>
      <c r="J303" s="10"/>
      <c r="L303" s="3"/>
      <c r="M303" s="3"/>
    </row>
    <row r="304" spans="1:13" ht="15.75">
      <c r="A304" s="3"/>
      <c r="L304" s="3"/>
      <c r="M304" s="3"/>
    </row>
    <row r="305" spans="1:13" ht="15.75">
      <c r="A305" s="3"/>
      <c r="D305" s="13" t="s">
        <v>206</v>
      </c>
      <c r="E305" s="5"/>
      <c r="F305" s="5"/>
      <c r="G305" s="5"/>
      <c r="H305" s="5"/>
      <c r="I305" s="5"/>
      <c r="J305" s="5"/>
      <c r="K305" s="5"/>
      <c r="L305" s="5"/>
      <c r="M305" s="3"/>
    </row>
    <row r="306" spans="1:13" ht="15.75">
      <c r="A306" s="3"/>
      <c r="D306" s="13" t="s">
        <v>207</v>
      </c>
      <c r="E306" s="5"/>
      <c r="F306" s="5"/>
      <c r="G306" s="5"/>
      <c r="H306" s="5"/>
      <c r="I306" s="5"/>
      <c r="J306" s="5"/>
      <c r="K306" s="5"/>
      <c r="L306" s="5"/>
      <c r="M306" s="3"/>
    </row>
    <row r="307" spans="1:13" ht="15.75">
      <c r="A307" s="3"/>
      <c r="D307" s="1" t="s">
        <v>208</v>
      </c>
      <c r="L307" s="3"/>
      <c r="M307" s="3"/>
    </row>
    <row r="308" spans="1:13" ht="15.75">
      <c r="A308" s="3"/>
      <c r="L308" s="3"/>
      <c r="M308" s="3"/>
    </row>
    <row r="309" spans="1:13" ht="15.75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3"/>
      <c r="M309" s="3"/>
    </row>
    <row r="310" spans="1:13" ht="15.75">
      <c r="A310" s="3"/>
      <c r="C310" s="1" t="s">
        <v>147</v>
      </c>
      <c r="D310" s="13" t="s">
        <v>209</v>
      </c>
      <c r="E310" s="5"/>
      <c r="F310" s="5"/>
      <c r="G310" s="5"/>
      <c r="H310" s="5"/>
      <c r="I310" s="5"/>
      <c r="J310" s="5"/>
      <c r="K310" s="5"/>
      <c r="L310" s="5"/>
      <c r="M310" s="3"/>
    </row>
    <row r="311" spans="1:13" ht="15.75">
      <c r="A311" s="3"/>
      <c r="D311" s="1" t="s">
        <v>210</v>
      </c>
      <c r="L311" s="3"/>
      <c r="M311" s="3"/>
    </row>
    <row r="312" spans="1:13" ht="15.75">
      <c r="A312" s="3"/>
      <c r="L312" s="3"/>
      <c r="M312" s="3"/>
    </row>
    <row r="313" spans="1:13" ht="15.75">
      <c r="A313" s="3"/>
      <c r="J313" s="12" t="s">
        <v>230</v>
      </c>
      <c r="L313" s="3"/>
      <c r="M313" s="3"/>
    </row>
    <row r="314" spans="1:13" ht="15.75">
      <c r="A314" s="3"/>
      <c r="J314" s="12"/>
      <c r="L314" s="3"/>
      <c r="M314" s="3"/>
    </row>
    <row r="315" spans="1:13" ht="15.75">
      <c r="A315" s="3"/>
      <c r="D315" s="3" t="s">
        <v>211</v>
      </c>
      <c r="J315" s="1">
        <v>3894</v>
      </c>
      <c r="L315" s="3"/>
      <c r="M315" s="3"/>
    </row>
    <row r="316" spans="1:13" ht="15.75">
      <c r="A316" s="3"/>
      <c r="D316" s="3" t="s">
        <v>212</v>
      </c>
      <c r="J316" s="1">
        <v>3894</v>
      </c>
      <c r="L316" s="3"/>
      <c r="M316" s="3"/>
    </row>
    <row r="317" spans="1:13" ht="15.75">
      <c r="A317" s="3"/>
      <c r="D317" s="1" t="s">
        <v>204</v>
      </c>
      <c r="J317" s="1">
        <v>18202</v>
      </c>
      <c r="L317" s="3"/>
      <c r="M317" s="3"/>
    </row>
    <row r="318" spans="1:13" ht="15.75">
      <c r="A318" s="3"/>
      <c r="J318" s="8">
        <f>SUM(J316:J317)</f>
        <v>22096</v>
      </c>
      <c r="L318" s="3"/>
      <c r="M318" s="3"/>
    </row>
    <row r="319" spans="1:13" ht="15.75">
      <c r="A319" s="3"/>
      <c r="J319" s="10"/>
      <c r="L319" s="3"/>
      <c r="M319" s="3"/>
    </row>
    <row r="320" spans="1:13" ht="15.75">
      <c r="A320" s="3"/>
      <c r="L320" s="3"/>
      <c r="M320" s="3"/>
    </row>
    <row r="321" spans="1:3" ht="15.75">
      <c r="A321" s="3" t="s">
        <v>17</v>
      </c>
      <c r="C321" s="1" t="s">
        <v>148</v>
      </c>
    </row>
    <row r="322" ht="15.75">
      <c r="A322" s="3"/>
    </row>
    <row r="323" spans="1:3" ht="15.75">
      <c r="A323" s="3"/>
      <c r="C323" s="1" t="s">
        <v>149</v>
      </c>
    </row>
    <row r="324" ht="15.75">
      <c r="A324" s="3"/>
    </row>
    <row r="325" ht="15.75">
      <c r="A325" s="3"/>
    </row>
    <row r="326" spans="1:3" ht="15.75">
      <c r="A326" s="3" t="s">
        <v>19</v>
      </c>
      <c r="C326" s="1" t="s">
        <v>150</v>
      </c>
    </row>
    <row r="327" ht="15.75">
      <c r="A327" s="3"/>
    </row>
    <row r="328" spans="1:12" ht="15.75">
      <c r="A328" s="3"/>
      <c r="C328" s="13" t="s">
        <v>151</v>
      </c>
      <c r="D328" s="5"/>
      <c r="E328" s="5"/>
      <c r="F328" s="5"/>
      <c r="G328" s="5"/>
      <c r="H328" s="5"/>
      <c r="I328" s="5"/>
      <c r="J328" s="5"/>
      <c r="K328" s="5"/>
      <c r="L328" s="5"/>
    </row>
    <row r="329" spans="1:3" ht="15.75">
      <c r="A329" s="3"/>
      <c r="C329" s="1" t="s">
        <v>152</v>
      </c>
    </row>
    <row r="330" ht="15.75">
      <c r="A330" s="3"/>
    </row>
    <row r="331" ht="15.75">
      <c r="A331" s="3"/>
    </row>
    <row r="332" spans="1:3" ht="15.75">
      <c r="A332" s="3" t="s">
        <v>20</v>
      </c>
      <c r="C332" s="1" t="s">
        <v>153</v>
      </c>
    </row>
    <row r="333" ht="15.75">
      <c r="A333" s="3"/>
    </row>
    <row r="334" spans="1:3" ht="15.75">
      <c r="A334" s="3"/>
      <c r="C334" s="1" t="s">
        <v>154</v>
      </c>
    </row>
    <row r="335" ht="15.75">
      <c r="A335" s="3"/>
    </row>
    <row r="336" ht="15.75">
      <c r="A336" s="3"/>
    </row>
    <row r="337" spans="1:3" ht="15.75">
      <c r="A337" s="3" t="s">
        <v>21</v>
      </c>
      <c r="C337" s="1" t="s">
        <v>155</v>
      </c>
    </row>
    <row r="338" ht="15.75">
      <c r="A338" s="3"/>
    </row>
    <row r="339" spans="1:4" ht="15.75">
      <c r="A339" s="3"/>
      <c r="C339" s="1" t="s">
        <v>123</v>
      </c>
      <c r="D339" s="1" t="s">
        <v>213</v>
      </c>
    </row>
    <row r="340" ht="15.75">
      <c r="A340" s="3"/>
    </row>
    <row r="341" spans="1:10" ht="15.75">
      <c r="A341" s="3"/>
      <c r="J341" s="12" t="s">
        <v>250</v>
      </c>
    </row>
    <row r="342" spans="1:12" ht="15.75">
      <c r="A342" s="3"/>
      <c r="H342" s="12" t="s">
        <v>240</v>
      </c>
      <c r="J342" s="12" t="s">
        <v>251</v>
      </c>
      <c r="L342" s="12" t="s">
        <v>259</v>
      </c>
    </row>
    <row r="343" spans="1:12" ht="15.75">
      <c r="A343" s="3"/>
      <c r="H343" s="12" t="s">
        <v>241</v>
      </c>
      <c r="J343" s="12" t="s">
        <v>252</v>
      </c>
      <c r="L343" s="12" t="s">
        <v>260</v>
      </c>
    </row>
    <row r="344" spans="1:12" ht="15.75">
      <c r="A344" s="3"/>
      <c r="H344" s="12" t="s">
        <v>230</v>
      </c>
      <c r="J344" s="12" t="s">
        <v>230</v>
      </c>
      <c r="L344" s="12" t="s">
        <v>230</v>
      </c>
    </row>
    <row r="345" ht="15.75">
      <c r="A345" s="3"/>
    </row>
    <row r="346" spans="1:4" ht="15.75">
      <c r="A346" s="3"/>
      <c r="D346" s="3" t="s">
        <v>214</v>
      </c>
    </row>
    <row r="347" spans="1:12" ht="15.75">
      <c r="A347" s="3"/>
      <c r="D347" s="1" t="s">
        <v>215</v>
      </c>
      <c r="H347" s="1">
        <v>38683</v>
      </c>
      <c r="J347" s="1">
        <v>704</v>
      </c>
      <c r="L347" s="1">
        <v>62474</v>
      </c>
    </row>
    <row r="348" spans="1:12" ht="15.75">
      <c r="A348" s="3"/>
      <c r="D348" s="1" t="s">
        <v>216</v>
      </c>
      <c r="H348" s="1">
        <v>27145</v>
      </c>
      <c r="J348" s="1">
        <v>6066</v>
      </c>
      <c r="L348" s="1">
        <v>313117</v>
      </c>
    </row>
    <row r="349" spans="1:4" ht="15.75">
      <c r="A349" s="3"/>
      <c r="D349" s="3" t="s">
        <v>217</v>
      </c>
    </row>
    <row r="350" spans="1:12" ht="15.75">
      <c r="A350" s="3"/>
      <c r="D350" s="1" t="s">
        <v>218</v>
      </c>
      <c r="H350" s="1">
        <v>2388</v>
      </c>
      <c r="J350" s="1">
        <f>-4120-95</f>
        <v>-4215</v>
      </c>
      <c r="L350" s="1">
        <f>70985-95</f>
        <v>70890</v>
      </c>
    </row>
    <row r="351" spans="1:12" ht="15.75">
      <c r="A351" s="3"/>
      <c r="D351" s="1" t="s">
        <v>219</v>
      </c>
      <c r="H351" s="1">
        <v>188</v>
      </c>
      <c r="J351" s="1">
        <v>-91</v>
      </c>
      <c r="L351" s="1">
        <v>6744</v>
      </c>
    </row>
    <row r="352" spans="1:12" ht="15.75">
      <c r="A352" s="3"/>
      <c r="H352" s="8">
        <f>SUM(H346:H351)</f>
        <v>68404</v>
      </c>
      <c r="J352" s="8">
        <f>SUM(J346:J351)</f>
        <v>2464</v>
      </c>
      <c r="L352" s="8">
        <f>SUM(L346:L351)</f>
        <v>453225</v>
      </c>
    </row>
    <row r="353" spans="1:12" ht="15.75">
      <c r="A353" s="3"/>
      <c r="H353" s="10"/>
      <c r="J353" s="10"/>
      <c r="L353" s="10"/>
    </row>
    <row r="354" ht="15.75">
      <c r="A354" s="3"/>
    </row>
    <row r="355" spans="1:4" ht="15.75">
      <c r="A355" s="3"/>
      <c r="C355" s="1" t="s">
        <v>124</v>
      </c>
      <c r="D355" s="1" t="s">
        <v>220</v>
      </c>
    </row>
    <row r="356" ht="15.75">
      <c r="A356" s="3"/>
    </row>
    <row r="357" spans="1:12" ht="15.75">
      <c r="A357" s="3"/>
      <c r="D357" s="1" t="s">
        <v>221</v>
      </c>
      <c r="H357" s="1">
        <v>62744</v>
      </c>
      <c r="J357" s="1">
        <v>1922</v>
      </c>
      <c r="L357" s="1">
        <v>378508</v>
      </c>
    </row>
    <row r="358" spans="1:12" ht="15.75">
      <c r="A358" s="3"/>
      <c r="D358" s="1" t="s">
        <v>222</v>
      </c>
      <c r="H358" s="1">
        <v>1569</v>
      </c>
      <c r="J358" s="1">
        <v>-326</v>
      </c>
      <c r="L358" s="1">
        <v>11373</v>
      </c>
    </row>
    <row r="359" spans="1:12" ht="15.75">
      <c r="A359" s="3"/>
      <c r="D359" s="1" t="s">
        <v>223</v>
      </c>
      <c r="H359" s="1" t="s">
        <v>242</v>
      </c>
      <c r="J359" s="1">
        <v>135</v>
      </c>
      <c r="L359" s="1" t="s">
        <v>261</v>
      </c>
    </row>
    <row r="360" spans="1:12" ht="15.75">
      <c r="A360" s="3"/>
      <c r="D360" s="3" t="s">
        <v>224</v>
      </c>
      <c r="H360" s="1">
        <v>4091</v>
      </c>
      <c r="J360" s="1">
        <v>733</v>
      </c>
      <c r="L360" s="1">
        <v>63344</v>
      </c>
    </row>
    <row r="361" spans="1:12" ht="15.75">
      <c r="A361" s="3"/>
      <c r="H361" s="8">
        <f>SUM(H357:H360)</f>
        <v>68404</v>
      </c>
      <c r="J361" s="8">
        <f>SUM(J355:J360)</f>
        <v>2464</v>
      </c>
      <c r="L361" s="8">
        <f>SUM(L357:L360)</f>
        <v>453225</v>
      </c>
    </row>
    <row r="362" spans="1:12" ht="15.75">
      <c r="A362" s="3"/>
      <c r="H362" s="10"/>
      <c r="J362" s="10"/>
      <c r="L362" s="10"/>
    </row>
    <row r="363" ht="15.75">
      <c r="A363" s="3"/>
    </row>
    <row r="364" spans="1:13" ht="15.75">
      <c r="A364" s="3" t="s">
        <v>22</v>
      </c>
      <c r="B364" s="2"/>
      <c r="C364" s="2" t="s">
        <v>156</v>
      </c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ht="15.75">
      <c r="A365" s="3"/>
    </row>
    <row r="366" spans="1:12" ht="15.75">
      <c r="A366" s="3"/>
      <c r="C366" s="3" t="s">
        <v>264</v>
      </c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5.75">
      <c r="A367" s="3"/>
      <c r="C367" s="3" t="s">
        <v>157</v>
      </c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5.75">
      <c r="A368" s="3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5.75">
      <c r="A369" s="3"/>
      <c r="C369" s="14" t="s">
        <v>265</v>
      </c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ht="15.75">
      <c r="A370" s="3"/>
      <c r="C370" s="14" t="s">
        <v>266</v>
      </c>
      <c r="D370" s="14"/>
      <c r="E370" s="14"/>
      <c r="F370" s="14"/>
      <c r="G370" s="14"/>
      <c r="H370" s="14"/>
      <c r="I370" s="14"/>
      <c r="J370" s="14"/>
      <c r="K370" s="14"/>
      <c r="L370" s="14"/>
    </row>
    <row r="371" spans="1:3" ht="15.75">
      <c r="A371" s="3"/>
      <c r="C371" s="1" t="s">
        <v>267</v>
      </c>
    </row>
    <row r="372" ht="15.75">
      <c r="A372" s="3"/>
    </row>
    <row r="373" ht="15.75">
      <c r="A373" s="3"/>
    </row>
    <row r="374" spans="1:3" ht="15.75">
      <c r="A374" s="3" t="s">
        <v>23</v>
      </c>
      <c r="C374" s="1" t="s">
        <v>158</v>
      </c>
    </row>
    <row r="375" ht="15.75">
      <c r="A375" s="3"/>
    </row>
    <row r="376" spans="1:4" ht="15.75">
      <c r="A376" s="3"/>
      <c r="C376" s="13" t="s">
        <v>268</v>
      </c>
      <c r="D376" s="14"/>
    </row>
    <row r="377" spans="1:4" ht="15.75">
      <c r="A377" s="3"/>
      <c r="C377" s="13" t="s">
        <v>159</v>
      </c>
      <c r="D377" s="14"/>
    </row>
    <row r="378" spans="1:4" ht="15.75">
      <c r="A378" s="3"/>
      <c r="C378" s="13"/>
      <c r="D378" s="14"/>
    </row>
    <row r="379" spans="1:12" ht="15.75">
      <c r="A379" s="3"/>
      <c r="C379" s="13" t="s">
        <v>269</v>
      </c>
      <c r="D379" s="13"/>
      <c r="E379" s="5"/>
      <c r="F379" s="5"/>
      <c r="G379" s="5"/>
      <c r="H379" s="5"/>
      <c r="I379" s="5"/>
      <c r="J379" s="5"/>
      <c r="K379" s="5"/>
      <c r="L379" s="5"/>
    </row>
    <row r="380" spans="1:12" ht="15.75">
      <c r="A380" s="3"/>
      <c r="C380" s="13" t="s">
        <v>160</v>
      </c>
      <c r="D380" s="13"/>
      <c r="E380" s="5"/>
      <c r="F380" s="5"/>
      <c r="G380" s="5"/>
      <c r="H380" s="5"/>
      <c r="I380" s="5"/>
      <c r="J380" s="5"/>
      <c r="K380" s="5"/>
      <c r="L380" s="5"/>
    </row>
    <row r="381" spans="1:12" ht="15.75">
      <c r="A381" s="3"/>
      <c r="C381" s="13" t="s">
        <v>161</v>
      </c>
      <c r="D381" s="13"/>
      <c r="E381" s="5"/>
      <c r="F381" s="5"/>
      <c r="G381" s="5"/>
      <c r="H381" s="5"/>
      <c r="I381" s="5"/>
      <c r="J381" s="5"/>
      <c r="K381" s="5"/>
      <c r="L381" s="5"/>
    </row>
    <row r="382" spans="1:12" ht="15.75">
      <c r="A382" s="3"/>
      <c r="C382" s="13" t="s">
        <v>162</v>
      </c>
      <c r="D382" s="13"/>
      <c r="E382" s="5"/>
      <c r="F382" s="5"/>
      <c r="G382" s="5"/>
      <c r="H382" s="5"/>
      <c r="I382" s="5"/>
      <c r="J382" s="5"/>
      <c r="K382" s="5"/>
      <c r="L382" s="5"/>
    </row>
    <row r="383" spans="1:3" ht="15.75">
      <c r="A383" s="3"/>
      <c r="C383" s="3" t="s">
        <v>163</v>
      </c>
    </row>
    <row r="384" ht="15.75">
      <c r="A384" s="3"/>
    </row>
    <row r="385" ht="15.75">
      <c r="A385" s="3"/>
    </row>
    <row r="386" spans="1:3" ht="15.75">
      <c r="A386" s="3" t="s">
        <v>24</v>
      </c>
      <c r="C386" s="1" t="s">
        <v>164</v>
      </c>
    </row>
    <row r="387" ht="15.75">
      <c r="A387" s="3"/>
    </row>
    <row r="388" spans="1:12" ht="15.75">
      <c r="A388" s="3"/>
      <c r="C388" s="13" t="s">
        <v>165</v>
      </c>
      <c r="D388" s="5"/>
      <c r="E388" s="5"/>
      <c r="F388" s="5"/>
      <c r="G388" s="5"/>
      <c r="H388" s="5"/>
      <c r="I388" s="5"/>
      <c r="J388" s="5"/>
      <c r="K388" s="5"/>
      <c r="L388" s="5"/>
    </row>
    <row r="389" spans="1:3" ht="15.75">
      <c r="A389" s="3"/>
      <c r="C389" s="13" t="s">
        <v>166</v>
      </c>
    </row>
    <row r="390" ht="15.75">
      <c r="A390" s="3"/>
    </row>
    <row r="391" ht="15.75">
      <c r="A391" s="3"/>
    </row>
    <row r="392" spans="1:3" ht="15.75">
      <c r="A392" s="3" t="s">
        <v>25</v>
      </c>
      <c r="C392" s="1" t="s">
        <v>167</v>
      </c>
    </row>
    <row r="393" ht="15.75">
      <c r="A393" s="3"/>
    </row>
    <row r="394" spans="1:3" ht="15.75">
      <c r="A394" s="3"/>
      <c r="C394" s="3" t="s">
        <v>168</v>
      </c>
    </row>
    <row r="395" ht="15.75">
      <c r="A395" s="3"/>
    </row>
    <row r="396" ht="15.75">
      <c r="A396" s="3"/>
    </row>
    <row r="397" ht="15.75">
      <c r="A397" s="3"/>
    </row>
    <row r="398" ht="15.75">
      <c r="A398" s="3" t="s">
        <v>26</v>
      </c>
    </row>
    <row r="399" ht="15.75">
      <c r="A399" s="3"/>
    </row>
    <row r="400" ht="15.75">
      <c r="A400" s="3"/>
    </row>
    <row r="401" ht="15.75">
      <c r="A401" s="2" t="s">
        <v>27</v>
      </c>
    </row>
    <row r="402" ht="15.75">
      <c r="A402" s="2" t="s">
        <v>28</v>
      </c>
    </row>
    <row r="403" ht="15.75">
      <c r="A403" s="2" t="s">
        <v>29</v>
      </c>
    </row>
    <row r="404" ht="15.75">
      <c r="A404" s="2"/>
    </row>
    <row r="405" ht="15.75">
      <c r="A405" s="2" t="s">
        <v>30</v>
      </c>
    </row>
    <row r="406" ht="15.75">
      <c r="A406" s="3" t="s">
        <v>31</v>
      </c>
    </row>
    <row r="407" ht="15.75">
      <c r="A407" s="2"/>
    </row>
    <row r="408" spans="1:13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</sheetData>
  <printOptions horizontalCentered="1"/>
  <pageMargins left="0.7875" right="0.4722222222222222" top="0.7875" bottom="0.43333333333333335" header="0" footer="0"/>
  <pageSetup orientation="portrait"/>
  <rowBreaks count="6" manualBreakCount="6">
    <brk id="53" min="86" max="130" man="1"/>
    <brk id="154" min="206" max="261" man="1"/>
    <brk id="308" min="363" max="407" man="1"/>
    <brk id="17247" max="19875" man="1"/>
    <brk id="25318" max="27901" man="1"/>
    <brk id="33136" max="356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