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800" windowHeight="9840" tabRatio="660" activeTab="5"/>
  </bookViews>
  <sheets>
    <sheet name="Cover" sheetId="1" r:id="rId1"/>
    <sheet name="PL" sheetId="2" r:id="rId2"/>
    <sheet name="SCI" sheetId="3" r:id="rId3"/>
    <sheet name="BS" sheetId="4" r:id="rId4"/>
    <sheet name="Equity" sheetId="5" r:id="rId5"/>
    <sheet name="CF" sheetId="6" r:id="rId6"/>
    <sheet name="NOTES-Part A" sheetId="7" r:id="rId7"/>
    <sheet name="Notes-Part B" sheetId="8" r:id="rId8"/>
  </sheets>
  <externalReferences>
    <externalReference r:id="rId11"/>
    <externalReference r:id="rId12"/>
    <externalReference r:id="rId13"/>
  </externalReferences>
  <definedNames>
    <definedName name="_xlnm.Print_Area" localSheetId="3">'BS'!$A$1:$C$56</definedName>
    <definedName name="_xlnm.Print_Area" localSheetId="5">'CF'!$A$1:$C$57</definedName>
    <definedName name="_xlnm.Print_Area" localSheetId="0">'Cover'!$A$1:$E$50</definedName>
    <definedName name="_xlnm.Print_Area" localSheetId="4">'Equity'!$A$1:$K$41</definedName>
    <definedName name="_xlnm.Print_Area" localSheetId="6">'NOTES-Part A'!$A$1:$M$84</definedName>
    <definedName name="_xlnm.Print_Area" localSheetId="7">'Notes-Part B'!$A$1:$G$123</definedName>
    <definedName name="_xlnm.Print_Titles" localSheetId="6">'NOTES-Part A'!$1:$4</definedName>
    <definedName name="_xlnm.Print_Titles" localSheetId="7">'Notes-Part B'!$1:$5</definedName>
  </definedNames>
  <calcPr fullCalcOnLoad="1"/>
</workbook>
</file>

<file path=xl/sharedStrings.xml><?xml version="1.0" encoding="utf-8"?>
<sst xmlns="http://schemas.openxmlformats.org/spreadsheetml/2006/main" count="506" uniqueCount="317">
  <si>
    <t>Current</t>
  </si>
  <si>
    <t>Non-current</t>
  </si>
  <si>
    <t>The currency exposure profile of bank borrowings is as follows:</t>
  </si>
  <si>
    <t xml:space="preserve">Basic Earnings Per Share </t>
  </si>
  <si>
    <t>Diluted Earnings Per Share</t>
  </si>
  <si>
    <t>RM'000</t>
  </si>
  <si>
    <t xml:space="preserve">Revenue </t>
  </si>
  <si>
    <t>Cost of sales</t>
  </si>
  <si>
    <t>Gross profit</t>
  </si>
  <si>
    <t>Property, plant and equipment</t>
  </si>
  <si>
    <t>Inventories</t>
  </si>
  <si>
    <t>Share Premium</t>
  </si>
  <si>
    <t>Others</t>
  </si>
  <si>
    <t>Total</t>
  </si>
  <si>
    <t>Secured</t>
  </si>
  <si>
    <t>Unsecured</t>
  </si>
  <si>
    <t>Basic earnings per share (sen)</t>
  </si>
  <si>
    <t>Administration expenses</t>
  </si>
  <si>
    <t>Currency translation differences</t>
  </si>
  <si>
    <t>Capital Commitments</t>
  </si>
  <si>
    <t>Foreign tax</t>
  </si>
  <si>
    <t>Earnings Per Share</t>
  </si>
  <si>
    <t>Condensed Consolidated Statement of Changes in Equity</t>
  </si>
  <si>
    <t>Share capital</t>
  </si>
  <si>
    <t>Local currency</t>
  </si>
  <si>
    <t>RM equivalent</t>
  </si>
  <si>
    <t>(in '000)</t>
  </si>
  <si>
    <t>Deferred tax assets</t>
  </si>
  <si>
    <t>Deferred Tax</t>
  </si>
  <si>
    <t>Diluted earnings per share (sen)</t>
  </si>
  <si>
    <t>Weighted average no. of ordinary shares in issue ('000)</t>
  </si>
  <si>
    <t xml:space="preserve">    </t>
  </si>
  <si>
    <t>Exchange Fluctuation Reserve</t>
  </si>
  <si>
    <t>Retained Earnings</t>
  </si>
  <si>
    <t>Selling and distribution expenses</t>
  </si>
  <si>
    <t>Other income</t>
  </si>
  <si>
    <t>Profit before taxation</t>
  </si>
  <si>
    <t>Attributable to:</t>
  </si>
  <si>
    <t>Trade and other receivables</t>
  </si>
  <si>
    <t>Trade and other payables</t>
  </si>
  <si>
    <t>Finance costs</t>
  </si>
  <si>
    <t>Review of Performance</t>
  </si>
  <si>
    <t>Malaysian tax</t>
  </si>
  <si>
    <t>Current tax:</t>
  </si>
  <si>
    <t>Cash and cash equivalents at end of the financial period comprise of the following:</t>
  </si>
  <si>
    <t>Deposits with licensed banks</t>
  </si>
  <si>
    <t>Cash and bank balances</t>
  </si>
  <si>
    <t>Less: Bank overdrafts</t>
  </si>
  <si>
    <t>Deferred tax liabilities</t>
  </si>
  <si>
    <t>Net assets per share attributable to ordinary equity holders of the Company</t>
  </si>
  <si>
    <t>Intangible assets</t>
  </si>
  <si>
    <t>Tax recoverable</t>
  </si>
  <si>
    <t>Deposits, cash and bank balances</t>
  </si>
  <si>
    <t>Taxation</t>
  </si>
  <si>
    <t>Deferred revenue</t>
  </si>
  <si>
    <t>Interest-bearing bank borrowings</t>
  </si>
  <si>
    <t>Current tax liabilities</t>
  </si>
  <si>
    <t>Hire-purchase and finance lease payables</t>
  </si>
  <si>
    <t>Share premium</t>
  </si>
  <si>
    <t>Exchange fluctuation reserve</t>
  </si>
  <si>
    <t>Retained earnings</t>
  </si>
  <si>
    <t>Share Option Reserve</t>
  </si>
  <si>
    <t>For diluted earnings per share of the Group, the weighted average number of ordinary shares in issue is adjusted to assume conversion of all dilutive potential ordinary shares. The Group has dilutive potential ordinary shares from share options granted to employees.</t>
  </si>
  <si>
    <t>Net profit attributable to ordinary equity holders of the Company (RM'000)</t>
  </si>
  <si>
    <t>Adjustments for exercise of ESOS ('000)</t>
  </si>
  <si>
    <t>Weighted average number of ordinary shares for diluted earnings per share ('000)</t>
  </si>
  <si>
    <t>Approved and contracted for:</t>
  </si>
  <si>
    <t xml:space="preserve"> - Property, plant and equipment</t>
  </si>
  <si>
    <t>At cost</t>
  </si>
  <si>
    <t>Share               Capital</t>
  </si>
  <si>
    <t>Less: Deposits pledged as securities for borrowings</t>
  </si>
  <si>
    <t>CONTENTS</t>
  </si>
  <si>
    <t>Investment properties</t>
  </si>
  <si>
    <t>Irredeemable Convertible Non-Cumulative Preference Shares</t>
  </si>
  <si>
    <t>Current Year</t>
  </si>
  <si>
    <t>Quarter</t>
  </si>
  <si>
    <t>Preceding Year</t>
  </si>
  <si>
    <t>To-Date</t>
  </si>
  <si>
    <t>Net cash flow used in investing activities</t>
  </si>
  <si>
    <t>Net cash flow from financing activities</t>
  </si>
  <si>
    <t>Cash and cash equivalents at beginning of the financial period</t>
  </si>
  <si>
    <t xml:space="preserve">Part A </t>
  </si>
  <si>
    <t xml:space="preserve">Part B </t>
  </si>
  <si>
    <t>Explanatory Notes Pursuant to Appendix 9B of the Listing Requirements of Bursa Malaysia Securities Berhad</t>
  </si>
  <si>
    <t>The basic earnings per share of the Group is calculated by dividing the net profit attributable to ordinary equity holders of the Company by the weighted average number of ordinary shares in issue during the financial period.</t>
  </si>
  <si>
    <t>There were no changes in estimates that have had material effect in the current financial year result.</t>
  </si>
  <si>
    <t>Notes to the Interim Financial Report</t>
  </si>
  <si>
    <t>A.</t>
  </si>
  <si>
    <t>Compliance with Financial Reporting Standard (FRS) 134, Interim Financial Reporting and Bursa Listing Requirements</t>
  </si>
  <si>
    <t xml:space="preserve">GOLDIS BERHAD </t>
  </si>
  <si>
    <t>A1.</t>
  </si>
  <si>
    <t xml:space="preserve">The interim financial report are unaudited and has been prepared in accordance with FRS 134, Interim Financial Reporting and paragraph 9.22 of the Bursa Malaysia Securities Berhad Listing Requirements. </t>
  </si>
  <si>
    <t>A2.</t>
  </si>
  <si>
    <t>Explanatory Comments about the Seasonality or Cyclicality of Interim Operations</t>
  </si>
  <si>
    <t>A3.</t>
  </si>
  <si>
    <t>A4.</t>
  </si>
  <si>
    <t>Material Changes in Estimates</t>
  </si>
  <si>
    <t>A5.</t>
  </si>
  <si>
    <t>A6.</t>
  </si>
  <si>
    <t>A7.</t>
  </si>
  <si>
    <t>Current Quarter</t>
  </si>
  <si>
    <t>A8.</t>
  </si>
  <si>
    <t>Material Events Subsequent to the End of the Interim Period</t>
  </si>
  <si>
    <t>A9.</t>
  </si>
  <si>
    <t>Effects of Changes in the Composition of the Group</t>
  </si>
  <si>
    <t>A10.</t>
  </si>
  <si>
    <t>Changes in Contingent Liabilities and Contingent Assets since the last annual balance sheet date</t>
  </si>
  <si>
    <t>A11.</t>
  </si>
  <si>
    <t>B.</t>
  </si>
  <si>
    <t>B1.</t>
  </si>
  <si>
    <t>B2.</t>
  </si>
  <si>
    <t>Comparison with Preceding Quarter's Results</t>
  </si>
  <si>
    <t>B3.</t>
  </si>
  <si>
    <t>Commentary on Prospects for the Remaining Period of the Current Finanicial Year</t>
  </si>
  <si>
    <t>B4.</t>
  </si>
  <si>
    <t>Variance of Actual Profit from Forecast Profit or Profit Guarantee</t>
  </si>
  <si>
    <t>The Group did not issue any profit forecast or profit guarantee in the current quarter or in the prior financial year.</t>
  </si>
  <si>
    <t>B5.</t>
  </si>
  <si>
    <t>Statement by Directors</t>
  </si>
  <si>
    <t>B6.</t>
  </si>
  <si>
    <t>The effective income tax expense of the Group for the current quarter is lower than the statutory tax rate is due to certain income not subject to tax, utilisation of unutilised tax losses brought forward, and unabsorbed capital allowances in certain subsidiaries.</t>
  </si>
  <si>
    <t>B7.</t>
  </si>
  <si>
    <t>Profit or Losses on Sales of Unquoted Investments and Properties</t>
  </si>
  <si>
    <t>There were no sales of unquoted investments and properties for the current quarter and financial year-to-date.</t>
  </si>
  <si>
    <t>B8.</t>
  </si>
  <si>
    <t>Quoted Securities</t>
  </si>
  <si>
    <t>At book value/carrying value</t>
  </si>
  <si>
    <t>At fair value</t>
  </si>
  <si>
    <t>B9.</t>
  </si>
  <si>
    <t>Status of Corporate Proposals</t>
  </si>
  <si>
    <t>B10.</t>
  </si>
  <si>
    <t>Details of Group Borrowings and Debt Securities</t>
  </si>
  <si>
    <t>Revolving credits</t>
  </si>
  <si>
    <t>Term loans</t>
  </si>
  <si>
    <t>Bank overdraft</t>
  </si>
  <si>
    <t>Ringgit Malaysia</t>
  </si>
  <si>
    <t>Chinese Renminbi</t>
  </si>
  <si>
    <t>US Dollar</t>
  </si>
  <si>
    <t>B11.</t>
  </si>
  <si>
    <t>Derivative Financial Instruments</t>
  </si>
  <si>
    <t>B12.</t>
  </si>
  <si>
    <t>Changes in Material Litigations</t>
  </si>
  <si>
    <t>B13.</t>
  </si>
  <si>
    <t>B14.</t>
  </si>
  <si>
    <t>(a)</t>
  </si>
  <si>
    <t>(b)</t>
  </si>
  <si>
    <t>B15.</t>
  </si>
  <si>
    <t>Audit Report Qualification and Status of Matters Raised</t>
  </si>
  <si>
    <t>Interim Financial Report</t>
  </si>
  <si>
    <t>Unusual Items Affecting Assets, Liabilities, Equity, Net Income or Cash Flows</t>
  </si>
  <si>
    <t>Accounting Policies and Methods of Computation</t>
  </si>
  <si>
    <t>Trust receipts and Bankers' acceptances</t>
  </si>
  <si>
    <t>At 1 February 2010</t>
  </si>
  <si>
    <t>•</t>
  </si>
  <si>
    <t>Capital Management, Issuances, Repurchases, and Repayment of Debt and Equity Securities</t>
  </si>
  <si>
    <t>Operating Segment Reporting</t>
  </si>
  <si>
    <t>With the adoption of FRS 139, financial derivatives are recognised on their respective contract dates. The related accounting policies are disclosed in note A1 in the section on the Notes to the Interim Report. There are no off-balance sheet financial instruments.</t>
  </si>
  <si>
    <t>Condensed Consolidated Statement of Comprehensive Income</t>
  </si>
  <si>
    <t>Condensed Consolidated Statement of Financial Position</t>
  </si>
  <si>
    <t>Transactions with owners</t>
  </si>
  <si>
    <t>Condensed Consolidated Income Statements</t>
  </si>
  <si>
    <t>Condensed Consolidated Income Statement</t>
  </si>
  <si>
    <t>Other comprehensive income</t>
  </si>
  <si>
    <t>Total comprehensive income for the period</t>
  </si>
  <si>
    <t>As restated</t>
  </si>
  <si>
    <t>Total                     Equity</t>
  </si>
  <si>
    <t>Available-for-sale financial assets</t>
  </si>
  <si>
    <t>Approved but not contracted for:</t>
  </si>
  <si>
    <t>Hotel</t>
  </si>
  <si>
    <t>There were no material events subsequent to the end of the interim period up to the date of this report.</t>
  </si>
  <si>
    <t>31.01.11</t>
  </si>
  <si>
    <t>Short term investments with licensed bank</t>
  </si>
  <si>
    <t>B16.</t>
  </si>
  <si>
    <t>Realised and Unrealised Retained Earnings</t>
  </si>
  <si>
    <t>The Group's objectives of managing capital are to safeguard the Group's ability to continue in operations as a going concern in order to provide fair returns for shareholders and to maintain an optimal capital structure to reduce the cost of capital. In order to maintain an optimal capital structure, the Group may, from time to time, adjust the dividend payout to shareholders, return capital to shareholders, issue new shares, redeem debts or sell assets to reduce debts, where necessary. For capital management purposes, the Group considers shareholders' equity, non-controlling interests and long term liabilities to be the key components in the group's capital structure. The Group monitors capital on the basis of the gearing ratio.</t>
  </si>
  <si>
    <t>Given the uncertainties in the economic conditions, the Board is of the opinion that the performance of the Group for financial year ending 31 January 2012 will be satisfactory.</t>
  </si>
  <si>
    <t>Proposed Dividends</t>
  </si>
  <si>
    <t>Dividends Paid</t>
  </si>
  <si>
    <t>Condensed Consolidated Statement of Cash Flows</t>
  </si>
  <si>
    <t>30.04.11</t>
  </si>
  <si>
    <t>30.04.10</t>
  </si>
  <si>
    <t>For the financial period ended 30 April 2011</t>
  </si>
  <si>
    <t>For the financial period ended 30 April  2011</t>
  </si>
  <si>
    <t>Total comprehensive income for the financial period</t>
  </si>
  <si>
    <t>As at 30 April 2011</t>
  </si>
  <si>
    <t>Assets</t>
  </si>
  <si>
    <t>Associate</t>
  </si>
  <si>
    <t>Financial assets at fair value through profit or loss</t>
  </si>
  <si>
    <t>Amount owing from an associate</t>
  </si>
  <si>
    <t>Total Assets</t>
  </si>
  <si>
    <t>Equity and Liabilities</t>
  </si>
  <si>
    <t>Share options reserve</t>
  </si>
  <si>
    <t>Available-for-sale reserve</t>
  </si>
  <si>
    <t>Non-controlling interests</t>
  </si>
  <si>
    <t>Liabilities</t>
  </si>
  <si>
    <t>Total Liabilities</t>
  </si>
  <si>
    <t>Total Equity and Liabilities</t>
  </si>
  <si>
    <t>Equity Attributable To Owners Of The Parent</t>
  </si>
  <si>
    <t>Current Assets</t>
  </si>
  <si>
    <t>Non-Current Assets</t>
  </si>
  <si>
    <t>Total Equity</t>
  </si>
  <si>
    <t>Non-Current Liabilities</t>
  </si>
  <si>
    <t>Current Liabilities</t>
  </si>
  <si>
    <t>The condensed consolidated income statements should be read in conjunction with the audited financial statements for the year ended 31 January 2011 and the accompanying explanatory notes attached to the interim financial statements.</t>
  </si>
  <si>
    <t>Condensed Consolidated Statements of Financial Position</t>
  </si>
  <si>
    <t>Condensed Consolidated Statements of Comprehensive Income</t>
  </si>
  <si>
    <t xml:space="preserve">Condensed Consolidated Statements of Changes in Equity </t>
  </si>
  <si>
    <t>As previously reported</t>
  </si>
  <si>
    <t>Non-Controlling Interests</t>
  </si>
  <si>
    <t>Attributable to equity holders of the Parent</t>
  </si>
  <si>
    <t>Operating loss</t>
  </si>
  <si>
    <t>Finance income</t>
  </si>
  <si>
    <t>Share of results of an associate</t>
  </si>
  <si>
    <t>Owners of the parent</t>
  </si>
  <si>
    <t>Non-controlling interest</t>
  </si>
  <si>
    <t>Profit for the financial period</t>
  </si>
  <si>
    <t>Earnings per share attributable to</t>
  </si>
  <si>
    <t>Basic (sen)</t>
  </si>
  <si>
    <t>Diluted (sen)</t>
  </si>
  <si>
    <t xml:space="preserve">  equity holders of the Company</t>
  </si>
  <si>
    <t xml:space="preserve">Other comprehensive income for the financial period, </t>
  </si>
  <si>
    <t xml:space="preserve">  net of tax</t>
  </si>
  <si>
    <t xml:space="preserve">Profit for the period </t>
  </si>
  <si>
    <t>At 30 April 2010</t>
  </si>
  <si>
    <t>At 30 April 2011</t>
  </si>
  <si>
    <t>Effects of adoption of FRS139</t>
  </si>
  <si>
    <t>Comprehensive income</t>
  </si>
  <si>
    <t>Issuance of shares - ESOS</t>
  </si>
  <si>
    <t>The condensed consolidated statement of changes in equity should be read in conjunction with the audited financial statements for the year ended 31 January 2011 and the accompanying explanatory notes attached to the interim financial statements.</t>
  </si>
  <si>
    <t>The condensed consolidated cash flow statement should be read in conjunction with the audited financial statements for the year ended 31 January 2011 and the accompanying explanatory notes attached to the interim financial statements.</t>
  </si>
  <si>
    <t>The condensed consolidated statements of financial position should be read in conjunction with the audited financial statements for the year ended 31 January 2011 and the accompanying explanatory notes attached to the interim financial statements.</t>
  </si>
  <si>
    <t>The condensed consolidated statements of comprehensive income should be read in conjunction with the audited financial statements for the year ended 31 January 2011 and the accompanying explanatory notes attached to the interim financial statements.</t>
  </si>
  <si>
    <t>Cash and cash equivalents at end of the financial period</t>
  </si>
  <si>
    <t xml:space="preserve">Cash and cash equivalents at end of the financial period </t>
  </si>
  <si>
    <t>Net cash flow from/(used in) operating activities</t>
  </si>
  <si>
    <t>The interim financial report should be read in conjunction with the audited financial statements of the Group for the financial year ended 31 January 2011. The accounting policies and methods of computation adopted for the interim financial statements are consistent with those adopted for the annual financial statements for the year ended 31 January 2011, except for the followings:</t>
  </si>
  <si>
    <t>FRS 3 (revised) "Business Combinations"</t>
  </si>
  <si>
    <t>FRS 124 (revised) "Related Party Disclosures"</t>
  </si>
  <si>
    <t>FRS 127 (revised) "Consolidated and separate Financial Statements"</t>
  </si>
  <si>
    <t>Amendments to FRS 7 "Financial Instruments: Disclosures and Presentation" and FRS 1 "First-time Adoption of Financial Reporting Standards"</t>
  </si>
  <si>
    <t>IC Interpretation 4 "Determining whether an arrangement contains a lease"</t>
  </si>
  <si>
    <t>IC Interpretation 12 "Service Concession Arrangements"</t>
  </si>
  <si>
    <t>IC Interpretation 16 "Hedges of a Net Investment in a Foreign Operation"</t>
  </si>
  <si>
    <t>IC Interpretation 17 "Distribution of Non-cash Assets to Owners"</t>
  </si>
  <si>
    <t>IC Interpretation 18 "Transfers of Assets from Customers"</t>
  </si>
  <si>
    <t>IC Interpretation 19 "Extinguishing Financial Liablities with Equity Instruments"</t>
  </si>
  <si>
    <t xml:space="preserve">Improvements to FRSs </t>
  </si>
  <si>
    <t>Amendments to FRS 2 "Share-based Payment: Group Cash-settled Share-based Payment Transactions"</t>
  </si>
  <si>
    <t>Amendments to FRS 132 "Financial Instruments: Presentation"</t>
  </si>
  <si>
    <t>There was no payment of dividend during the financial period ended 30 April 2011.</t>
  </si>
  <si>
    <t>Current PTD</t>
  </si>
  <si>
    <t>The adoption of the other new and revised FRSs, IC Interpretations and Amendments has no significant impact to the Group's consolidated financial statements of the current quarter or the comparative consolidated financial statements of the prior financial year.</t>
  </si>
  <si>
    <t xml:space="preserve">The contingent liabilities and contingent assets as at the end of the prior financial year ended 31 January 2011 have remained unchanged. </t>
  </si>
  <si>
    <t>Authorised capital commitments not recognised in the interim financial statements as at 30 April 2011 are as follows:</t>
  </si>
  <si>
    <t xml:space="preserve">The Group did not disclose or announce any profit forecast or projection in a public document in the current quarter or prior financial year. In the Board of Directors' opinion, the internal targets set by management for the remaining period of the current financial year ending 31 January 2012 are likely to be achieved. </t>
  </si>
  <si>
    <t>The total investments in quoted securities as at 30 April 2011 are as follows:</t>
  </si>
  <si>
    <t>The Groups' borrowings and debts securities as at 30 April 2011 are as follows:</t>
  </si>
  <si>
    <t>The Directors have not proposed any dividend for the current financial period under review.</t>
  </si>
  <si>
    <t>Total Retained Profits</t>
  </si>
  <si>
    <t>- Realised</t>
  </si>
  <si>
    <t>- Unrealised</t>
  </si>
  <si>
    <t>Total Share of Retained Profits from Associate</t>
  </si>
  <si>
    <t>Less: Condolidation Adjustments</t>
  </si>
  <si>
    <t>The audit report of the Group's annual financial statements for the year ended 31 January 2011 did not contain any qualification.</t>
  </si>
  <si>
    <t>- Fair value gain</t>
  </si>
  <si>
    <t>- Reclassification upon disposal</t>
  </si>
  <si>
    <t>At 1 February 2011</t>
  </si>
  <si>
    <t>For the financial year ended 30 April 2011</t>
  </si>
  <si>
    <t>Total other comprehensive income</t>
  </si>
  <si>
    <t>Property</t>
  </si>
  <si>
    <t>Paper</t>
  </si>
  <si>
    <t>Group</t>
  </si>
  <si>
    <t>Total segment revenue</t>
  </si>
  <si>
    <t>Inter-segment revenue</t>
  </si>
  <si>
    <t>Revenue from external customer</t>
  </si>
  <si>
    <t>Adjusted EBITDA</t>
  </si>
  <si>
    <t>Depreciation &amp; amortisation</t>
  </si>
  <si>
    <t>Tax</t>
  </si>
  <si>
    <t>Profit after taxation</t>
  </si>
  <si>
    <t>3 months ended 30 Apr 2011</t>
  </si>
  <si>
    <t>Pharma</t>
  </si>
  <si>
    <t>ICT</t>
  </si>
  <si>
    <t>Aqua</t>
  </si>
  <si>
    <t>(a) Pharma - Pharmaceutical</t>
  </si>
  <si>
    <t>(c) ICT - Information and communication technology</t>
  </si>
  <si>
    <t>(d) Paper - Paper manufacturing</t>
  </si>
  <si>
    <t>(f) Aqua - Aquaculture</t>
  </si>
  <si>
    <t>(g) Hotel</t>
  </si>
  <si>
    <t>(h) Others - comprise primarily the other operations of the Group</t>
  </si>
  <si>
    <t>The Group is organised into seven main business segments:-</t>
  </si>
  <si>
    <t>(b) Property - Property investment and development</t>
  </si>
  <si>
    <t xml:space="preserve">(a) </t>
  </si>
  <si>
    <t>Total Purchase considerations</t>
  </si>
  <si>
    <t>Total Proceed from disposal</t>
  </si>
  <si>
    <t>Fair value gain recognised in other comprehensive income</t>
  </si>
  <si>
    <t xml:space="preserve">Gain on disposal </t>
  </si>
  <si>
    <t xml:space="preserve">Reclassification fair value gains previously recoginise in </t>
  </si>
  <si>
    <t>Fair value loss recognised in income statement</t>
  </si>
  <si>
    <t xml:space="preserve">   other comprehensive income, to profit or loss upon disposal</t>
  </si>
  <si>
    <t>Net increase in cash and cash equivalents during the financial period</t>
  </si>
  <si>
    <t>Water</t>
  </si>
  <si>
    <t>(e) Water - Waste water treatment services</t>
  </si>
  <si>
    <t>The Group revenue for the current quarter of RM81.1 million, showed an improvement of 7% from RM76.1 million in the preceding quarter due to higher contribution from ICT and hotel segment. The Group profit before taxation for the current quarter increased to RM15.1 million as compared to RM3.9 million, in the preceding quarter as the preceding quarter included an impairment of assets of RM12.5 million.</t>
  </si>
  <si>
    <t>The purchase, disposal and gains or losses of quoted securities for the current quarter and year-to-date are as follows:</t>
  </si>
  <si>
    <t>Current Year Prospects</t>
  </si>
  <si>
    <t>There were no changes in the composition tof the Group to the end of the interim period up to the date of this report except for:</t>
  </si>
  <si>
    <t>(i)</t>
  </si>
  <si>
    <t>(ii)</t>
  </si>
  <si>
    <t>There were no corporate proposals announced exceptf for:</t>
  </si>
  <si>
    <t xml:space="preserve">On 9 February 2011, the Board of Directors of Goldis Berhad ("Goldis")  announced that Macro Kiosk Berhad and Macro Mobile Services Sdn Bhd, subsidiaries of Goldis have incorporated a new subsidiary named Macro Kiosk (India) Private Limited ("MKI") in India on 7 February 2011. The Certificate of Incorporation of MKI was received on 9 February 2011.
</t>
  </si>
  <si>
    <t xml:space="preserve">On 8 June 2011, the Board of Directors of Goldis Berhad announced that GoldChina Pte Ltd, a subsidiary of Goldis has been struck-off by the Singapore Accounting and Corporate Regulatory Authority on 9 May 2011. </t>
  </si>
  <si>
    <t>On 7 April 2011, Goldis Berhad together with six individual shareholders of HOEPharma Holdings Sdn Bhd (collectively known as the "Vendors") entered into a conditional Sale and Purchase Agreement ("SPA") with Taisho Pharmaceutical Co. Ltd ("Taisho") to dispose Vendors' 8,000,000 ordinary shares of RM1.00 each in HOEPharma Holdings Sdn Bhd, to Taisho for a total cash consideration of RM370 million subject to the purchase price adjustment provisions as set out in the SPA. The proposed disposal is to be tabled at the forthcoming EGM seeking for shareholders' approval.</t>
  </si>
  <si>
    <t>The Group's operations were not materially affected by seasonal or cyclical factors.</t>
  </si>
  <si>
    <t>There were no significant unusual items that affect the assets, liabilities, equity, net income or cash flows.</t>
  </si>
  <si>
    <t xml:space="preserve">On 20 June 2011, the Board of Directors of Goldis Berhad announced that the appeal made by Ecosem Technologies Sdn Bhd to the Court of Appeal against the Striking Out Order of its claim by the Kuala Lumpur High Court on 24 November 2009 on the grounds that it was scandalous or vexatious and a blatant abuse of the process of the Court has been struck off by the Court of Appeal with costs for not having a proper appeal to be considered.
</t>
  </si>
  <si>
    <t>As at the reporting date, there were no pending material litigations since the last financial year ended 31 January 2011 and up to the reporting date except for:</t>
  </si>
  <si>
    <t xml:space="preserve">The Group revenue for the current quarter increased by 50% to RM81.1 million as compared to RM54.1 million in the preceding year corresponding quarter due to higher contribution from all segments particularly from the ICT, healthcare, property and hotel segment. The Group profit before taxation for the current quarter, increased to RM15.1 million as compared to RM5.2 million in the preceding year corresponding quarter. The increase is mainly from the healthcare, property, hotel and share of results of associate, IGB.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</si>
</sst>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_-;\-* #,##0_-;_-* &quot;-&quot;_-;_-@_-"/>
    <numFmt numFmtId="172" formatCode="_-&quot;RM&quot;* #,##0.00_-;\-&quot;RM&quot;* #,##0.00_-;_-&quot;RM&quot;* &quot;-&quot;??_-;_-@_-"/>
    <numFmt numFmtId="173" formatCode="_-&quot;RM&quot;* #,##0_-;\-&quot;RM&quot;* #,##0_-;_-&quot;RM&quot;* &quot;-&quot;_-;_-@_-"/>
    <numFmt numFmtId="174" formatCode="_-* #,##0_-;\-* #,##0_-;_-* &quot;-&quot;??_-;_-@_-"/>
    <numFmt numFmtId="175" formatCode="_(* #,##0.00_);_(* \(#,##0.00\);_(* &quot;-&quot;_);_(@_)"/>
    <numFmt numFmtId="176" formatCode="#,##0.0000;\-#,##0.0000"/>
    <numFmt numFmtId="177" formatCode=";;;"/>
    <numFmt numFmtId="178" formatCode="#,##0.00000000000_);\(#,##0.00000000000\)"/>
    <numFmt numFmtId="179" formatCode="_(* #,##0_);_(* \(#,##0\);_(* &quot;-&quot;??_);_(@_)"/>
    <numFmt numFmtId="180" formatCode="#,##0;\(#,##0\)"/>
    <numFmt numFmtId="181" formatCode="0_);\(0\)"/>
    <numFmt numFmtId="182" formatCode="_(* #,##0.0000_);_(* \(#,##0.0000\);_(* &quot;-&quot;????_);_(@_)"/>
    <numFmt numFmtId="183" formatCode="0.0"/>
    <numFmt numFmtId="184" formatCode="_(* #,##0.0_);_(* \(#,##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000_);_(* \(#,##0.0000\);_(* &quot;-&quot;??_);_(@_)"/>
    <numFmt numFmtId="191" formatCode="_(* #,##0.00000_);_(* \(#,##0.00000\);_(* &quot;-&quot;??_);_(@_)"/>
    <numFmt numFmtId="192" formatCode="_(* #,##0.000_);_(* \(#,##0.000\);_(* &quot;-&quot;???_);_(@_)"/>
    <numFmt numFmtId="193" formatCode="0.00000000"/>
    <numFmt numFmtId="194" formatCode="0.0000000"/>
    <numFmt numFmtId="195" formatCode="0.000000"/>
    <numFmt numFmtId="196" formatCode="0.00000"/>
    <numFmt numFmtId="197" formatCode="0.0000"/>
    <numFmt numFmtId="198" formatCode="0.000"/>
    <numFmt numFmtId="199" formatCode="_(* #,##0.0_);_(* \(#,##0.0\);_(* &quot;-&quot;_);_(@_)"/>
    <numFmt numFmtId="200" formatCode="#,##0.00000_);[Red]\(#,##0.00000\)"/>
    <numFmt numFmtId="201" formatCode="#,##0.0_);[Red]\(#,##0.0\)"/>
    <numFmt numFmtId="202" formatCode="0.0_);\(0.0\)"/>
    <numFmt numFmtId="203" formatCode="0.00_);\(0.00\)"/>
    <numFmt numFmtId="204" formatCode="_-* #,##0.0_-;\-* #,##0.0_-;_-* &quot;-&quot;??_-;_-@_-"/>
    <numFmt numFmtId="205" formatCode="[$-409]dddd\,\ mmmm\ dd\,\ yyyy"/>
    <numFmt numFmtId="206" formatCode="mm/dd/yy;@"/>
    <numFmt numFmtId="207" formatCode="_(* #,##0.00000000000_);_(* \(#,##0.00000000000\);_(* &quot;-&quot;???????????_);_(@_)"/>
    <numFmt numFmtId="208" formatCode="_(* #,##0.0_);_(* \(#,##0.0\);_(* &quot;-&quot;?_);_(@_)"/>
  </numFmts>
  <fonts count="40">
    <font>
      <sz val="10"/>
      <name val="Arial"/>
      <family val="0"/>
    </font>
    <font>
      <u val="single"/>
      <sz val="10"/>
      <color indexed="36"/>
      <name val="Arial"/>
      <family val="2"/>
    </font>
    <font>
      <u val="single"/>
      <sz val="10"/>
      <color indexed="12"/>
      <name val="Arial"/>
      <family val="2"/>
    </font>
    <font>
      <sz val="10"/>
      <name val="Calibri"/>
      <family val="2"/>
    </font>
    <font>
      <sz val="12"/>
      <name val="Cambria"/>
      <family val="1"/>
    </font>
    <font>
      <sz val="10"/>
      <name val="Cambria"/>
      <family val="1"/>
    </font>
    <font>
      <b/>
      <sz val="10"/>
      <name val="Cambria"/>
      <family val="1"/>
    </font>
    <font>
      <sz val="10"/>
      <color indexed="10"/>
      <name val="Cambria"/>
      <family val="1"/>
    </font>
    <font>
      <b/>
      <sz val="10"/>
      <color indexed="18"/>
      <name val="Cambria"/>
      <family val="1"/>
    </font>
    <font>
      <sz val="13.5"/>
      <name val="Cambria"/>
      <family val="1"/>
    </font>
    <font>
      <b/>
      <sz val="10"/>
      <color indexed="10"/>
      <name val="Cambria"/>
      <family val="1"/>
    </font>
    <font>
      <b/>
      <sz val="12"/>
      <name val="Cambria"/>
      <family val="1"/>
    </font>
    <font>
      <b/>
      <i/>
      <sz val="10"/>
      <name val="Cambria"/>
      <family val="1"/>
    </font>
    <font>
      <b/>
      <sz val="14"/>
      <name val="Cambria"/>
      <family val="1"/>
    </font>
    <font>
      <sz val="9"/>
      <name val="Cambria"/>
      <family val="1"/>
    </font>
    <font>
      <b/>
      <sz val="9"/>
      <name val="Cambria"/>
      <family val="1"/>
    </font>
    <font>
      <sz val="14"/>
      <name val="Cambria"/>
      <family val="1"/>
    </font>
    <font>
      <sz val="8"/>
      <name val="Arial"/>
      <family val="2"/>
    </font>
    <font>
      <b/>
      <sz val="10"/>
      <name val="Arial"/>
      <family val="2"/>
    </font>
    <font>
      <u val="single"/>
      <sz val="10"/>
      <name val="Cambria"/>
      <family val="1"/>
    </font>
    <font>
      <b/>
      <u val="single"/>
      <sz val="10"/>
      <name val="Cambria"/>
      <family val="1"/>
    </font>
    <font>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1">
    <xf numFmtId="0" fontId="0" fillId="0" borderId="0" xfId="0" applyAlignment="1">
      <alignment/>
    </xf>
    <xf numFmtId="0" fontId="4" fillId="0" borderId="0" xfId="0" applyFont="1" applyBorder="1" applyAlignment="1">
      <alignment/>
    </xf>
    <xf numFmtId="0" fontId="5" fillId="0" borderId="0" xfId="0" applyFont="1" applyFill="1" applyBorder="1" applyAlignment="1">
      <alignment horizontal="left"/>
    </xf>
    <xf numFmtId="0" fontId="5" fillId="0" borderId="0" xfId="0" applyFont="1" applyBorder="1" applyAlignment="1">
      <alignment/>
    </xf>
    <xf numFmtId="0" fontId="5" fillId="0" borderId="0" xfId="0" applyFont="1" applyFill="1" applyBorder="1" applyAlignment="1">
      <alignment/>
    </xf>
    <xf numFmtId="0" fontId="6" fillId="0" borderId="0" xfId="0" applyFont="1" applyBorder="1" applyAlignment="1">
      <alignment horizontal="left" vertical="top"/>
    </xf>
    <xf numFmtId="0" fontId="6" fillId="0" borderId="0" xfId="0" applyFont="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5" fillId="0" borderId="0" xfId="0" applyFont="1" applyFill="1" applyBorder="1" applyAlignment="1">
      <alignment vertical="top"/>
    </xf>
    <xf numFmtId="37" fontId="5" fillId="0" borderId="0" xfId="0" applyNumberFormat="1" applyFont="1" applyFill="1" applyBorder="1" applyAlignment="1">
      <alignment vertical="top"/>
    </xf>
    <xf numFmtId="0" fontId="7" fillId="0" borderId="0" xfId="0" applyFont="1" applyBorder="1" applyAlignment="1">
      <alignment vertical="top"/>
    </xf>
    <xf numFmtId="0" fontId="7" fillId="0" borderId="0" xfId="0" applyFont="1" applyFill="1" applyBorder="1" applyAlignment="1">
      <alignment vertical="top"/>
    </xf>
    <xf numFmtId="0" fontId="8" fillId="0" borderId="0" xfId="0" applyFont="1" applyFill="1" applyAlignment="1">
      <alignment vertical="top" wrapText="1"/>
    </xf>
    <xf numFmtId="37" fontId="7" fillId="0" borderId="0" xfId="0" applyNumberFormat="1" applyFont="1" applyFill="1" applyBorder="1" applyAlignment="1">
      <alignment vertical="top"/>
    </xf>
    <xf numFmtId="0" fontId="5" fillId="0" borderId="0" xfId="0" applyFont="1" applyFill="1" applyAlignment="1">
      <alignment horizontal="justify"/>
    </xf>
    <xf numFmtId="0" fontId="5" fillId="0" borderId="0" xfId="0" applyFont="1" applyFill="1" applyAlignment="1">
      <alignment/>
    </xf>
    <xf numFmtId="0" fontId="5" fillId="0" borderId="0" xfId="0" applyFont="1" applyFill="1" applyBorder="1" applyAlignment="1">
      <alignment horizontal="justify" vertical="top"/>
    </xf>
    <xf numFmtId="0" fontId="5" fillId="0" borderId="0" xfId="0" applyFont="1" applyAlignment="1">
      <alignment horizontal="justify"/>
    </xf>
    <xf numFmtId="0" fontId="5" fillId="0" borderId="0" xfId="0" applyFont="1" applyAlignment="1">
      <alignment/>
    </xf>
    <xf numFmtId="0" fontId="5" fillId="0" borderId="0" xfId="0" applyFont="1" applyBorder="1" applyAlignment="1">
      <alignment vertical="top"/>
    </xf>
    <xf numFmtId="0" fontId="5" fillId="0" borderId="0" xfId="0" applyFont="1" applyFill="1" applyBorder="1" applyAlignment="1">
      <alignment horizontal="center" vertical="top" wrapText="1"/>
    </xf>
    <xf numFmtId="41" fontId="5" fillId="0" borderId="0" xfId="0" applyNumberFormat="1" applyFont="1" applyFill="1" applyBorder="1" applyAlignment="1">
      <alignment vertical="top"/>
    </xf>
    <xf numFmtId="0" fontId="5" fillId="0" borderId="0" xfId="0" applyFont="1" applyBorder="1" applyAlignment="1">
      <alignment horizontal="center" vertical="top"/>
    </xf>
    <xf numFmtId="179" fontId="6" fillId="0" borderId="0" xfId="42" applyNumberFormat="1" applyFont="1" applyFill="1" applyBorder="1" applyAlignment="1">
      <alignment vertical="top"/>
    </xf>
    <xf numFmtId="179" fontId="5" fillId="0" borderId="0" xfId="42" applyNumberFormat="1" applyFont="1" applyFill="1" applyBorder="1" applyAlignment="1">
      <alignment vertical="top"/>
    </xf>
    <xf numFmtId="179" fontId="5" fillId="0" borderId="0" xfId="0" applyNumberFormat="1" applyFont="1" applyFill="1" applyBorder="1" applyAlignment="1">
      <alignment vertical="top"/>
    </xf>
    <xf numFmtId="0" fontId="5" fillId="0" borderId="0" xfId="0" applyFont="1" applyFill="1" applyBorder="1" applyAlignment="1">
      <alignment horizontal="justify" vertical="top" wrapText="1"/>
    </xf>
    <xf numFmtId="179" fontId="6" fillId="0" borderId="0" xfId="42" applyNumberFormat="1" applyFont="1" applyFill="1" applyBorder="1" applyAlignment="1">
      <alignment horizontal="center" vertical="top"/>
    </xf>
    <xf numFmtId="179" fontId="5" fillId="0" borderId="0" xfId="0" applyNumberFormat="1" applyFont="1" applyBorder="1" applyAlignment="1">
      <alignment vertical="top"/>
    </xf>
    <xf numFmtId="0" fontId="5" fillId="0" borderId="0" xfId="0" applyFont="1" applyFill="1" applyBorder="1" applyAlignment="1" quotePrefix="1">
      <alignment horizontal="center" vertical="top"/>
    </xf>
    <xf numFmtId="0" fontId="5" fillId="0" borderId="0" xfId="0" applyFont="1" applyFill="1" applyBorder="1" applyAlignment="1">
      <alignment vertical="top" wrapText="1"/>
    </xf>
    <xf numFmtId="0" fontId="5" fillId="0" borderId="0" xfId="0" applyFont="1" applyBorder="1" applyAlignment="1">
      <alignment horizontal="justify" vertical="top"/>
    </xf>
    <xf numFmtId="0" fontId="5" fillId="0" borderId="0" xfId="0" applyFont="1" applyFill="1" applyBorder="1" applyAlignment="1">
      <alignment horizontal="right" vertical="top"/>
    </xf>
    <xf numFmtId="0" fontId="6" fillId="0" borderId="0" xfId="0" applyFont="1" applyBorder="1" applyAlignment="1">
      <alignment horizontal="left"/>
    </xf>
    <xf numFmtId="0" fontId="6" fillId="0" borderId="0" xfId="0" applyFont="1" applyBorder="1" applyAlignment="1">
      <alignment/>
    </xf>
    <xf numFmtId="0" fontId="5" fillId="0" borderId="0" xfId="0" applyFont="1" applyBorder="1" applyAlignment="1">
      <alignment horizontal="left"/>
    </xf>
    <xf numFmtId="0" fontId="5" fillId="0" borderId="0" xfId="0" applyNumberFormat="1"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5" fillId="0" borderId="0" xfId="0" applyFont="1" applyBorder="1" applyAlignment="1">
      <alignment horizontal="left" vertical="top"/>
    </xf>
    <xf numFmtId="0" fontId="5" fillId="0" borderId="0" xfId="0" applyFont="1" applyAlignment="1">
      <alignment vertical="top"/>
    </xf>
    <xf numFmtId="0" fontId="6" fillId="0" borderId="0" xfId="0" applyFont="1" applyBorder="1" applyAlignment="1">
      <alignment horizontal="center" vertical="top"/>
    </xf>
    <xf numFmtId="0" fontId="6" fillId="0" borderId="0" xfId="0" applyFont="1" applyFill="1" applyBorder="1" applyAlignment="1">
      <alignment horizontal="left"/>
    </xf>
    <xf numFmtId="179" fontId="6" fillId="0" borderId="0" xfId="0" applyNumberFormat="1" applyFont="1" applyFill="1" applyBorder="1" applyAlignment="1">
      <alignment/>
    </xf>
    <xf numFmtId="0" fontId="5"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vertical="top"/>
    </xf>
    <xf numFmtId="0" fontId="5" fillId="0" borderId="0" xfId="0" applyFont="1" applyFill="1" applyAlignment="1">
      <alignment horizontal="left" wrapText="1"/>
    </xf>
    <xf numFmtId="0" fontId="9"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horizontal="left" vertical="top" wrapText="1"/>
    </xf>
    <xf numFmtId="179" fontId="5" fillId="0" borderId="0" xfId="42" applyNumberFormat="1" applyFont="1" applyFill="1" applyBorder="1" applyAlignment="1">
      <alignment/>
    </xf>
    <xf numFmtId="179" fontId="5" fillId="0" borderId="0" xfId="42" applyNumberFormat="1" applyFont="1" applyFill="1" applyBorder="1" applyAlignment="1">
      <alignment horizontal="center"/>
    </xf>
    <xf numFmtId="0" fontId="5" fillId="0" borderId="0" xfId="0" applyFont="1" applyFill="1" applyBorder="1" applyAlignment="1" quotePrefix="1">
      <alignment/>
    </xf>
    <xf numFmtId="37" fontId="5" fillId="0" borderId="0" xfId="0" applyNumberFormat="1" applyFont="1" applyFill="1" applyBorder="1" applyAlignment="1">
      <alignment horizontal="right"/>
    </xf>
    <xf numFmtId="0" fontId="10" fillId="0" borderId="0" xfId="0" applyFont="1" applyBorder="1" applyAlignment="1">
      <alignment/>
    </xf>
    <xf numFmtId="179" fontId="6" fillId="0" borderId="0" xfId="42" applyNumberFormat="1" applyFont="1" applyFill="1" applyBorder="1" applyAlignment="1">
      <alignment/>
    </xf>
    <xf numFmtId="0" fontId="10" fillId="0" borderId="0" xfId="0" applyFont="1" applyBorder="1" applyAlignment="1">
      <alignment horizontal="left"/>
    </xf>
    <xf numFmtId="0" fontId="7" fillId="0" borderId="0" xfId="0" applyFont="1" applyBorder="1" applyAlignment="1">
      <alignment/>
    </xf>
    <xf numFmtId="0" fontId="10" fillId="0" borderId="0" xfId="0" applyFont="1" applyBorder="1" applyAlignment="1">
      <alignment/>
    </xf>
    <xf numFmtId="0" fontId="10" fillId="0" borderId="0" xfId="0" applyFont="1" applyFill="1" applyBorder="1" applyAlignment="1">
      <alignment/>
    </xf>
    <xf numFmtId="0" fontId="5" fillId="0" borderId="0" xfId="0" applyFont="1" applyFill="1" applyBorder="1" applyAlignment="1">
      <alignment horizontal="center"/>
    </xf>
    <xf numFmtId="0" fontId="5" fillId="0" borderId="0" xfId="0" applyFont="1" applyBorder="1" applyAlignment="1">
      <alignment vertical="center"/>
    </xf>
    <xf numFmtId="0" fontId="11" fillId="0" borderId="0" xfId="0" applyFont="1" applyFill="1" applyBorder="1" applyAlignment="1">
      <alignment horizontal="center" vertical="center"/>
    </xf>
    <xf numFmtId="206" fontId="5" fillId="0" borderId="0" xfId="0"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Border="1" applyAlignment="1">
      <alignment/>
    </xf>
    <xf numFmtId="0" fontId="7" fillId="0" borderId="0" xfId="0" applyFont="1" applyFill="1" applyBorder="1" applyAlignment="1">
      <alignment/>
    </xf>
    <xf numFmtId="179" fontId="5" fillId="0" borderId="0" xfId="42" applyNumberFormat="1" applyFont="1" applyFill="1" applyBorder="1" applyAlignment="1">
      <alignment horizontal="right"/>
    </xf>
    <xf numFmtId="179" fontId="5" fillId="0" borderId="10" xfId="42" applyNumberFormat="1" applyFont="1" applyFill="1" applyBorder="1" applyAlignment="1">
      <alignment horizontal="right"/>
    </xf>
    <xf numFmtId="0" fontId="6" fillId="0" borderId="11" xfId="0" applyFont="1" applyFill="1" applyBorder="1" applyAlignment="1">
      <alignment/>
    </xf>
    <xf numFmtId="179" fontId="5" fillId="0" borderId="11" xfId="42" applyNumberFormat="1" applyFont="1" applyFill="1" applyBorder="1" applyAlignment="1">
      <alignment horizontal="right"/>
    </xf>
    <xf numFmtId="179" fontId="5" fillId="0" borderId="0" xfId="42" applyNumberFormat="1" applyFont="1" applyFill="1" applyBorder="1" applyAlignment="1">
      <alignment horizontal="right" vertical="top"/>
    </xf>
    <xf numFmtId="179" fontId="6" fillId="0" borderId="0" xfId="42" applyNumberFormat="1" applyFont="1" applyFill="1" applyBorder="1" applyAlignment="1">
      <alignment horizontal="right"/>
    </xf>
    <xf numFmtId="0" fontId="5" fillId="0" borderId="0" xfId="0" applyFont="1" applyFill="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6" fillId="0" borderId="0" xfId="0" applyFont="1" applyFill="1" applyAlignment="1">
      <alignment/>
    </xf>
    <xf numFmtId="0" fontId="6" fillId="0" borderId="0" xfId="0" applyFont="1" applyFill="1" applyAlignment="1">
      <alignment vertical="center"/>
    </xf>
    <xf numFmtId="41" fontId="6" fillId="0" borderId="0" xfId="0" applyNumberFormat="1" applyFont="1" applyFill="1" applyBorder="1" applyAlignment="1">
      <alignment horizontal="center" wrapText="1"/>
    </xf>
    <xf numFmtId="179" fontId="5" fillId="0" borderId="10" xfId="42" applyNumberFormat="1" applyFont="1" applyFill="1" applyBorder="1" applyAlignment="1">
      <alignment/>
    </xf>
    <xf numFmtId="37" fontId="5" fillId="0" borderId="0" xfId="42" applyNumberFormat="1" applyFont="1" applyFill="1" applyBorder="1" applyAlignment="1">
      <alignment/>
    </xf>
    <xf numFmtId="0" fontId="5" fillId="0" borderId="0" xfId="0" applyFont="1" applyFill="1" applyBorder="1" applyAlignment="1">
      <alignment horizontal="justify"/>
    </xf>
    <xf numFmtId="0" fontId="13" fillId="0" borderId="0" xfId="0" applyFont="1" applyAlignment="1">
      <alignment/>
    </xf>
    <xf numFmtId="37" fontId="5" fillId="0" borderId="0" xfId="0" applyNumberFormat="1" applyFont="1" applyFill="1" applyBorder="1" applyAlignment="1">
      <alignment horizontal="center"/>
    </xf>
    <xf numFmtId="41" fontId="5" fillId="0" borderId="0" xfId="0" applyNumberFormat="1" applyFont="1" applyFill="1" applyBorder="1" applyAlignment="1">
      <alignment/>
    </xf>
    <xf numFmtId="41" fontId="5" fillId="0" borderId="0" xfId="0" applyNumberFormat="1" applyFont="1" applyFill="1" applyBorder="1" applyAlignment="1">
      <alignment/>
    </xf>
    <xf numFmtId="0" fontId="6" fillId="0" borderId="12" xfId="0" applyFont="1" applyFill="1" applyBorder="1" applyAlignment="1">
      <alignment/>
    </xf>
    <xf numFmtId="41" fontId="5" fillId="0" borderId="0" xfId="0" applyNumberFormat="1" applyFont="1" applyAlignment="1">
      <alignment/>
    </xf>
    <xf numFmtId="0" fontId="6" fillId="0" borderId="13" xfId="0" applyFont="1" applyBorder="1" applyAlignment="1">
      <alignment horizontal="left" vertical="top" wrapText="1"/>
    </xf>
    <xf numFmtId="43" fontId="5" fillId="0" borderId="13" xfId="0" applyNumberFormat="1" applyFont="1" applyFill="1" applyBorder="1" applyAlignment="1">
      <alignment/>
    </xf>
    <xf numFmtId="0" fontId="6" fillId="0" borderId="0" xfId="0" applyFont="1" applyBorder="1" applyAlignment="1">
      <alignment horizontal="left" vertical="top" wrapText="1"/>
    </xf>
    <xf numFmtId="43" fontId="6" fillId="0" borderId="0" xfId="0" applyNumberFormat="1" applyFont="1" applyFill="1" applyBorder="1" applyAlignment="1">
      <alignment/>
    </xf>
    <xf numFmtId="43" fontId="5" fillId="0" borderId="0" xfId="0" applyNumberFormat="1" applyFont="1" applyFill="1" applyBorder="1" applyAlignment="1">
      <alignment/>
    </xf>
    <xf numFmtId="174" fontId="5" fillId="0" borderId="0" xfId="45" applyNumberFormat="1" applyFont="1" applyFill="1" applyBorder="1" applyAlignment="1">
      <alignment/>
    </xf>
    <xf numFmtId="0" fontId="5" fillId="0" borderId="0" xfId="0" applyFont="1" applyAlignment="1">
      <alignment horizontal="justify" wrapText="1"/>
    </xf>
    <xf numFmtId="206" fontId="5" fillId="0" borderId="0" xfId="0" applyNumberFormat="1" applyFont="1" applyFill="1" applyBorder="1" applyAlignment="1">
      <alignment/>
    </xf>
    <xf numFmtId="37" fontId="5" fillId="0" borderId="0" xfId="0" applyNumberFormat="1" applyFont="1" applyFill="1" applyBorder="1" applyAlignment="1">
      <alignment/>
    </xf>
    <xf numFmtId="37" fontId="5" fillId="0" borderId="10" xfId="0" applyNumberFormat="1" applyFont="1" applyFill="1" applyBorder="1" applyAlignment="1">
      <alignment/>
    </xf>
    <xf numFmtId="0" fontId="5" fillId="0" borderId="10" xfId="0" applyFont="1" applyFill="1" applyBorder="1" applyAlignment="1">
      <alignment horizontal="left" vertical="top" wrapText="1"/>
    </xf>
    <xf numFmtId="43" fontId="5" fillId="0" borderId="0" xfId="42" applyNumberFormat="1"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xf>
    <xf numFmtId="38" fontId="6" fillId="0" borderId="0" xfId="0" applyNumberFormat="1" applyFont="1" applyFill="1" applyBorder="1" applyAlignment="1">
      <alignment/>
    </xf>
    <xf numFmtId="38" fontId="5" fillId="0" borderId="0" xfId="0" applyNumberFormat="1" applyFont="1" applyFill="1" applyBorder="1" applyAlignment="1">
      <alignment/>
    </xf>
    <xf numFmtId="0" fontId="14" fillId="0" borderId="0" xfId="0" applyFont="1" applyFill="1" applyBorder="1" applyAlignment="1">
      <alignment/>
    </xf>
    <xf numFmtId="37" fontId="15" fillId="0" borderId="0" xfId="0" applyNumberFormat="1" applyFont="1" applyFill="1" applyBorder="1" applyAlignment="1">
      <alignment/>
    </xf>
    <xf numFmtId="37" fontId="14" fillId="0" borderId="0" xfId="0" applyNumberFormat="1" applyFont="1" applyFill="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79" fontId="5" fillId="0" borderId="0" xfId="42" applyNumberFormat="1" applyFont="1" applyFill="1" applyBorder="1" applyAlignment="1">
      <alignment vertical="center"/>
    </xf>
    <xf numFmtId="37" fontId="5" fillId="0" borderId="0" xfId="0" applyNumberFormat="1" applyFont="1" applyFill="1" applyBorder="1" applyAlignment="1">
      <alignment horizontal="right" vertical="center"/>
    </xf>
    <xf numFmtId="37" fontId="5" fillId="0" borderId="0" xfId="0" applyNumberFormat="1" applyFont="1" applyFill="1" applyBorder="1" applyAlignment="1">
      <alignment vertical="center"/>
    </xf>
    <xf numFmtId="41"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 fillId="0" borderId="0" xfId="0" applyFont="1" applyBorder="1" applyAlignment="1">
      <alignment horizontal="left" vertical="center"/>
    </xf>
    <xf numFmtId="0" fontId="5" fillId="0" borderId="13" xfId="0" applyFont="1" applyBorder="1" applyAlignment="1">
      <alignment/>
    </xf>
    <xf numFmtId="0" fontId="5" fillId="0" borderId="13" xfId="0" applyFont="1" applyBorder="1" applyAlignment="1">
      <alignment horizontal="center" vertical="center"/>
    </xf>
    <xf numFmtId="0" fontId="5" fillId="0" borderId="0" xfId="0" applyFont="1" applyBorder="1" applyAlignment="1">
      <alignment horizontal="justify" vertical="center"/>
    </xf>
    <xf numFmtId="0" fontId="5" fillId="0" borderId="0" xfId="0" applyFont="1" applyAlignment="1">
      <alignment horizontal="center"/>
    </xf>
    <xf numFmtId="0" fontId="4" fillId="0" borderId="0" xfId="0" applyFont="1" applyFill="1" applyBorder="1" applyAlignment="1">
      <alignment/>
    </xf>
    <xf numFmtId="0" fontId="4" fillId="0" borderId="0" xfId="0" applyFont="1" applyFill="1" applyBorder="1" applyAlignment="1">
      <alignment vertical="center"/>
    </xf>
    <xf numFmtId="0" fontId="5" fillId="0" borderId="13" xfId="0" applyFont="1" applyFill="1" applyBorder="1" applyAlignment="1">
      <alignment horizontal="right"/>
    </xf>
    <xf numFmtId="37" fontId="5" fillId="0" borderId="13" xfId="0" applyNumberFormat="1" applyFont="1" applyFill="1" applyBorder="1" applyAlignment="1">
      <alignment horizontal="right"/>
    </xf>
    <xf numFmtId="0" fontId="11" fillId="0" borderId="0" xfId="0" applyFont="1" applyFill="1" applyBorder="1" applyAlignment="1">
      <alignment horizontal="left" vertical="center"/>
    </xf>
    <xf numFmtId="0" fontId="16" fillId="0" borderId="0" xfId="0" applyFont="1" applyBorder="1" applyAlignment="1">
      <alignment/>
    </xf>
    <xf numFmtId="0" fontId="7" fillId="0" borderId="13" xfId="0" applyFont="1" applyFill="1" applyBorder="1" applyAlignment="1">
      <alignment/>
    </xf>
    <xf numFmtId="0" fontId="5" fillId="0" borderId="13" xfId="0" applyFont="1" applyBorder="1" applyAlignment="1">
      <alignment vertical="center"/>
    </xf>
    <xf numFmtId="0" fontId="10" fillId="0" borderId="0" xfId="0" applyFont="1" applyFill="1" applyBorder="1" applyAlignment="1">
      <alignment horizontal="left" vertical="top"/>
    </xf>
    <xf numFmtId="0" fontId="6" fillId="0" borderId="13" xfId="0" applyFont="1" applyBorder="1" applyAlignment="1">
      <alignment vertical="top"/>
    </xf>
    <xf numFmtId="0" fontId="6" fillId="0" borderId="0" xfId="0" applyFont="1" applyBorder="1" applyAlignment="1">
      <alignment vertical="top" wrapText="1"/>
    </xf>
    <xf numFmtId="0" fontId="5" fillId="0" borderId="13" xfId="0" applyFont="1" applyBorder="1" applyAlignment="1">
      <alignment horizont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5" fillId="0" borderId="13" xfId="0" applyFont="1" applyFill="1" applyBorder="1" applyAlignment="1">
      <alignment horizontal="center"/>
    </xf>
    <xf numFmtId="0" fontId="4" fillId="0" borderId="0" xfId="0" applyFont="1" applyAlignment="1">
      <alignment/>
    </xf>
    <xf numFmtId="0" fontId="4" fillId="0" borderId="13" xfId="0" applyFont="1" applyBorder="1" applyAlignment="1">
      <alignment/>
    </xf>
    <xf numFmtId="0" fontId="11" fillId="0" borderId="13" xfId="0" applyFont="1" applyBorder="1" applyAlignment="1">
      <alignment/>
    </xf>
    <xf numFmtId="0" fontId="0" fillId="0" borderId="0" xfId="0" applyFont="1" applyFill="1" applyAlignment="1">
      <alignment/>
    </xf>
    <xf numFmtId="43" fontId="3" fillId="0" borderId="0" xfId="42" applyFont="1" applyBorder="1" applyAlignment="1">
      <alignment horizontal="center" vertical="top" wrapText="1"/>
    </xf>
    <xf numFmtId="37" fontId="5" fillId="0" borderId="0" xfId="42" applyNumberFormat="1" applyFont="1" applyFill="1" applyBorder="1" applyAlignment="1">
      <alignment vertical="center" wrapText="1"/>
    </xf>
    <xf numFmtId="0" fontId="11" fillId="0" borderId="0" xfId="0" applyFont="1" applyFill="1" applyBorder="1" applyAlignment="1">
      <alignment vertical="center"/>
    </xf>
    <xf numFmtId="0" fontId="5" fillId="0" borderId="0" xfId="0" applyFont="1" applyAlignment="1">
      <alignment/>
    </xf>
    <xf numFmtId="0" fontId="6" fillId="0" borderId="0" xfId="0" applyFont="1" applyAlignment="1">
      <alignment/>
    </xf>
    <xf numFmtId="38" fontId="5" fillId="0" borderId="0" xfId="0" applyNumberFormat="1" applyFont="1" applyAlignment="1">
      <alignment/>
    </xf>
    <xf numFmtId="179" fontId="5" fillId="0" borderId="0" xfId="42" applyNumberFormat="1" applyFont="1" applyAlignment="1">
      <alignment/>
    </xf>
    <xf numFmtId="0" fontId="0" fillId="0" borderId="13" xfId="0" applyBorder="1" applyAlignment="1">
      <alignment/>
    </xf>
    <xf numFmtId="0" fontId="5" fillId="0" borderId="0" xfId="0" applyFont="1" applyBorder="1" applyAlignment="1">
      <alignment/>
    </xf>
    <xf numFmtId="206" fontId="6" fillId="20" borderId="0" xfId="0" applyNumberFormat="1" applyFont="1" applyFill="1" applyBorder="1" applyAlignment="1">
      <alignment horizontal="right"/>
    </xf>
    <xf numFmtId="0" fontId="6" fillId="20" borderId="13" xfId="0" applyFont="1" applyFill="1" applyBorder="1" applyAlignment="1">
      <alignment horizontal="right"/>
    </xf>
    <xf numFmtId="0" fontId="6" fillId="20" borderId="0" xfId="0" applyFont="1" applyFill="1" applyBorder="1" applyAlignment="1">
      <alignment/>
    </xf>
    <xf numFmtId="37" fontId="6" fillId="20" borderId="0" xfId="0" applyNumberFormat="1" applyFont="1" applyFill="1" applyBorder="1" applyAlignment="1">
      <alignment/>
    </xf>
    <xf numFmtId="37" fontId="6" fillId="20" borderId="10" xfId="0" applyNumberFormat="1" applyFont="1" applyFill="1" applyBorder="1" applyAlignment="1">
      <alignment/>
    </xf>
    <xf numFmtId="179" fontId="6" fillId="20" borderId="11" xfId="42" applyNumberFormat="1" applyFont="1" applyFill="1" applyBorder="1" applyAlignment="1">
      <alignment/>
    </xf>
    <xf numFmtId="179" fontId="6" fillId="20" borderId="0" xfId="42" applyNumberFormat="1" applyFont="1" applyFill="1" applyBorder="1" applyAlignment="1">
      <alignment/>
    </xf>
    <xf numFmtId="39" fontId="6" fillId="20" borderId="0" xfId="0" applyNumberFormat="1" applyFont="1" applyFill="1" applyBorder="1" applyAlignment="1">
      <alignment/>
    </xf>
    <xf numFmtId="39" fontId="6" fillId="20" borderId="13" xfId="42" applyNumberFormat="1" applyFont="1" applyFill="1" applyBorder="1" applyAlignment="1">
      <alignment/>
    </xf>
    <xf numFmtId="0" fontId="0" fillId="20" borderId="0" xfId="0" applyFill="1" applyAlignment="1">
      <alignment/>
    </xf>
    <xf numFmtId="37" fontId="6" fillId="20" borderId="0" xfId="0" applyNumberFormat="1" applyFont="1" applyFill="1" applyBorder="1" applyAlignment="1">
      <alignment horizontal="right"/>
    </xf>
    <xf numFmtId="37" fontId="6" fillId="20" borderId="13" xfId="0" applyNumberFormat="1" applyFont="1" applyFill="1" applyBorder="1" applyAlignment="1">
      <alignment horizontal="right"/>
    </xf>
    <xf numFmtId="37" fontId="6" fillId="20" borderId="0" xfId="0" applyNumberFormat="1" applyFont="1" applyFill="1" applyBorder="1" applyAlignment="1">
      <alignment horizontal="center"/>
    </xf>
    <xf numFmtId="41" fontId="6" fillId="20" borderId="0" xfId="0" applyNumberFormat="1" applyFont="1" applyFill="1" applyBorder="1" applyAlignment="1">
      <alignment/>
    </xf>
    <xf numFmtId="41" fontId="6" fillId="20" borderId="12" xfId="0" applyNumberFormat="1" applyFont="1" applyFill="1" applyBorder="1" applyAlignment="1">
      <alignment/>
    </xf>
    <xf numFmtId="41" fontId="6" fillId="20" borderId="11" xfId="0" applyNumberFormat="1" applyFont="1" applyFill="1" applyBorder="1" applyAlignment="1">
      <alignment/>
    </xf>
    <xf numFmtId="179" fontId="6" fillId="20" borderId="10" xfId="42" applyNumberFormat="1" applyFont="1" applyFill="1" applyBorder="1" applyAlignment="1">
      <alignment/>
    </xf>
    <xf numFmtId="0" fontId="5" fillId="20" borderId="0" xfId="0" applyFont="1" applyFill="1" applyBorder="1" applyAlignment="1">
      <alignment/>
    </xf>
    <xf numFmtId="43" fontId="6" fillId="20" borderId="13" xfId="0" applyNumberFormat="1" applyFont="1" applyFill="1" applyBorder="1" applyAlignment="1">
      <alignment/>
    </xf>
    <xf numFmtId="0" fontId="5" fillId="20" borderId="0" xfId="0" applyFont="1" applyFill="1" applyBorder="1" applyAlignment="1">
      <alignment vertical="center"/>
    </xf>
    <xf numFmtId="0" fontId="5" fillId="20" borderId="0" xfId="0" applyFont="1" applyFill="1" applyBorder="1" applyAlignment="1">
      <alignment/>
    </xf>
    <xf numFmtId="0" fontId="6" fillId="20" borderId="0" xfId="0" applyFont="1" applyFill="1" applyBorder="1" applyAlignment="1">
      <alignment horizontal="right" wrapText="1"/>
    </xf>
    <xf numFmtId="41" fontId="6" fillId="20" borderId="0" xfId="0" applyNumberFormat="1" applyFont="1" applyFill="1" applyBorder="1" applyAlignment="1">
      <alignment horizontal="right" wrapText="1"/>
    </xf>
    <xf numFmtId="0" fontId="5" fillId="20" borderId="13" xfId="0" applyFont="1" applyFill="1" applyBorder="1" applyAlignment="1">
      <alignment/>
    </xf>
    <xf numFmtId="41" fontId="6" fillId="20" borderId="13" xfId="0" applyNumberFormat="1" applyFont="1" applyFill="1" applyBorder="1" applyAlignment="1">
      <alignment horizontal="right" wrapText="1"/>
    </xf>
    <xf numFmtId="41" fontId="6" fillId="20" borderId="0" xfId="0" applyNumberFormat="1" applyFont="1" applyFill="1" applyBorder="1" applyAlignment="1">
      <alignment horizontal="center" wrapText="1"/>
    </xf>
    <xf numFmtId="37" fontId="6" fillId="20" borderId="0" xfId="42" applyNumberFormat="1" applyFont="1" applyFill="1" applyBorder="1" applyAlignment="1">
      <alignment/>
    </xf>
    <xf numFmtId="37" fontId="6" fillId="20" borderId="10" xfId="42" applyNumberFormat="1" applyFont="1" applyFill="1" applyBorder="1" applyAlignment="1">
      <alignment/>
    </xf>
    <xf numFmtId="0" fontId="6" fillId="20" borderId="0" xfId="0" applyFont="1" applyFill="1" applyBorder="1" applyAlignment="1" quotePrefix="1">
      <alignment wrapText="1"/>
    </xf>
    <xf numFmtId="179" fontId="6" fillId="20" borderId="0" xfId="42" applyNumberFormat="1" applyFont="1" applyFill="1" applyBorder="1" applyAlignment="1">
      <alignment/>
    </xf>
    <xf numFmtId="179" fontId="6" fillId="20" borderId="0" xfId="42" applyNumberFormat="1" applyFont="1" applyFill="1" applyBorder="1" applyAlignment="1">
      <alignment horizontal="right"/>
    </xf>
    <xf numFmtId="179" fontId="6" fillId="20" borderId="10" xfId="42" applyNumberFormat="1" applyFont="1" applyFill="1" applyBorder="1" applyAlignment="1">
      <alignment horizontal="right"/>
    </xf>
    <xf numFmtId="179" fontId="6" fillId="20" borderId="11" xfId="42" applyNumberFormat="1" applyFont="1" applyFill="1" applyBorder="1" applyAlignment="1">
      <alignment horizontal="right"/>
    </xf>
    <xf numFmtId="179" fontId="6" fillId="20" borderId="0" xfId="42" applyNumberFormat="1" applyFont="1" applyFill="1" applyBorder="1" applyAlignment="1">
      <alignment horizontal="right" vertical="top"/>
    </xf>
    <xf numFmtId="179" fontId="5" fillId="0" borderId="0" xfId="0" applyNumberFormat="1" applyFont="1" applyFill="1" applyAlignment="1">
      <alignment/>
    </xf>
    <xf numFmtId="0" fontId="5" fillId="0" borderId="0" xfId="0" applyFont="1" applyFill="1" applyBorder="1" applyAlignment="1">
      <alignment wrapText="1"/>
    </xf>
    <xf numFmtId="41" fontId="6" fillId="20" borderId="0" xfId="0" applyNumberFormat="1" applyFont="1" applyFill="1" applyBorder="1" applyAlignment="1">
      <alignment/>
    </xf>
    <xf numFmtId="0" fontId="5" fillId="0" borderId="0" xfId="0" applyFont="1" applyAlignment="1">
      <alignment/>
    </xf>
    <xf numFmtId="0" fontId="6" fillId="0" borderId="0" xfId="0" applyFont="1" applyAlignment="1">
      <alignment/>
    </xf>
    <xf numFmtId="0" fontId="6" fillId="0" borderId="11" xfId="0" applyFont="1" applyBorder="1" applyAlignment="1">
      <alignment/>
    </xf>
    <xf numFmtId="37" fontId="5" fillId="0" borderId="10" xfId="42" applyNumberFormat="1" applyFont="1" applyFill="1" applyBorder="1" applyAlignment="1">
      <alignment/>
    </xf>
    <xf numFmtId="37" fontId="5" fillId="0" borderId="14" xfId="42" applyNumberFormat="1" applyFont="1" applyFill="1" applyBorder="1" applyAlignment="1">
      <alignment/>
    </xf>
    <xf numFmtId="37" fontId="5" fillId="0" borderId="15" xfId="42" applyNumberFormat="1" applyFont="1" applyBorder="1" applyAlignment="1">
      <alignment/>
    </xf>
    <xf numFmtId="37" fontId="5" fillId="0" borderId="16" xfId="42" applyNumberFormat="1" applyFont="1" applyFill="1" applyBorder="1" applyAlignment="1">
      <alignment/>
    </xf>
    <xf numFmtId="37" fontId="6" fillId="20" borderId="0" xfId="0" applyNumberFormat="1" applyFont="1" applyFill="1" applyAlignment="1">
      <alignment/>
    </xf>
    <xf numFmtId="0" fontId="6" fillId="20" borderId="0" xfId="0" applyFont="1" applyFill="1" applyAlignment="1">
      <alignment/>
    </xf>
    <xf numFmtId="37" fontId="6" fillId="20" borderId="17" xfId="42" applyNumberFormat="1" applyFont="1" applyFill="1" applyBorder="1" applyAlignment="1">
      <alignment/>
    </xf>
    <xf numFmtId="37" fontId="6" fillId="20" borderId="18" xfId="42" applyNumberFormat="1" applyFont="1" applyFill="1" applyBorder="1" applyAlignment="1">
      <alignment/>
    </xf>
    <xf numFmtId="179" fontId="6" fillId="20" borderId="0" xfId="0" applyNumberFormat="1" applyFont="1" applyFill="1" applyAlignment="1">
      <alignment/>
    </xf>
    <xf numFmtId="179" fontId="6" fillId="20" borderId="11" xfId="0" applyNumberFormat="1" applyFont="1" applyFill="1" applyBorder="1" applyAlignment="1">
      <alignment/>
    </xf>
    <xf numFmtId="179" fontId="6" fillId="20" borderId="0" xfId="42" applyNumberFormat="1" applyFont="1" applyFill="1" applyAlignment="1">
      <alignment/>
    </xf>
    <xf numFmtId="0" fontId="18" fillId="20" borderId="0" xfId="0" applyFont="1" applyFill="1" applyAlignment="1">
      <alignment/>
    </xf>
    <xf numFmtId="38" fontId="6" fillId="20" borderId="0" xfId="0" applyNumberFormat="1" applyFont="1" applyFill="1" applyAlignment="1">
      <alignment/>
    </xf>
    <xf numFmtId="37" fontId="6" fillId="20" borderId="15" xfId="42" applyNumberFormat="1" applyFont="1" applyFill="1" applyBorder="1" applyAlignment="1">
      <alignment/>
    </xf>
    <xf numFmtId="0" fontId="5" fillId="0" borderId="0" xfId="0" applyFont="1" applyAlignment="1">
      <alignment horizontal="left" vertical="top"/>
    </xf>
    <xf numFmtId="0" fontId="5" fillId="0" borderId="0" xfId="0" applyFont="1" applyBorder="1" applyAlignment="1">
      <alignment horizontal="left" vertical="top" wrapText="1"/>
    </xf>
    <xf numFmtId="179" fontId="5" fillId="0" borderId="12" xfId="42" applyNumberFormat="1" applyFont="1" applyFill="1" applyBorder="1" applyAlignment="1">
      <alignment/>
    </xf>
    <xf numFmtId="37" fontId="6" fillId="20" borderId="17" xfId="0" applyNumberFormat="1" applyFont="1" applyFill="1" applyBorder="1" applyAlignment="1">
      <alignment/>
    </xf>
    <xf numFmtId="37" fontId="5" fillId="0" borderId="15" xfId="0" applyNumberFormat="1" applyFont="1" applyFill="1" applyBorder="1" applyAlignment="1">
      <alignment/>
    </xf>
    <xf numFmtId="37" fontId="6" fillId="20" borderId="15" xfId="0" applyNumberFormat="1" applyFont="1" applyFill="1" applyBorder="1" applyAlignment="1">
      <alignment/>
    </xf>
    <xf numFmtId="37" fontId="5" fillId="0" borderId="16" xfId="0" applyNumberFormat="1" applyFont="1" applyFill="1" applyBorder="1" applyAlignment="1">
      <alignment/>
    </xf>
    <xf numFmtId="37" fontId="6" fillId="20" borderId="18" xfId="0" applyNumberFormat="1" applyFont="1" applyFill="1" applyBorder="1" applyAlignment="1">
      <alignment/>
    </xf>
    <xf numFmtId="37" fontId="5" fillId="0" borderId="14" xfId="0" applyNumberFormat="1" applyFont="1" applyFill="1" applyBorder="1" applyAlignment="1">
      <alignment/>
    </xf>
    <xf numFmtId="37" fontId="5" fillId="0" borderId="0" xfId="0" applyNumberFormat="1" applyFont="1" applyAlignment="1">
      <alignment/>
    </xf>
    <xf numFmtId="37" fontId="5" fillId="0" borderId="0" xfId="0" applyNumberFormat="1" applyFont="1" applyFill="1" applyAlignment="1">
      <alignment/>
    </xf>
    <xf numFmtId="179" fontId="6" fillId="0" borderId="11" xfId="42" applyNumberFormat="1" applyFont="1" applyFill="1" applyBorder="1" applyAlignment="1">
      <alignment/>
    </xf>
    <xf numFmtId="37" fontId="5" fillId="0" borderId="10" xfId="42" applyNumberFormat="1" applyFont="1" applyFill="1" applyBorder="1" applyAlignment="1">
      <alignment/>
    </xf>
    <xf numFmtId="179" fontId="5" fillId="0" borderId="0" xfId="42" applyNumberFormat="1" applyFont="1" applyFill="1" applyBorder="1" applyAlignment="1">
      <alignment/>
    </xf>
    <xf numFmtId="0" fontId="5" fillId="0" borderId="0" xfId="0" applyFont="1" applyFill="1" applyBorder="1" applyAlignment="1">
      <alignment vertical="center" wrapText="1"/>
    </xf>
    <xf numFmtId="37" fontId="5" fillId="0" borderId="0" xfId="42" applyNumberFormat="1" applyFont="1" applyFill="1" applyBorder="1" applyAlignment="1">
      <alignment vertical="center"/>
    </xf>
    <xf numFmtId="0" fontId="19" fillId="0" borderId="0" xfId="0" applyFont="1" applyFill="1" applyBorder="1" applyAlignment="1">
      <alignment/>
    </xf>
    <xf numFmtId="0" fontId="5" fillId="0" borderId="12" xfId="0" applyFont="1" applyFill="1" applyBorder="1" applyAlignment="1">
      <alignment wrapText="1"/>
    </xf>
    <xf numFmtId="179" fontId="6" fillId="0" borderId="12" xfId="42" applyNumberFormat="1" applyFont="1" applyFill="1" applyBorder="1" applyAlignment="1">
      <alignment/>
    </xf>
    <xf numFmtId="179" fontId="6" fillId="0" borderId="11" xfId="0" applyNumberFormat="1" applyFont="1" applyBorder="1" applyAlignment="1">
      <alignment/>
    </xf>
    <xf numFmtId="0" fontId="18" fillId="0" borderId="0" xfId="0" applyFont="1" applyAlignment="1">
      <alignment/>
    </xf>
    <xf numFmtId="179" fontId="6" fillId="0" borderId="11" xfId="42" applyNumberFormat="1" applyFont="1" applyBorder="1" applyAlignment="1">
      <alignment/>
    </xf>
    <xf numFmtId="37" fontId="6" fillId="20" borderId="19" xfId="42" applyNumberFormat="1" applyFont="1" applyFill="1" applyBorder="1" applyAlignment="1">
      <alignment/>
    </xf>
    <xf numFmtId="0" fontId="5" fillId="0" borderId="0" xfId="0" applyFont="1" applyAlignment="1" quotePrefix="1">
      <alignment/>
    </xf>
    <xf numFmtId="43" fontId="5" fillId="0" borderId="0" xfId="42" applyFont="1" applyBorder="1" applyAlignment="1">
      <alignment/>
    </xf>
    <xf numFmtId="43" fontId="5" fillId="0" borderId="20" xfId="42" applyFont="1" applyBorder="1" applyAlignment="1">
      <alignment/>
    </xf>
    <xf numFmtId="0" fontId="20" fillId="20" borderId="0" xfId="0" applyFont="1" applyFill="1" applyBorder="1" applyAlignment="1">
      <alignment/>
    </xf>
    <xf numFmtId="179" fontId="6" fillId="20" borderId="17" xfId="42" applyNumberFormat="1" applyFont="1" applyFill="1" applyBorder="1" applyAlignment="1">
      <alignment/>
    </xf>
    <xf numFmtId="179" fontId="6" fillId="20" borderId="15" xfId="42" applyNumberFormat="1" applyFont="1" applyFill="1" applyBorder="1" applyAlignment="1">
      <alignment/>
    </xf>
    <xf numFmtId="179" fontId="6" fillId="20" borderId="16" xfId="42" applyNumberFormat="1" applyFont="1" applyFill="1" applyBorder="1" applyAlignment="1">
      <alignment/>
    </xf>
    <xf numFmtId="179" fontId="6" fillId="20" borderId="18" xfId="42" applyNumberFormat="1" applyFont="1" applyFill="1" applyBorder="1" applyAlignment="1">
      <alignment/>
    </xf>
    <xf numFmtId="179" fontId="6" fillId="20" borderId="14" xfId="42" applyNumberFormat="1" applyFont="1" applyFill="1" applyBorder="1" applyAlignment="1">
      <alignment/>
    </xf>
    <xf numFmtId="0" fontId="6" fillId="20" borderId="12" xfId="0" applyFont="1" applyFill="1" applyBorder="1" applyAlignment="1">
      <alignment/>
    </xf>
    <xf numFmtId="179" fontId="6" fillId="20" borderId="12" xfId="42" applyNumberFormat="1" applyFont="1" applyFill="1" applyBorder="1" applyAlignment="1">
      <alignment/>
    </xf>
    <xf numFmtId="0" fontId="6" fillId="20" borderId="12" xfId="0" applyFont="1" applyFill="1" applyBorder="1" applyAlignment="1">
      <alignment vertical="center" wrapText="1"/>
    </xf>
    <xf numFmtId="179" fontId="6" fillId="20" borderId="12" xfId="42" applyNumberFormat="1" applyFont="1" applyFill="1" applyBorder="1" applyAlignment="1">
      <alignment vertical="center"/>
    </xf>
    <xf numFmtId="0" fontId="6" fillId="20" borderId="15" xfId="0" applyFont="1" applyFill="1" applyBorder="1" applyAlignment="1">
      <alignment vertical="center" wrapText="1"/>
    </xf>
    <xf numFmtId="179" fontId="6" fillId="20" borderId="15" xfId="42" applyNumberFormat="1" applyFont="1" applyFill="1" applyBorder="1" applyAlignment="1">
      <alignment vertical="center"/>
    </xf>
    <xf numFmtId="0" fontId="6" fillId="20" borderId="13" xfId="0" applyFont="1" applyFill="1" applyBorder="1" applyAlignment="1">
      <alignment/>
    </xf>
    <xf numFmtId="179" fontId="6" fillId="20" borderId="13" xfId="42" applyNumberFormat="1" applyFont="1" applyFill="1" applyBorder="1" applyAlignment="1">
      <alignment/>
    </xf>
    <xf numFmtId="179" fontId="6" fillId="0" borderId="13" xfId="42" applyNumberFormat="1" applyFont="1" applyFill="1" applyBorder="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5" fillId="0" borderId="0" xfId="0" applyFont="1" applyFill="1" applyBorder="1" applyAlignment="1">
      <alignment horizontal="right" vertical="top"/>
    </xf>
    <xf numFmtId="0" fontId="14"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39" fillId="0" borderId="0" xfId="0" applyFont="1" applyAlignment="1">
      <alignment horizontal="center"/>
    </xf>
    <xf numFmtId="179" fontId="21" fillId="0" borderId="0" xfId="44" applyNumberFormat="1" applyFont="1" applyFill="1" applyAlignment="1">
      <alignment/>
    </xf>
    <xf numFmtId="179" fontId="21" fillId="0" borderId="21" xfId="44" applyNumberFormat="1" applyFont="1" applyBorder="1" applyAlignment="1">
      <alignment/>
    </xf>
    <xf numFmtId="179" fontId="21" fillId="0" borderId="21" xfId="44" applyNumberFormat="1" applyFont="1" applyFill="1" applyBorder="1" applyAlignment="1">
      <alignment/>
    </xf>
    <xf numFmtId="179" fontId="21" fillId="0" borderId="0" xfId="44" applyNumberFormat="1" applyFont="1" applyAlignment="1">
      <alignment/>
    </xf>
    <xf numFmtId="179" fontId="21" fillId="0" borderId="10" xfId="44" applyNumberFormat="1" applyFont="1" applyBorder="1" applyAlignment="1">
      <alignment/>
    </xf>
    <xf numFmtId="179" fontId="21" fillId="0" borderId="12" xfId="44" applyNumberFormat="1" applyFont="1" applyBorder="1" applyAlignment="1">
      <alignment/>
    </xf>
    <xf numFmtId="179" fontId="21" fillId="0" borderId="0" xfId="44" applyNumberFormat="1" applyFont="1" applyBorder="1" applyAlignment="1">
      <alignment/>
    </xf>
    <xf numFmtId="179" fontId="39" fillId="0" borderId="0" xfId="44" applyNumberFormat="1" applyFont="1" applyAlignment="1">
      <alignment horizontal="center"/>
    </xf>
    <xf numFmtId="0" fontId="4" fillId="0" borderId="13" xfId="0" applyFont="1" applyBorder="1" applyAlignment="1">
      <alignment/>
    </xf>
    <xf numFmtId="0" fontId="14" fillId="0" borderId="0" xfId="0" applyFont="1" applyFill="1" applyBorder="1" applyAlignment="1">
      <alignment horizontal="right" vertical="top"/>
    </xf>
    <xf numFmtId="0" fontId="14" fillId="0" borderId="0" xfId="0" applyFont="1" applyFill="1" applyBorder="1" applyAlignment="1">
      <alignment horizontal="left" vertical="top"/>
    </xf>
    <xf numFmtId="179" fontId="5" fillId="0" borderId="0" xfId="0" applyNumberFormat="1" applyFont="1" applyFill="1" applyBorder="1" applyAlignment="1">
      <alignment horizontal="justify" vertical="top" wrapText="1"/>
    </xf>
    <xf numFmtId="41" fontId="5" fillId="0" borderId="12" xfId="0" applyNumberFormat="1" applyFont="1" applyFill="1" applyBorder="1" applyAlignment="1">
      <alignment/>
    </xf>
    <xf numFmtId="41" fontId="5" fillId="0" borderId="11" xfId="0" applyNumberFormat="1" applyFont="1" applyFill="1" applyBorder="1" applyAlignment="1">
      <alignment/>
    </xf>
    <xf numFmtId="0" fontId="5" fillId="0" borderId="0" xfId="0" applyFont="1" applyFill="1" applyBorder="1" applyAlignment="1">
      <alignment horizontal="left" vertical="top" wrapText="1"/>
    </xf>
    <xf numFmtId="0" fontId="6" fillId="0" borderId="0"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horizontal="right" vertical="top"/>
    </xf>
    <xf numFmtId="179" fontId="6" fillId="0" borderId="10" xfId="42" applyNumberFormat="1" applyFont="1" applyFill="1" applyBorder="1" applyAlignment="1">
      <alignment vertical="top"/>
    </xf>
    <xf numFmtId="179" fontId="6" fillId="0" borderId="11" xfId="42" applyNumberFormat="1" applyFont="1" applyFill="1" applyBorder="1" applyAlignment="1">
      <alignment vertical="top"/>
    </xf>
    <xf numFmtId="179" fontId="6" fillId="0" borderId="13" xfId="42" applyNumberFormat="1" applyFont="1" applyFill="1" applyBorder="1" applyAlignment="1">
      <alignment vertical="top"/>
    </xf>
    <xf numFmtId="179" fontId="6" fillId="0" borderId="0" xfId="42" applyNumberFormat="1" applyFont="1" applyFill="1" applyBorder="1" applyAlignment="1" quotePrefix="1">
      <alignment horizontal="center" vertical="top"/>
    </xf>
    <xf numFmtId="0" fontId="6" fillId="0" borderId="0" xfId="0" applyFont="1" applyFill="1" applyBorder="1" applyAlignment="1">
      <alignment horizontal="justify" vertical="top"/>
    </xf>
    <xf numFmtId="179" fontId="6" fillId="0" borderId="13" xfId="42" applyNumberFormat="1" applyFont="1" applyFill="1" applyBorder="1" applyAlignment="1" quotePrefix="1">
      <alignment horizontal="center" vertical="top"/>
    </xf>
    <xf numFmtId="0" fontId="6" fillId="0" borderId="0" xfId="0" applyFont="1" applyFill="1" applyBorder="1" applyAlignment="1" quotePrefix="1">
      <alignment horizontal="center" vertical="top"/>
    </xf>
    <xf numFmtId="179" fontId="6" fillId="0" borderId="13" xfId="0" applyNumberFormat="1" applyFont="1" applyFill="1" applyBorder="1" applyAlignment="1" quotePrefix="1">
      <alignment horizontal="center" vertical="top"/>
    </xf>
    <xf numFmtId="179" fontId="6" fillId="0" borderId="0" xfId="42" applyNumberFormat="1" applyFont="1" applyFill="1" applyBorder="1" applyAlignment="1">
      <alignment horizontal="right" vertical="top"/>
    </xf>
    <xf numFmtId="37" fontId="6" fillId="0" borderId="0" xfId="0" applyNumberFormat="1" applyFont="1" applyFill="1" applyBorder="1" applyAlignment="1">
      <alignment horizontal="right" vertical="top"/>
    </xf>
    <xf numFmtId="37" fontId="6" fillId="0" borderId="0" xfId="0" applyNumberFormat="1" applyFont="1" applyFill="1" applyBorder="1" applyAlignment="1">
      <alignment vertical="top"/>
    </xf>
    <xf numFmtId="179" fontId="6" fillId="0" borderId="11" xfId="0" applyNumberFormat="1" applyFont="1" applyFill="1" applyBorder="1" applyAlignment="1">
      <alignment vertical="top"/>
    </xf>
    <xf numFmtId="43" fontId="6" fillId="0" borderId="13" xfId="42" applyFont="1" applyFill="1" applyBorder="1" applyAlignment="1">
      <alignment vertical="top"/>
    </xf>
    <xf numFmtId="0" fontId="5" fillId="0" borderId="0" xfId="0" applyFont="1" applyFill="1" applyBorder="1" applyAlignment="1">
      <alignment horizontal="center" vertical="top"/>
    </xf>
    <xf numFmtId="179" fontId="6" fillId="0" borderId="0" xfId="0" applyNumberFormat="1" applyFont="1" applyFill="1" applyBorder="1" applyAlignment="1">
      <alignment horizontal="center" vertical="top"/>
    </xf>
    <xf numFmtId="179" fontId="6" fillId="0" borderId="10" xfId="42" applyNumberFormat="1" applyFont="1" applyFill="1" applyBorder="1" applyAlignment="1">
      <alignment horizontal="right" vertical="top"/>
    </xf>
    <xf numFmtId="179" fontId="6" fillId="0" borderId="11" xfId="0" applyNumberFormat="1" applyFont="1" applyFill="1" applyBorder="1" applyAlignment="1">
      <alignment horizontal="center"/>
    </xf>
    <xf numFmtId="0" fontId="5" fillId="0" borderId="0" xfId="0" applyFont="1" applyFill="1" applyBorder="1" applyAlignment="1" quotePrefix="1">
      <alignment vertical="top"/>
    </xf>
    <xf numFmtId="179" fontId="6" fillId="0" borderId="11" xfId="42" applyNumberFormat="1" applyFont="1" applyFill="1" applyBorder="1" applyAlignment="1">
      <alignment horizontal="right" vertical="top"/>
    </xf>
    <xf numFmtId="0" fontId="5" fillId="0" borderId="0" xfId="0" applyFont="1" applyFill="1" applyBorder="1" applyAlignment="1">
      <alignment vertical="justify"/>
    </xf>
    <xf numFmtId="0" fontId="5" fillId="0" borderId="0" xfId="0" applyNumberFormat="1" applyFont="1" applyBorder="1" applyAlignment="1">
      <alignment horizontal="justify" vertical="top" wrapText="1"/>
    </xf>
    <xf numFmtId="0" fontId="6" fillId="0" borderId="0" xfId="0" applyNumberFormat="1" applyFont="1" applyBorder="1" applyAlignment="1">
      <alignment horizontal="justify" vertical="top" wrapText="1"/>
    </xf>
    <xf numFmtId="0" fontId="5" fillId="0" borderId="0" xfId="0" applyFont="1" applyAlignment="1">
      <alignment horizontal="justify" vertical="top"/>
    </xf>
    <xf numFmtId="0" fontId="5" fillId="0" borderId="0" xfId="0" applyFont="1" applyFill="1" applyAlignment="1">
      <alignment horizontal="justify" vertical="top" wrapText="1"/>
    </xf>
    <xf numFmtId="0" fontId="5" fillId="0" borderId="0" xfId="0" applyFont="1" applyFill="1" applyBorder="1" applyAlignment="1">
      <alignment horizontal="justify" vertical="justify"/>
    </xf>
    <xf numFmtId="0" fontId="6" fillId="0" borderId="0" xfId="0" applyFont="1" applyBorder="1" applyAlignment="1">
      <alignment horizontal="center" vertical="top"/>
    </xf>
    <xf numFmtId="0" fontId="5" fillId="0" borderId="0" xfId="0" applyFont="1" applyFill="1" applyBorder="1" applyAlignment="1">
      <alignment horizontal="justify" vertical="top"/>
    </xf>
    <xf numFmtId="0" fontId="6" fillId="0" borderId="0" xfId="0" applyFont="1" applyFill="1" applyBorder="1" applyAlignment="1">
      <alignment horizontal="left" vertical="top"/>
    </xf>
    <xf numFmtId="0" fontId="5" fillId="0" borderId="0" xfId="0" applyFont="1" applyFill="1" applyAlignment="1">
      <alignment vertical="top" wrapText="1"/>
    </xf>
    <xf numFmtId="0" fontId="5" fillId="0" borderId="0" xfId="0" applyFont="1" applyFill="1" applyAlignment="1">
      <alignment horizontal="justify" vertical="top"/>
    </xf>
    <xf numFmtId="0" fontId="13" fillId="0" borderId="0" xfId="0" applyFont="1" applyAlignment="1">
      <alignment horizontal="left"/>
    </xf>
    <xf numFmtId="0" fontId="4" fillId="0" borderId="0" xfId="0" applyFont="1" applyFill="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13" xfId="0" applyFont="1" applyBorder="1" applyAlignment="1">
      <alignment horizontal="left" vertical="center"/>
    </xf>
    <xf numFmtId="0" fontId="11" fillId="0" borderId="0" xfId="0" applyFont="1" applyAlignment="1">
      <alignment horizontal="left"/>
    </xf>
    <xf numFmtId="0" fontId="5" fillId="0" borderId="0" xfId="0" applyFont="1" applyFill="1" applyBorder="1" applyAlignment="1">
      <alignment horizontal="justify" wrapText="1"/>
    </xf>
    <xf numFmtId="0" fontId="11" fillId="0" borderId="0" xfId="0" applyFont="1" applyFill="1" applyBorder="1" applyAlignment="1">
      <alignment horizontal="left" vertical="center"/>
    </xf>
    <xf numFmtId="0" fontId="4" fillId="0" borderId="13" xfId="0" applyFont="1" applyFill="1" applyBorder="1" applyAlignment="1">
      <alignment horizontal="left" vertical="center"/>
    </xf>
    <xf numFmtId="41" fontId="6" fillId="2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5" fillId="0" borderId="0" xfId="0" applyFont="1" applyFill="1" applyBorder="1" applyAlignment="1">
      <alignment horizontal="justify"/>
    </xf>
    <xf numFmtId="0" fontId="5" fillId="0" borderId="0" xfId="0" applyFont="1" applyBorder="1" applyAlignment="1">
      <alignment horizontal="justify" vertical="top" wrapText="1"/>
    </xf>
    <xf numFmtId="0" fontId="6"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xf>
    <xf numFmtId="0" fontId="5" fillId="0" borderId="0" xfId="0" applyNumberFormat="1" applyFont="1" applyBorder="1" applyAlignment="1">
      <alignment horizontal="justify" vertical="top"/>
    </xf>
    <xf numFmtId="0" fontId="5" fillId="0" borderId="0" xfId="0" applyNumberFormat="1" applyFont="1" applyBorder="1" applyAlignment="1">
      <alignment horizontal="justify" vertical="top" wrapText="1"/>
    </xf>
    <xf numFmtId="0" fontId="5" fillId="0" borderId="0" xfId="0" applyFont="1" applyAlignment="1">
      <alignment horizontal="justify" vertical="top"/>
    </xf>
    <xf numFmtId="0" fontId="12" fillId="0" borderId="0" xfId="0" applyFont="1" applyFill="1" applyBorder="1" applyAlignment="1">
      <alignment horizontal="center"/>
    </xf>
    <xf numFmtId="0" fontId="5" fillId="0" borderId="0" xfId="0" applyFont="1" applyFill="1" applyBorder="1" applyAlignment="1">
      <alignment horizontal="left" vertical="top"/>
    </xf>
    <xf numFmtId="0" fontId="5" fillId="0" borderId="0" xfId="0" applyFont="1" applyFill="1" applyBorder="1" applyAlignment="1">
      <alignment horizontal="justify" vertical="top" wrapText="1"/>
    </xf>
    <xf numFmtId="0" fontId="0" fillId="0" borderId="0" xfId="0" applyAlignment="1">
      <alignment horizontal="justify" vertical="top" wrapText="1"/>
    </xf>
    <xf numFmtId="0" fontId="5" fillId="0" borderId="0" xfId="0" applyFont="1" applyFill="1" applyBorder="1" applyAlignment="1">
      <alignment horizontal="left" vertical="top" wrapText="1"/>
    </xf>
    <xf numFmtId="0" fontId="5" fillId="0" borderId="0" xfId="0" applyFont="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2" xfId="44"/>
    <cellStyle name="Comma_Sheet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OLDIS-7D789C62\Conso\2011\GOLDIS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IKHAR-PC\Users\Users\Pik%20Har\Documents\CPH\KLSE\Jan%202011\KLSE-Apr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ikhar-pc\klse\Account\Conso\2012\Goldis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NotesOct10"/>
      <sheetName val="CFOct10"/>
      <sheetName val="OctSCI"/>
      <sheetName val="Oct10"/>
      <sheetName val="Q3Oct10"/>
      <sheetName val="Oct10 Adj"/>
      <sheetName val="Equity Oct10"/>
      <sheetName val="CFNotesJul10"/>
      <sheetName val="CFJul10"/>
      <sheetName val="JulPL"/>
      <sheetName val="Jul10"/>
      <sheetName val="Q2Jul10 "/>
      <sheetName val="Jul10 Adj"/>
      <sheetName val="Equity Jul10"/>
      <sheetName val="CFNotesApr10"/>
      <sheetName val="CFApr10"/>
      <sheetName val="AprPL"/>
      <sheetName val="Apr10"/>
      <sheetName val="Apr10 Adj"/>
      <sheetName val="Equity Apr10"/>
      <sheetName val="SubsiCapital"/>
      <sheetName val="Oct 06 Adj "/>
      <sheetName val="Oct 06"/>
      <sheetName val="CFOct06"/>
      <sheetName val="Equity Oct"/>
      <sheetName val="Jul 06"/>
      <sheetName val="Equity Jul"/>
      <sheetName val="Jul 06 Adj "/>
      <sheetName val="CFJul06"/>
      <sheetName val="Equity Apr"/>
      <sheetName val="Apr 06"/>
      <sheetName val="Apr 06 Adj"/>
      <sheetName val="CFApr06"/>
      <sheetName val="OctPL"/>
      <sheetName val="CFNotesJan10"/>
      <sheetName val="CFJan10"/>
      <sheetName val="Jan10"/>
      <sheetName val="Jan10 Adj"/>
      <sheetName val="Equity Jan10"/>
    </sheetNames>
    <sheetDataSet>
      <sheetData sheetId="10">
        <row r="159">
          <cell r="T159">
            <v>3500000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SCI"/>
      <sheetName val="BS"/>
      <sheetName val="Equity"/>
      <sheetName val="CF"/>
      <sheetName val="NOTES-Part A"/>
      <sheetName val="Notes-Part 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FNotesApr11"/>
      <sheetName val="CFApr11"/>
      <sheetName val="AprSCI"/>
      <sheetName val="Apr11"/>
      <sheetName val="Apr11 Adj"/>
      <sheetName val="Equity Apr11"/>
      <sheetName val="InvIGB"/>
      <sheetName val="Segmental"/>
    </sheetNames>
    <sheetDataSet>
      <sheetData sheetId="3">
        <row r="173">
          <cell r="X173">
            <v>0</v>
          </cell>
        </row>
        <row r="174">
          <cell r="X1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118"/>
  <sheetViews>
    <sheetView zoomScalePageLayoutView="0" workbookViewId="0" topLeftCell="A31">
      <selection activeCell="A1" sqref="A1:E50"/>
    </sheetView>
  </sheetViews>
  <sheetFormatPr defaultColWidth="9.140625" defaultRowHeight="12.75"/>
  <cols>
    <col min="1" max="1" width="0.85546875" style="19" customWidth="1"/>
    <col min="2" max="2" width="5.00390625" style="127" customWidth="1"/>
    <col min="3" max="3" width="70.8515625" style="19" customWidth="1"/>
    <col min="4" max="16384" width="9.140625" style="19" customWidth="1"/>
  </cols>
  <sheetData>
    <row r="1" spans="1:5" ht="15" customHeight="1">
      <c r="A1" s="306" t="s">
        <v>89</v>
      </c>
      <c r="B1" s="306"/>
      <c r="C1" s="306"/>
      <c r="D1" s="306"/>
      <c r="E1" s="306"/>
    </row>
    <row r="2" spans="1:3" ht="15" customHeight="1">
      <c r="A2" s="311" t="s">
        <v>148</v>
      </c>
      <c r="B2" s="311"/>
      <c r="C2" s="311"/>
    </row>
    <row r="3" spans="1:5" ht="15" customHeight="1">
      <c r="A3" s="307" t="s">
        <v>181</v>
      </c>
      <c r="B3" s="307"/>
      <c r="C3" s="307"/>
      <c r="D3" s="307"/>
      <c r="E3" s="307"/>
    </row>
    <row r="4" s="3" customFormat="1" ht="15" customHeight="1">
      <c r="B4" s="109"/>
    </row>
    <row r="5" spans="1:5" s="3" customFormat="1" ht="15" customHeight="1" thickBot="1">
      <c r="A5" s="124"/>
      <c r="B5" s="139"/>
      <c r="C5" s="124"/>
      <c r="D5" s="124"/>
      <c r="E5" s="124"/>
    </row>
    <row r="6" spans="1:5" s="63" customFormat="1" ht="15" customHeight="1" thickBot="1">
      <c r="A6" s="310" t="s">
        <v>71</v>
      </c>
      <c r="B6" s="310"/>
      <c r="C6" s="310"/>
      <c r="D6" s="135"/>
      <c r="E6" s="135"/>
    </row>
    <row r="7" s="3" customFormat="1" ht="15" customHeight="1">
      <c r="B7" s="109"/>
    </row>
    <row r="8" spans="1:3" s="3" customFormat="1" ht="15" customHeight="1">
      <c r="A8" s="34" t="s">
        <v>161</v>
      </c>
      <c r="B8" s="34"/>
      <c r="C8" s="34"/>
    </row>
    <row r="9" s="3" customFormat="1" ht="15" customHeight="1">
      <c r="B9" s="109"/>
    </row>
    <row r="10" spans="1:3" s="35" customFormat="1" ht="15" customHeight="1">
      <c r="A10" s="309" t="s">
        <v>157</v>
      </c>
      <c r="B10" s="309"/>
      <c r="C10" s="309"/>
    </row>
    <row r="11" s="35" customFormat="1" ht="15" customHeight="1">
      <c r="B11" s="110"/>
    </row>
    <row r="12" spans="1:2" s="111" customFormat="1" ht="15" customHeight="1">
      <c r="A12" s="111" t="s">
        <v>158</v>
      </c>
      <c r="B12" s="112"/>
    </row>
    <row r="13" s="111" customFormat="1" ht="15" customHeight="1">
      <c r="B13" s="112"/>
    </row>
    <row r="14" spans="1:2" s="111" customFormat="1" ht="15" customHeight="1">
      <c r="A14" s="111" t="s">
        <v>22</v>
      </c>
      <c r="B14" s="112"/>
    </row>
    <row r="15" s="111" customFormat="1" ht="15" customHeight="1">
      <c r="B15" s="112"/>
    </row>
    <row r="16" spans="1:2" s="111" customFormat="1" ht="15" customHeight="1">
      <c r="A16" s="111" t="s">
        <v>178</v>
      </c>
      <c r="B16" s="112"/>
    </row>
    <row r="17" s="63" customFormat="1" ht="15" customHeight="1">
      <c r="B17" s="113"/>
    </row>
    <row r="18" spans="1:2" s="63" customFormat="1" ht="15" customHeight="1">
      <c r="A18" s="111" t="s">
        <v>81</v>
      </c>
      <c r="B18" s="113"/>
    </row>
    <row r="19" spans="1:8" s="63" customFormat="1" ht="15" customHeight="1">
      <c r="A19" s="308" t="s">
        <v>88</v>
      </c>
      <c r="B19" s="308"/>
      <c r="C19" s="308"/>
      <c r="D19" s="308"/>
      <c r="E19" s="308"/>
      <c r="F19" s="138"/>
      <c r="G19" s="138"/>
      <c r="H19" s="138"/>
    </row>
    <row r="20" spans="2:3" s="63" customFormat="1" ht="15" customHeight="1">
      <c r="B20" s="123" t="s">
        <v>90</v>
      </c>
      <c r="C20" s="3" t="s">
        <v>150</v>
      </c>
    </row>
    <row r="21" spans="2:3" s="63" customFormat="1" ht="15" customHeight="1">
      <c r="B21" s="123" t="s">
        <v>92</v>
      </c>
      <c r="C21" s="63" t="s">
        <v>93</v>
      </c>
    </row>
    <row r="22" spans="2:3" s="63" customFormat="1" ht="15" customHeight="1">
      <c r="B22" s="123" t="s">
        <v>94</v>
      </c>
      <c r="C22" s="63" t="s">
        <v>149</v>
      </c>
    </row>
    <row r="23" spans="2:3" s="63" customFormat="1" ht="15" customHeight="1">
      <c r="B23" s="123" t="s">
        <v>95</v>
      </c>
      <c r="C23" s="63" t="s">
        <v>96</v>
      </c>
    </row>
    <row r="24" spans="2:3" s="63" customFormat="1" ht="15" customHeight="1">
      <c r="B24" s="123" t="s">
        <v>97</v>
      </c>
      <c r="C24" s="20" t="s">
        <v>154</v>
      </c>
    </row>
    <row r="25" spans="2:3" s="63" customFormat="1" ht="15" customHeight="1">
      <c r="B25" s="123" t="s">
        <v>98</v>
      </c>
      <c r="C25" s="9" t="s">
        <v>177</v>
      </c>
    </row>
    <row r="26" spans="2:3" s="63" customFormat="1" ht="15" customHeight="1">
      <c r="B26" s="123" t="s">
        <v>99</v>
      </c>
      <c r="C26" s="20" t="s">
        <v>155</v>
      </c>
    </row>
    <row r="27" spans="2:3" s="63" customFormat="1" ht="15" customHeight="1">
      <c r="B27" s="123" t="s">
        <v>101</v>
      </c>
      <c r="C27" s="2" t="s">
        <v>102</v>
      </c>
    </row>
    <row r="28" spans="2:3" s="63" customFormat="1" ht="15" customHeight="1">
      <c r="B28" s="123" t="s">
        <v>103</v>
      </c>
      <c r="C28" s="4" t="s">
        <v>104</v>
      </c>
    </row>
    <row r="29" spans="2:3" s="77" customFormat="1" ht="15" customHeight="1">
      <c r="B29" s="123" t="s">
        <v>105</v>
      </c>
      <c r="C29" s="4" t="s">
        <v>106</v>
      </c>
    </row>
    <row r="30" spans="2:7" s="77" customFormat="1" ht="15" customHeight="1">
      <c r="B30" s="123" t="s">
        <v>107</v>
      </c>
      <c r="C30" s="4" t="s">
        <v>19</v>
      </c>
      <c r="D30" s="114"/>
      <c r="E30" s="114"/>
      <c r="F30" s="114"/>
      <c r="G30" s="114"/>
    </row>
    <row r="31" spans="2:5" s="63" customFormat="1" ht="15" customHeight="1">
      <c r="B31" s="113"/>
      <c r="E31" s="117"/>
    </row>
    <row r="32" spans="1:5" s="63" customFormat="1" ht="15" customHeight="1">
      <c r="A32" s="111" t="s">
        <v>82</v>
      </c>
      <c r="B32" s="113"/>
      <c r="E32" s="117"/>
    </row>
    <row r="33" spans="1:8" s="63" customFormat="1" ht="15" customHeight="1">
      <c r="A33" s="308" t="s">
        <v>83</v>
      </c>
      <c r="B33" s="308"/>
      <c r="C33" s="308"/>
      <c r="D33" s="308"/>
      <c r="E33" s="308"/>
      <c r="F33" s="138"/>
      <c r="G33" s="138"/>
      <c r="H33" s="138"/>
    </row>
    <row r="34" spans="2:8" s="63" customFormat="1" ht="15" customHeight="1">
      <c r="B34" s="115" t="s">
        <v>109</v>
      </c>
      <c r="C34" s="9" t="s">
        <v>41</v>
      </c>
      <c r="D34" s="118"/>
      <c r="E34" s="118"/>
      <c r="F34" s="118"/>
      <c r="G34" s="118"/>
      <c r="H34" s="77"/>
    </row>
    <row r="35" spans="2:8" s="63" customFormat="1" ht="15" customHeight="1">
      <c r="B35" s="115" t="s">
        <v>110</v>
      </c>
      <c r="C35" s="9" t="s">
        <v>111</v>
      </c>
      <c r="D35" s="118"/>
      <c r="E35" s="118"/>
      <c r="F35" s="118"/>
      <c r="G35" s="118"/>
      <c r="H35" s="77"/>
    </row>
    <row r="36" spans="2:8" s="63" customFormat="1" ht="15" customHeight="1">
      <c r="B36" s="115" t="s">
        <v>112</v>
      </c>
      <c r="C36" s="9" t="s">
        <v>113</v>
      </c>
      <c r="D36" s="118"/>
      <c r="E36" s="118"/>
      <c r="F36" s="118"/>
      <c r="G36" s="118"/>
      <c r="H36" s="77"/>
    </row>
    <row r="37" spans="2:8" s="63" customFormat="1" ht="15" customHeight="1">
      <c r="B37" s="115" t="s">
        <v>114</v>
      </c>
      <c r="C37" s="9" t="s">
        <v>115</v>
      </c>
      <c r="D37" s="118"/>
      <c r="E37" s="119"/>
      <c r="F37" s="119"/>
      <c r="G37" s="119"/>
      <c r="H37" s="77"/>
    </row>
    <row r="38" spans="2:8" s="63" customFormat="1" ht="15" customHeight="1">
      <c r="B38" s="115" t="s">
        <v>117</v>
      </c>
      <c r="C38" s="9" t="s">
        <v>118</v>
      </c>
      <c r="D38" s="118"/>
      <c r="E38" s="119"/>
      <c r="F38" s="119"/>
      <c r="G38" s="119"/>
      <c r="H38" s="77"/>
    </row>
    <row r="39" spans="2:8" s="63" customFormat="1" ht="15" customHeight="1">
      <c r="B39" s="115" t="s">
        <v>119</v>
      </c>
      <c r="C39" s="9" t="s">
        <v>53</v>
      </c>
      <c r="D39" s="120"/>
      <c r="E39" s="120"/>
      <c r="F39" s="121"/>
      <c r="G39" s="121"/>
      <c r="H39" s="77"/>
    </row>
    <row r="40" spans="2:8" s="63" customFormat="1" ht="15" customHeight="1">
      <c r="B40" s="115" t="s">
        <v>121</v>
      </c>
      <c r="C40" s="9" t="s">
        <v>122</v>
      </c>
      <c r="D40" s="116"/>
      <c r="E40" s="116"/>
      <c r="F40" s="121"/>
      <c r="G40" s="121"/>
      <c r="H40" s="77"/>
    </row>
    <row r="41" spans="2:8" s="63" customFormat="1" ht="15" customHeight="1">
      <c r="B41" s="115" t="s">
        <v>124</v>
      </c>
      <c r="C41" s="9" t="s">
        <v>125</v>
      </c>
      <c r="F41" s="122"/>
      <c r="G41" s="122"/>
      <c r="H41" s="77"/>
    </row>
    <row r="42" spans="2:8" s="63" customFormat="1" ht="15" customHeight="1">
      <c r="B42" s="115" t="s">
        <v>128</v>
      </c>
      <c r="C42" s="20" t="s">
        <v>129</v>
      </c>
      <c r="F42" s="122"/>
      <c r="G42" s="122"/>
      <c r="H42" s="77"/>
    </row>
    <row r="43" spans="2:8" s="63" customFormat="1" ht="15" customHeight="1">
      <c r="B43" s="115" t="s">
        <v>130</v>
      </c>
      <c r="C43" s="20" t="s">
        <v>131</v>
      </c>
      <c r="F43" s="122"/>
      <c r="G43" s="122"/>
      <c r="H43" s="77"/>
    </row>
    <row r="44" spans="2:8" s="63" customFormat="1" ht="15" customHeight="1">
      <c r="B44" s="115" t="s">
        <v>138</v>
      </c>
      <c r="C44" s="20" t="s">
        <v>139</v>
      </c>
      <c r="F44" s="122"/>
      <c r="G44" s="122"/>
      <c r="H44" s="77"/>
    </row>
    <row r="45" spans="2:8" s="63" customFormat="1" ht="15" customHeight="1">
      <c r="B45" s="115" t="s">
        <v>140</v>
      </c>
      <c r="C45" s="20" t="s">
        <v>141</v>
      </c>
      <c r="F45" s="122"/>
      <c r="G45" s="122"/>
      <c r="H45" s="77"/>
    </row>
    <row r="46" spans="2:8" s="63" customFormat="1" ht="15" customHeight="1">
      <c r="B46" s="115" t="s">
        <v>142</v>
      </c>
      <c r="C46" s="20" t="s">
        <v>176</v>
      </c>
      <c r="F46" s="122"/>
      <c r="G46" s="122"/>
      <c r="H46" s="77"/>
    </row>
    <row r="47" spans="2:8" s="63" customFormat="1" ht="15" customHeight="1">
      <c r="B47" s="63" t="s">
        <v>143</v>
      </c>
      <c r="C47" s="20" t="s">
        <v>21</v>
      </c>
      <c r="D47" s="123"/>
      <c r="E47" s="123"/>
      <c r="F47" s="123"/>
      <c r="G47" s="123"/>
      <c r="H47" s="77"/>
    </row>
    <row r="48" spans="2:8" s="63" customFormat="1" ht="15" customHeight="1">
      <c r="B48" s="63" t="s">
        <v>146</v>
      </c>
      <c r="C48" s="40" t="s">
        <v>173</v>
      </c>
      <c r="D48" s="40"/>
      <c r="E48" s="40"/>
      <c r="F48" s="40"/>
      <c r="G48" s="40"/>
      <c r="H48" s="40"/>
    </row>
    <row r="49" spans="2:8" s="63" customFormat="1" ht="15" customHeight="1">
      <c r="B49" s="63" t="s">
        <v>172</v>
      </c>
      <c r="C49" s="20" t="s">
        <v>147</v>
      </c>
      <c r="D49" s="20"/>
      <c r="E49" s="20"/>
      <c r="F49" s="20"/>
      <c r="G49" s="20"/>
      <c r="H49" s="20"/>
    </row>
    <row r="50" spans="1:8" s="3" customFormat="1" ht="15" customHeight="1" thickBot="1">
      <c r="A50" s="124"/>
      <c r="B50" s="125"/>
      <c r="C50" s="137"/>
      <c r="D50" s="137"/>
      <c r="E50" s="137"/>
      <c r="F50" s="6"/>
      <c r="G50" s="6"/>
      <c r="H50" s="6"/>
    </row>
    <row r="51" spans="2:8" s="3" customFormat="1" ht="15" customHeight="1">
      <c r="B51" s="62"/>
      <c r="F51" s="17"/>
      <c r="G51" s="17"/>
      <c r="H51" s="4"/>
    </row>
    <row r="52" spans="2:8" s="3" customFormat="1" ht="15" customHeight="1">
      <c r="B52" s="62"/>
      <c r="C52" s="123"/>
      <c r="D52" s="123"/>
      <c r="E52" s="123"/>
      <c r="F52" s="123"/>
      <c r="G52" s="123"/>
      <c r="H52" s="4"/>
    </row>
    <row r="53" spans="2:8" s="3" customFormat="1" ht="15" customHeight="1">
      <c r="B53" s="113"/>
      <c r="C53" s="126"/>
      <c r="D53" s="126"/>
      <c r="E53" s="126"/>
      <c r="F53" s="126"/>
      <c r="G53" s="126"/>
      <c r="H53" s="4"/>
    </row>
    <row r="54" spans="2:8" s="3" customFormat="1" ht="15" customHeight="1">
      <c r="B54" s="62"/>
      <c r="C54" s="4"/>
      <c r="D54" s="98"/>
      <c r="E54" s="87"/>
      <c r="F54" s="87"/>
      <c r="G54" s="87"/>
      <c r="H54" s="4"/>
    </row>
    <row r="55" s="3" customFormat="1" ht="15" customHeight="1">
      <c r="B55" s="109"/>
    </row>
    <row r="56" s="3" customFormat="1" ht="15" customHeight="1">
      <c r="B56" s="109"/>
    </row>
    <row r="57" s="3" customFormat="1" ht="15" customHeight="1">
      <c r="B57" s="109"/>
    </row>
    <row r="58" s="3" customFormat="1" ht="15" customHeight="1">
      <c r="B58" s="109"/>
    </row>
    <row r="59" s="3" customFormat="1" ht="12.75">
      <c r="B59" s="109"/>
    </row>
    <row r="60" s="3" customFormat="1" ht="12.75">
      <c r="B60" s="109"/>
    </row>
    <row r="61" s="3" customFormat="1" ht="12.75">
      <c r="B61" s="109"/>
    </row>
    <row r="62" s="3" customFormat="1" ht="12.75">
      <c r="B62" s="109"/>
    </row>
    <row r="63" s="3" customFormat="1" ht="12.75">
      <c r="B63" s="109"/>
    </row>
    <row r="64" s="3" customFormat="1" ht="12.75">
      <c r="B64" s="109"/>
    </row>
    <row r="65" s="3" customFormat="1" ht="12.75">
      <c r="B65" s="109"/>
    </row>
    <row r="66" s="3" customFormat="1" ht="12.75">
      <c r="B66" s="109"/>
    </row>
    <row r="67" s="3" customFormat="1" ht="12.75">
      <c r="B67" s="109"/>
    </row>
    <row r="68" s="3" customFormat="1" ht="12.75">
      <c r="B68" s="109"/>
    </row>
    <row r="69" s="3" customFormat="1" ht="12.75">
      <c r="B69" s="109"/>
    </row>
    <row r="70" s="3" customFormat="1" ht="12.75">
      <c r="B70" s="109"/>
    </row>
    <row r="71" s="3" customFormat="1" ht="12.75">
      <c r="B71" s="109"/>
    </row>
    <row r="72" s="3" customFormat="1" ht="12.75">
      <c r="B72" s="109"/>
    </row>
    <row r="73" s="3" customFormat="1" ht="12.75">
      <c r="B73" s="109"/>
    </row>
    <row r="74" s="3" customFormat="1" ht="12.75">
      <c r="B74" s="109"/>
    </row>
    <row r="75" s="3" customFormat="1" ht="12.75">
      <c r="B75" s="109"/>
    </row>
    <row r="76" s="3" customFormat="1" ht="12.75">
      <c r="B76" s="109"/>
    </row>
    <row r="77" s="3" customFormat="1" ht="12.75">
      <c r="B77" s="109"/>
    </row>
    <row r="78" s="3" customFormat="1" ht="12.75">
      <c r="B78" s="109"/>
    </row>
    <row r="79" s="3" customFormat="1" ht="12.75">
      <c r="B79" s="109"/>
    </row>
    <row r="80" s="3" customFormat="1" ht="12.75">
      <c r="B80" s="109"/>
    </row>
    <row r="81" s="3" customFormat="1" ht="12.75">
      <c r="B81" s="109"/>
    </row>
    <row r="82" s="3" customFormat="1" ht="12.75">
      <c r="B82" s="109"/>
    </row>
    <row r="83" s="3" customFormat="1" ht="12.75">
      <c r="B83" s="109"/>
    </row>
    <row r="84" s="3" customFormat="1" ht="12.75">
      <c r="B84" s="109"/>
    </row>
    <row r="85" s="3" customFormat="1" ht="12.75">
      <c r="B85" s="109"/>
    </row>
    <row r="86" s="3" customFormat="1" ht="12.75">
      <c r="B86" s="109"/>
    </row>
    <row r="87" s="3" customFormat="1" ht="12.75">
      <c r="B87" s="109"/>
    </row>
    <row r="88" s="3" customFormat="1" ht="12.75">
      <c r="B88" s="109"/>
    </row>
    <row r="89" s="3" customFormat="1" ht="12.75">
      <c r="B89" s="109"/>
    </row>
    <row r="90" s="3" customFormat="1" ht="12.75">
      <c r="B90" s="109"/>
    </row>
    <row r="91" s="3" customFormat="1" ht="12.75">
      <c r="B91" s="109"/>
    </row>
    <row r="92" s="3" customFormat="1" ht="12.75">
      <c r="B92" s="109"/>
    </row>
    <row r="93" s="3" customFormat="1" ht="12.75">
      <c r="B93" s="109"/>
    </row>
    <row r="94" s="3" customFormat="1" ht="12.75">
      <c r="B94" s="109"/>
    </row>
    <row r="95" s="3" customFormat="1" ht="12.75">
      <c r="B95" s="109"/>
    </row>
    <row r="96" s="3" customFormat="1" ht="12.75">
      <c r="B96" s="109"/>
    </row>
    <row r="97" s="3" customFormat="1" ht="12.75">
      <c r="B97" s="109"/>
    </row>
    <row r="98" s="3" customFormat="1" ht="12.75">
      <c r="B98" s="109"/>
    </row>
    <row r="99" s="3" customFormat="1" ht="12.75">
      <c r="B99" s="109"/>
    </row>
    <row r="100" s="3" customFormat="1" ht="12.75">
      <c r="B100" s="109"/>
    </row>
    <row r="101" s="3" customFormat="1" ht="12.75">
      <c r="B101" s="109"/>
    </row>
    <row r="102" s="3" customFormat="1" ht="12.75">
      <c r="B102" s="109"/>
    </row>
    <row r="103" s="3" customFormat="1" ht="12.75">
      <c r="B103" s="109"/>
    </row>
    <row r="104" s="3" customFormat="1" ht="12.75">
      <c r="B104" s="109"/>
    </row>
    <row r="105" s="3" customFormat="1" ht="12.75">
      <c r="B105" s="109"/>
    </row>
    <row r="106" s="3" customFormat="1" ht="12.75">
      <c r="B106" s="109"/>
    </row>
    <row r="107" s="3" customFormat="1" ht="12.75">
      <c r="B107" s="109"/>
    </row>
    <row r="108" s="3" customFormat="1" ht="12.75">
      <c r="B108" s="109"/>
    </row>
    <row r="109" s="3" customFormat="1" ht="12.75">
      <c r="B109" s="109"/>
    </row>
    <row r="110" s="3" customFormat="1" ht="12.75">
      <c r="B110" s="109"/>
    </row>
    <row r="111" s="3" customFormat="1" ht="12.75">
      <c r="B111" s="109"/>
    </row>
    <row r="112" s="3" customFormat="1" ht="12.75">
      <c r="B112" s="109"/>
    </row>
    <row r="113" s="3" customFormat="1" ht="12.75">
      <c r="B113" s="109"/>
    </row>
    <row r="114" s="3" customFormat="1" ht="12.75">
      <c r="B114" s="109"/>
    </row>
    <row r="115" s="3" customFormat="1" ht="12.75">
      <c r="B115" s="109"/>
    </row>
    <row r="116" s="3" customFormat="1" ht="12.75">
      <c r="B116" s="109"/>
    </row>
    <row r="117" s="3" customFormat="1" ht="12.75">
      <c r="B117" s="109"/>
    </row>
    <row r="118" s="3" customFormat="1" ht="12.75">
      <c r="B118" s="109"/>
    </row>
  </sheetData>
  <sheetProtection/>
  <mergeCells count="7">
    <mergeCell ref="A1:E1"/>
    <mergeCell ref="A3:E3"/>
    <mergeCell ref="A19:E19"/>
    <mergeCell ref="A33:E33"/>
    <mergeCell ref="A10:C10"/>
    <mergeCell ref="A6:C6"/>
    <mergeCell ref="A2:C2"/>
  </mergeCells>
  <printOptions horizontalCentered="1"/>
  <pageMargins left="0.62992126" right="0.62" top="0.73" bottom="0.23" header="0.511811023622047" footer="0.21"/>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20">
      <selection activeCell="G31" sqref="G31"/>
    </sheetView>
  </sheetViews>
  <sheetFormatPr defaultColWidth="9.140625" defaultRowHeight="12.75"/>
  <cols>
    <col min="1" max="1" width="37.140625" style="4" customWidth="1"/>
    <col min="2" max="2" width="16.7109375" style="50" customWidth="1"/>
    <col min="3" max="3" width="16.7109375" style="4" customWidth="1"/>
    <col min="4" max="4" width="16.7109375" style="50" customWidth="1"/>
    <col min="5" max="5" width="16.7109375" style="4" customWidth="1"/>
    <col min="6" max="16384" width="9.140625" style="4" customWidth="1"/>
  </cols>
  <sheetData>
    <row r="1" spans="1:5" s="128" customFormat="1" ht="15.75" customHeight="1">
      <c r="A1" s="306" t="s">
        <v>89</v>
      </c>
      <c r="B1" s="306"/>
      <c r="C1" s="306"/>
      <c r="D1" s="306"/>
      <c r="E1" s="306"/>
    </row>
    <row r="2" spans="1:5" s="129" customFormat="1" ht="15.75" customHeight="1">
      <c r="A2" s="313" t="s">
        <v>160</v>
      </c>
      <c r="B2" s="313"/>
      <c r="C2" s="313"/>
      <c r="D2" s="313"/>
      <c r="E2" s="313"/>
    </row>
    <row r="3" spans="1:5" s="129" customFormat="1" ht="15.75" customHeight="1">
      <c r="A3" s="307" t="s">
        <v>182</v>
      </c>
      <c r="B3" s="307"/>
      <c r="C3" s="307"/>
      <c r="D3" s="307"/>
      <c r="E3" s="307"/>
    </row>
    <row r="4" spans="1:5" s="129" customFormat="1" ht="15.75" customHeight="1">
      <c r="A4" s="140"/>
      <c r="B4" s="140"/>
      <c r="C4" s="140"/>
      <c r="D4" s="140"/>
      <c r="E4" s="140"/>
    </row>
    <row r="5" spans="1:5" s="129" customFormat="1" ht="15.75" customHeight="1" thickBot="1">
      <c r="A5" s="141"/>
      <c r="B5" s="141"/>
      <c r="C5" s="141"/>
      <c r="D5" s="141"/>
      <c r="E5" s="141"/>
    </row>
    <row r="6" spans="2:5" s="97" customFormat="1" ht="15.75" customHeight="1">
      <c r="B6" s="156" t="s">
        <v>74</v>
      </c>
      <c r="C6" s="65" t="s">
        <v>76</v>
      </c>
      <c r="D6" s="156" t="s">
        <v>74</v>
      </c>
      <c r="E6" s="65" t="s">
        <v>76</v>
      </c>
    </row>
    <row r="7" spans="2:5" s="97" customFormat="1" ht="15.75" customHeight="1">
      <c r="B7" s="156" t="s">
        <v>75</v>
      </c>
      <c r="C7" s="65" t="s">
        <v>75</v>
      </c>
      <c r="D7" s="156" t="s">
        <v>77</v>
      </c>
      <c r="E7" s="65" t="s">
        <v>77</v>
      </c>
    </row>
    <row r="8" spans="2:5" s="97" customFormat="1" ht="15.75" customHeight="1">
      <c r="B8" s="156" t="s">
        <v>179</v>
      </c>
      <c r="C8" s="65" t="s">
        <v>180</v>
      </c>
      <c r="D8" s="156" t="str">
        <f>B8</f>
        <v>30.04.11</v>
      </c>
      <c r="E8" s="65" t="str">
        <f>C8</f>
        <v>30.04.10</v>
      </c>
    </row>
    <row r="9" spans="1:5" ht="15.75" customHeight="1" thickBot="1">
      <c r="A9" s="102"/>
      <c r="B9" s="157" t="s">
        <v>5</v>
      </c>
      <c r="C9" s="130" t="s">
        <v>5</v>
      </c>
      <c r="D9" s="157" t="s">
        <v>5</v>
      </c>
      <c r="E9" s="130" t="s">
        <v>5</v>
      </c>
    </row>
    <row r="10" spans="2:4" ht="15.75" customHeight="1">
      <c r="B10" s="158"/>
      <c r="D10" s="158"/>
    </row>
    <row r="11" spans="1:5" ht="15.75" customHeight="1">
      <c r="A11" s="4" t="s">
        <v>6</v>
      </c>
      <c r="B11" s="159">
        <v>81061</v>
      </c>
      <c r="C11" s="98">
        <v>54141</v>
      </c>
      <c r="D11" s="159">
        <f>B11</f>
        <v>81061</v>
      </c>
      <c r="E11" s="98">
        <f>C11</f>
        <v>54141</v>
      </c>
    </row>
    <row r="12" spans="1:5" ht="15.75" customHeight="1">
      <c r="A12" s="45" t="s">
        <v>7</v>
      </c>
      <c r="B12" s="160">
        <v>-52105</v>
      </c>
      <c r="C12" s="99">
        <v>-35215</v>
      </c>
      <c r="D12" s="160">
        <f>B12</f>
        <v>-52105</v>
      </c>
      <c r="E12" s="99">
        <f>C12</f>
        <v>-35215</v>
      </c>
    </row>
    <row r="13" spans="1:5" ht="15.75" customHeight="1">
      <c r="A13" s="4" t="s">
        <v>8</v>
      </c>
      <c r="B13" s="159">
        <f>SUM(B11:B12)</f>
        <v>28956</v>
      </c>
      <c r="C13" s="98">
        <f>SUM(C11:C12)</f>
        <v>18926</v>
      </c>
      <c r="D13" s="159">
        <f>SUM(D11:D12)</f>
        <v>28956</v>
      </c>
      <c r="E13" s="98">
        <f>SUM(E11:E12)</f>
        <v>18926</v>
      </c>
    </row>
    <row r="14" spans="1:5" ht="15.75" customHeight="1">
      <c r="A14" s="4" t="s">
        <v>35</v>
      </c>
      <c r="B14" s="159">
        <f>1022-235</f>
        <v>787</v>
      </c>
      <c r="C14" s="98">
        <f>732-45</f>
        <v>687</v>
      </c>
      <c r="D14" s="159">
        <f aca="true" t="shared" si="0" ref="D14:E16">B14</f>
        <v>787</v>
      </c>
      <c r="E14" s="98">
        <f t="shared" si="0"/>
        <v>687</v>
      </c>
    </row>
    <row r="15" spans="1:5" ht="15.75" customHeight="1">
      <c r="A15" s="4" t="s">
        <v>34</v>
      </c>
      <c r="B15" s="159">
        <v>-8984</v>
      </c>
      <c r="C15" s="98">
        <v>-6861</v>
      </c>
      <c r="D15" s="159">
        <f t="shared" si="0"/>
        <v>-8984</v>
      </c>
      <c r="E15" s="98">
        <f t="shared" si="0"/>
        <v>-6861</v>
      </c>
    </row>
    <row r="16" spans="1:5" ht="15.75" customHeight="1">
      <c r="A16" s="45" t="s">
        <v>17</v>
      </c>
      <c r="B16" s="160">
        <v>-17756</v>
      </c>
      <c r="C16" s="99">
        <v>-15809</v>
      </c>
      <c r="D16" s="160">
        <f t="shared" si="0"/>
        <v>-17756</v>
      </c>
      <c r="E16" s="99">
        <f t="shared" si="0"/>
        <v>-15809</v>
      </c>
    </row>
    <row r="17" spans="1:5" ht="15.75" customHeight="1">
      <c r="A17" s="4" t="s">
        <v>210</v>
      </c>
      <c r="B17" s="159">
        <f>SUM(B13:B16)</f>
        <v>3003</v>
      </c>
      <c r="C17" s="98">
        <f>SUM(C13:C16)</f>
        <v>-3057</v>
      </c>
      <c r="D17" s="159">
        <f>SUM(D13:D16)</f>
        <v>3003</v>
      </c>
      <c r="E17" s="98">
        <f>SUM(E13:E16)</f>
        <v>-3057</v>
      </c>
    </row>
    <row r="18" spans="1:5" ht="15.75" customHeight="1">
      <c r="A18" s="4" t="s">
        <v>211</v>
      </c>
      <c r="B18" s="213">
        <v>235</v>
      </c>
      <c r="C18" s="214">
        <v>45</v>
      </c>
      <c r="D18" s="215">
        <f>B18</f>
        <v>235</v>
      </c>
      <c r="E18" s="216">
        <f>C18</f>
        <v>45</v>
      </c>
    </row>
    <row r="19" spans="1:5" ht="15.75" customHeight="1">
      <c r="A19" s="4" t="s">
        <v>40</v>
      </c>
      <c r="B19" s="217">
        <v>-3808</v>
      </c>
      <c r="C19" s="99">
        <v>-3383</v>
      </c>
      <c r="D19" s="160">
        <f>B19</f>
        <v>-3808</v>
      </c>
      <c r="E19" s="218">
        <f>C19</f>
        <v>-3383</v>
      </c>
    </row>
    <row r="20" spans="1:5" ht="15.75" customHeight="1">
      <c r="A20" s="4" t="s">
        <v>40</v>
      </c>
      <c r="B20" s="215">
        <f>SUM(B18:B19)</f>
        <v>-3573</v>
      </c>
      <c r="C20" s="214">
        <f>SUM(C18:C19)</f>
        <v>-3338</v>
      </c>
      <c r="D20" s="215">
        <f>SUM(D18:D19)</f>
        <v>-3573</v>
      </c>
      <c r="E20" s="214">
        <f>SUM(E18:E19)</f>
        <v>-3338</v>
      </c>
    </row>
    <row r="21" spans="1:5" ht="15.75" customHeight="1">
      <c r="A21" s="100" t="s">
        <v>212</v>
      </c>
      <c r="B21" s="160">
        <v>15629</v>
      </c>
      <c r="C21" s="99">
        <v>11570</v>
      </c>
      <c r="D21" s="160">
        <f>B21</f>
        <v>15629</v>
      </c>
      <c r="E21" s="99">
        <f>C21</f>
        <v>11570</v>
      </c>
    </row>
    <row r="22" spans="1:5" ht="15.75" customHeight="1">
      <c r="A22" s="4" t="s">
        <v>36</v>
      </c>
      <c r="B22" s="159">
        <f>B17+B20+B21</f>
        <v>15059</v>
      </c>
      <c r="C22" s="98">
        <f>C17+C20+C21</f>
        <v>5175</v>
      </c>
      <c r="D22" s="159">
        <f>D17+D20+D21</f>
        <v>15059</v>
      </c>
      <c r="E22" s="98">
        <f>E17+E20+E21</f>
        <v>5175</v>
      </c>
    </row>
    <row r="23" spans="1:5" ht="15.75" customHeight="1">
      <c r="A23" s="4" t="s">
        <v>53</v>
      </c>
      <c r="B23" s="159">
        <v>-1843</v>
      </c>
      <c r="C23" s="98">
        <v>-37</v>
      </c>
      <c r="D23" s="160">
        <f>B23</f>
        <v>-1843</v>
      </c>
      <c r="E23" s="99">
        <f>C23</f>
        <v>-37</v>
      </c>
    </row>
    <row r="24" spans="1:5" ht="15.75" customHeight="1" thickBot="1">
      <c r="A24" s="71" t="s">
        <v>215</v>
      </c>
      <c r="B24" s="161">
        <f>SUM(B22:B23)</f>
        <v>13216</v>
      </c>
      <c r="C24" s="221">
        <f>SUM(C22:C23)</f>
        <v>5138</v>
      </c>
      <c r="D24" s="161">
        <f>SUM(D22:D23)</f>
        <v>13216</v>
      </c>
      <c r="E24" s="221">
        <f>SUM(E22:E23)</f>
        <v>5138</v>
      </c>
    </row>
    <row r="25" spans="1:5" ht="15.75" customHeight="1">
      <c r="A25" s="50"/>
      <c r="B25" s="162"/>
      <c r="C25" s="52"/>
      <c r="D25" s="162"/>
      <c r="E25" s="52"/>
    </row>
    <row r="26" spans="1:5" ht="15.75" customHeight="1">
      <c r="A26" s="50" t="s">
        <v>37</v>
      </c>
      <c r="B26" s="162"/>
      <c r="C26" s="52"/>
      <c r="D26" s="162"/>
      <c r="E26" s="52"/>
    </row>
    <row r="27" spans="1:5" ht="15.75" customHeight="1">
      <c r="A27" s="4" t="s">
        <v>213</v>
      </c>
      <c r="B27" s="159">
        <v>12235</v>
      </c>
      <c r="C27" s="52">
        <v>4242</v>
      </c>
      <c r="D27" s="162">
        <f>B27</f>
        <v>12235</v>
      </c>
      <c r="E27" s="52">
        <f>C27</f>
        <v>4242</v>
      </c>
    </row>
    <row r="28" spans="1:5" ht="15.75" customHeight="1">
      <c r="A28" s="4" t="s">
        <v>214</v>
      </c>
      <c r="B28" s="159">
        <v>981</v>
      </c>
      <c r="C28" s="81">
        <v>896</v>
      </c>
      <c r="D28" s="162">
        <f>B28</f>
        <v>981</v>
      </c>
      <c r="E28" s="52">
        <f>C28</f>
        <v>896</v>
      </c>
    </row>
    <row r="29" spans="1:5" ht="15.75" customHeight="1" thickBot="1">
      <c r="A29" s="71" t="s">
        <v>215</v>
      </c>
      <c r="B29" s="161">
        <f>SUM(B27:B28)</f>
        <v>13216</v>
      </c>
      <c r="C29" s="221">
        <f>SUM(C27:C28)</f>
        <v>5138</v>
      </c>
      <c r="D29" s="161">
        <f>SUM(D27:D28)</f>
        <v>13216</v>
      </c>
      <c r="E29" s="221">
        <f>SUM(E27:E28)</f>
        <v>5138</v>
      </c>
    </row>
    <row r="30" spans="1:4" ht="15.75" customHeight="1">
      <c r="A30" s="50"/>
      <c r="B30" s="162"/>
      <c r="D30" s="162"/>
    </row>
    <row r="31" spans="1:4" ht="15.75" customHeight="1">
      <c r="A31" s="50" t="s">
        <v>216</v>
      </c>
      <c r="B31" s="162"/>
      <c r="D31" s="162"/>
    </row>
    <row r="32" spans="1:4" ht="15.75" customHeight="1">
      <c r="A32" s="50" t="s">
        <v>219</v>
      </c>
      <c r="B32" s="162"/>
      <c r="D32" s="162"/>
    </row>
    <row r="33" spans="1:5" ht="15.75" customHeight="1">
      <c r="A33" s="4" t="s">
        <v>217</v>
      </c>
      <c r="B33" s="163">
        <f>+'Notes-Part B'!F96</f>
        <v>2.0065567748146376</v>
      </c>
      <c r="C33" s="101">
        <v>0.7</v>
      </c>
      <c r="D33" s="163">
        <f>B33</f>
        <v>2.0065567748146376</v>
      </c>
      <c r="E33" s="101">
        <v>0.7</v>
      </c>
    </row>
    <row r="34" spans="1:5" ht="15.75" customHeight="1" thickBot="1">
      <c r="A34" s="102" t="s">
        <v>218</v>
      </c>
      <c r="B34" s="164">
        <f>+'Notes-Part B'!F107</f>
        <v>2.005671945182125</v>
      </c>
      <c r="C34" s="91">
        <v>0.7</v>
      </c>
      <c r="D34" s="164">
        <f>B34</f>
        <v>2.005671945182125</v>
      </c>
      <c r="E34" s="91">
        <v>0.7</v>
      </c>
    </row>
    <row r="35" spans="1:5" ht="15.75" customHeight="1">
      <c r="A35" s="50"/>
      <c r="B35" s="104"/>
      <c r="C35" s="105"/>
      <c r="D35" s="104"/>
      <c r="E35" s="105"/>
    </row>
    <row r="36" spans="1:5" ht="15.75" customHeight="1">
      <c r="A36" s="50"/>
      <c r="B36" s="104"/>
      <c r="C36" s="105"/>
      <c r="D36" s="104"/>
      <c r="E36" s="105"/>
    </row>
    <row r="37" spans="1:5" ht="15.75" customHeight="1">
      <c r="A37" s="50"/>
      <c r="B37" s="104"/>
      <c r="C37" s="105"/>
      <c r="D37" s="104"/>
      <c r="E37" s="105"/>
    </row>
    <row r="38" spans="1:5" ht="15.75" customHeight="1">
      <c r="A38" s="50"/>
      <c r="B38" s="104"/>
      <c r="C38" s="105"/>
      <c r="D38" s="104"/>
      <c r="E38" s="105"/>
    </row>
    <row r="39" spans="1:5" ht="15.75" customHeight="1">
      <c r="A39" s="50"/>
      <c r="B39" s="104"/>
      <c r="C39" s="105"/>
      <c r="D39" s="104"/>
      <c r="E39" s="105"/>
    </row>
    <row r="40" s="50" customFormat="1" ht="15.75" customHeight="1"/>
    <row r="41" s="50" customFormat="1" ht="15.75" customHeight="1"/>
    <row r="42" s="50" customFormat="1" ht="15.75" customHeight="1"/>
    <row r="43" s="50" customFormat="1" ht="15.75" customHeight="1"/>
    <row r="44" s="50" customFormat="1" ht="15.75" customHeight="1"/>
    <row r="45" s="50" customFormat="1" ht="15.75" customHeight="1"/>
    <row r="46" s="50" customFormat="1" ht="15.75" customHeight="1"/>
    <row r="47" s="50" customFormat="1" ht="15.75" customHeight="1"/>
    <row r="48" s="50" customFormat="1" ht="15.75" customHeight="1"/>
    <row r="49" s="50" customFormat="1" ht="15.75" customHeight="1"/>
    <row r="50" spans="1:5" s="39" customFormat="1" ht="129.75" customHeight="1">
      <c r="A50" s="312" t="s">
        <v>203</v>
      </c>
      <c r="B50" s="312"/>
      <c r="C50" s="312"/>
      <c r="D50" s="312"/>
      <c r="E50" s="312"/>
    </row>
    <row r="85" spans="1:5" ht="12.75">
      <c r="A85" s="106"/>
      <c r="B85" s="107"/>
      <c r="C85" s="108"/>
      <c r="D85" s="107"/>
      <c r="E85" s="108"/>
    </row>
  </sheetData>
  <sheetProtection/>
  <mergeCells count="4">
    <mergeCell ref="A50:E50"/>
    <mergeCell ref="A1:E1"/>
    <mergeCell ref="A2:E2"/>
    <mergeCell ref="A3:E3"/>
  </mergeCells>
  <printOptions/>
  <pageMargins left="0.62" right="0.62" top="0.73" bottom="0.25" header="0.5" footer="0.21"/>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5">
      <selection activeCell="A31" sqref="A31"/>
    </sheetView>
  </sheetViews>
  <sheetFormatPr defaultColWidth="9.140625" defaultRowHeight="15" customHeight="1"/>
  <cols>
    <col min="1" max="1" width="47.8515625" style="0" customWidth="1"/>
    <col min="2" max="5" width="15.7109375" style="0" customWidth="1"/>
  </cols>
  <sheetData>
    <row r="1" spans="1:5" ht="15" customHeight="1">
      <c r="A1" s="84" t="s">
        <v>89</v>
      </c>
      <c r="B1" s="84"/>
      <c r="C1" s="84"/>
      <c r="D1" s="84"/>
      <c r="E1" s="84"/>
    </row>
    <row r="2" spans="1:5" ht="15" customHeight="1">
      <c r="A2" s="149" t="s">
        <v>205</v>
      </c>
      <c r="B2" s="149"/>
      <c r="C2" s="149"/>
      <c r="D2" s="149"/>
      <c r="E2" s="149"/>
    </row>
    <row r="3" spans="1:5" ht="15" customHeight="1">
      <c r="A3" s="307" t="s">
        <v>181</v>
      </c>
      <c r="B3" s="307"/>
      <c r="C3" s="307"/>
      <c r="D3" s="307"/>
      <c r="E3" s="307"/>
    </row>
    <row r="5" spans="1:5" ht="15" customHeight="1" thickBot="1">
      <c r="A5" s="154"/>
      <c r="B5" s="154"/>
      <c r="C5" s="154"/>
      <c r="D5" s="154"/>
      <c r="E5" s="154"/>
    </row>
    <row r="6" spans="1:5" ht="15" customHeight="1">
      <c r="A6" s="97"/>
      <c r="B6" s="156" t="s">
        <v>74</v>
      </c>
      <c r="C6" s="65" t="s">
        <v>76</v>
      </c>
      <c r="D6" s="156" t="s">
        <v>74</v>
      </c>
      <c r="E6" s="65" t="s">
        <v>76</v>
      </c>
    </row>
    <row r="7" spans="1:5" ht="15" customHeight="1">
      <c r="A7" s="97"/>
      <c r="B7" s="156" t="s">
        <v>75</v>
      </c>
      <c r="C7" s="65" t="s">
        <v>75</v>
      </c>
      <c r="D7" s="156" t="s">
        <v>77</v>
      </c>
      <c r="E7" s="65" t="s">
        <v>77</v>
      </c>
    </row>
    <row r="8" spans="1:5" ht="15" customHeight="1">
      <c r="A8" s="97"/>
      <c r="B8" s="156" t="s">
        <v>179</v>
      </c>
      <c r="C8" s="65" t="s">
        <v>180</v>
      </c>
      <c r="D8" s="156" t="str">
        <f>B8</f>
        <v>30.04.11</v>
      </c>
      <c r="E8" s="65" t="str">
        <f>C8</f>
        <v>30.04.10</v>
      </c>
    </row>
    <row r="9" spans="1:5" ht="15" customHeight="1" thickBot="1">
      <c r="A9" s="102"/>
      <c r="B9" s="157" t="s">
        <v>5</v>
      </c>
      <c r="C9" s="130" t="s">
        <v>5</v>
      </c>
      <c r="D9" s="157" t="s">
        <v>5</v>
      </c>
      <c r="E9" s="130" t="s">
        <v>5</v>
      </c>
    </row>
    <row r="10" spans="2:4" ht="15" customHeight="1">
      <c r="B10" s="165"/>
      <c r="D10" s="207"/>
    </row>
    <row r="11" spans="1:5" ht="15" customHeight="1">
      <c r="A11" s="194" t="s">
        <v>222</v>
      </c>
      <c r="B11" s="200">
        <f>PL!B29</f>
        <v>13216</v>
      </c>
      <c r="C11" s="152">
        <f>PL!C29</f>
        <v>5138</v>
      </c>
      <c r="D11" s="208">
        <f>B11</f>
        <v>13216</v>
      </c>
      <c r="E11" s="152">
        <f>PL!E29</f>
        <v>5138</v>
      </c>
    </row>
    <row r="12" spans="1:5" ht="15" customHeight="1">
      <c r="A12" s="150"/>
      <c r="B12" s="201"/>
      <c r="C12" s="150"/>
      <c r="D12" s="201"/>
      <c r="E12" s="150"/>
    </row>
    <row r="13" spans="1:5" ht="15" customHeight="1">
      <c r="A13" s="151" t="s">
        <v>162</v>
      </c>
      <c r="B13" s="158"/>
      <c r="C13" s="155"/>
      <c r="D13" s="158"/>
      <c r="E13" s="155"/>
    </row>
    <row r="14" spans="1:5" ht="15" customHeight="1">
      <c r="A14" s="19" t="s">
        <v>166</v>
      </c>
      <c r="B14" s="202"/>
      <c r="C14" s="198"/>
      <c r="D14" s="209"/>
      <c r="E14" s="199"/>
    </row>
    <row r="15" spans="1:5" ht="15" customHeight="1">
      <c r="A15" s="233" t="s">
        <v>264</v>
      </c>
      <c r="B15" s="232">
        <v>1314</v>
      </c>
      <c r="C15" s="234">
        <v>0</v>
      </c>
      <c r="D15" s="182">
        <v>1314</v>
      </c>
      <c r="E15" s="235">
        <v>0</v>
      </c>
    </row>
    <row r="16" spans="1:5" ht="15" customHeight="1">
      <c r="A16" s="233" t="s">
        <v>265</v>
      </c>
      <c r="B16" s="232">
        <v>-533</v>
      </c>
      <c r="C16" s="234">
        <v>0</v>
      </c>
      <c r="D16" s="182">
        <v>-533</v>
      </c>
      <c r="E16" s="235">
        <v>0</v>
      </c>
    </row>
    <row r="17" spans="1:5" ht="15" customHeight="1">
      <c r="A17" s="19" t="s">
        <v>18</v>
      </c>
      <c r="B17" s="203">
        <v>-1849</v>
      </c>
      <c r="C17" s="196">
        <v>210</v>
      </c>
      <c r="D17" s="183">
        <f>B17</f>
        <v>-1849</v>
      </c>
      <c r="E17" s="197">
        <f>C17</f>
        <v>210</v>
      </c>
    </row>
    <row r="18" spans="1:5" ht="15" customHeight="1">
      <c r="A18" s="194" t="s">
        <v>220</v>
      </c>
      <c r="B18" s="204"/>
      <c r="C18" s="190"/>
      <c r="D18" s="204"/>
      <c r="E18" s="190"/>
    </row>
    <row r="19" spans="1:5" ht="15" customHeight="1">
      <c r="A19" s="194" t="s">
        <v>221</v>
      </c>
      <c r="B19" s="200">
        <f>SUM(B14:B17)</f>
        <v>-1068</v>
      </c>
      <c r="C19" s="219">
        <f>SUM(C14:C17)</f>
        <v>210</v>
      </c>
      <c r="D19" s="200">
        <f>B19</f>
        <v>-1068</v>
      </c>
      <c r="E19" s="220">
        <f>C19</f>
        <v>210</v>
      </c>
    </row>
    <row r="20" spans="1:5" ht="15" customHeight="1">
      <c r="A20" s="194"/>
      <c r="B20" s="200"/>
      <c r="C20" s="219"/>
      <c r="D20" s="200"/>
      <c r="E20" s="220"/>
    </row>
    <row r="21" spans="1:5" s="230" customFormat="1" ht="15" customHeight="1" thickBot="1">
      <c r="A21" s="195" t="s">
        <v>183</v>
      </c>
      <c r="B21" s="205">
        <f>B11+B19</f>
        <v>12148</v>
      </c>
      <c r="C21" s="229">
        <f>C11+C19</f>
        <v>5348</v>
      </c>
      <c r="D21" s="205">
        <f>D11+D19</f>
        <v>12148</v>
      </c>
      <c r="E21" s="229">
        <f>E11+E19</f>
        <v>5348</v>
      </c>
    </row>
    <row r="22" spans="1:5" ht="15" customHeight="1">
      <c r="A22" s="150"/>
      <c r="B22" s="201"/>
      <c r="C22" s="150"/>
      <c r="D22" s="201"/>
      <c r="E22" s="150"/>
    </row>
    <row r="23" spans="1:5" ht="15" customHeight="1">
      <c r="A23" s="194" t="s">
        <v>37</v>
      </c>
      <c r="B23" s="201"/>
      <c r="C23" s="150"/>
      <c r="D23" s="201"/>
      <c r="E23" s="150"/>
    </row>
    <row r="24" spans="1:5" ht="15" customHeight="1">
      <c r="A24" s="4" t="s">
        <v>213</v>
      </c>
      <c r="B24" s="206">
        <v>11468</v>
      </c>
      <c r="C24" s="153">
        <v>4645</v>
      </c>
      <c r="D24" s="206">
        <f>B24</f>
        <v>11468</v>
      </c>
      <c r="E24" s="153">
        <f>C24</f>
        <v>4645</v>
      </c>
    </row>
    <row r="25" spans="1:5" ht="15" customHeight="1">
      <c r="A25" s="4" t="s">
        <v>214</v>
      </c>
      <c r="B25" s="206">
        <v>680</v>
      </c>
      <c r="C25" s="153">
        <v>703</v>
      </c>
      <c r="D25" s="206">
        <f>B25</f>
        <v>680</v>
      </c>
      <c r="E25" s="153">
        <f>C25</f>
        <v>703</v>
      </c>
    </row>
    <row r="26" spans="1:5" ht="15" customHeight="1">
      <c r="A26" s="4"/>
      <c r="B26" s="206"/>
      <c r="C26" s="153"/>
      <c r="D26" s="206"/>
      <c r="E26" s="153"/>
    </row>
    <row r="27" spans="1:5" s="230" customFormat="1" ht="15" customHeight="1" thickBot="1">
      <c r="A27" s="195" t="s">
        <v>183</v>
      </c>
      <c r="B27" s="161">
        <f>+B21</f>
        <v>12148</v>
      </c>
      <c r="C27" s="231">
        <f>SUM(C24:C25)</f>
        <v>5348</v>
      </c>
      <c r="D27" s="161">
        <f>SUM(D24:D25)</f>
        <v>12148</v>
      </c>
      <c r="E27" s="231">
        <f>SUM(E24:E25)</f>
        <v>5348</v>
      </c>
    </row>
    <row r="56" spans="1:5" ht="66.75" customHeight="1">
      <c r="A56" s="312" t="s">
        <v>231</v>
      </c>
      <c r="B56" s="312"/>
      <c r="C56" s="312"/>
      <c r="D56" s="312"/>
      <c r="E56" s="312"/>
    </row>
  </sheetData>
  <sheetProtection/>
  <mergeCells count="2">
    <mergeCell ref="A3:E3"/>
    <mergeCell ref="A56:E56"/>
  </mergeCells>
  <printOptions horizontalCentered="1"/>
  <pageMargins left="0.5511811023622047" right="0.3937007874015748" top="0.7480314960629921" bottom="0.27" header="0.31496062992125984" footer="0.31496062992125984"/>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E58"/>
  <sheetViews>
    <sheetView zoomScale="90" zoomScaleNormal="90" zoomScalePageLayoutView="0" workbookViewId="0" topLeftCell="A1">
      <selection activeCell="A1" sqref="A1:E58"/>
    </sheetView>
  </sheetViews>
  <sheetFormatPr defaultColWidth="9.140625" defaultRowHeight="12.75"/>
  <cols>
    <col min="1" max="1" width="53.28125" style="19" customWidth="1"/>
    <col min="2" max="3" width="20.7109375" style="4" customWidth="1"/>
    <col min="4" max="16384" width="9.140625" style="19" customWidth="1"/>
  </cols>
  <sheetData>
    <row r="1" spans="1:5" ht="15.75" customHeight="1">
      <c r="A1" s="306" t="s">
        <v>89</v>
      </c>
      <c r="B1" s="306"/>
      <c r="C1" s="306"/>
      <c r="D1" s="306"/>
      <c r="E1" s="306"/>
    </row>
    <row r="2" spans="1:5" ht="15.75" customHeight="1">
      <c r="A2" s="313" t="s">
        <v>204</v>
      </c>
      <c r="B2" s="313"/>
      <c r="C2" s="313"/>
      <c r="D2" s="313"/>
      <c r="E2" s="313"/>
    </row>
    <row r="3" spans="1:5" ht="15.75" customHeight="1" thickBot="1">
      <c r="A3" s="314" t="s">
        <v>184</v>
      </c>
      <c r="B3" s="314"/>
      <c r="C3" s="314"/>
      <c r="D3" s="129"/>
      <c r="E3" s="129"/>
    </row>
    <row r="4" spans="1:3" ht="15" customHeight="1">
      <c r="A4" s="4"/>
      <c r="B4" s="166" t="s">
        <v>179</v>
      </c>
      <c r="C4" s="55" t="s">
        <v>170</v>
      </c>
    </row>
    <row r="5" spans="1:3" ht="15" customHeight="1" thickBot="1">
      <c r="A5" s="102"/>
      <c r="B5" s="167" t="s">
        <v>5</v>
      </c>
      <c r="C5" s="131" t="s">
        <v>5</v>
      </c>
    </row>
    <row r="6" spans="1:3" ht="15" customHeight="1">
      <c r="A6" s="50" t="s">
        <v>185</v>
      </c>
      <c r="B6" s="166"/>
      <c r="C6" s="55"/>
    </row>
    <row r="7" spans="1:3" ht="15" customHeight="1">
      <c r="A7" s="50" t="s">
        <v>199</v>
      </c>
      <c r="B7" s="168"/>
      <c r="C7" s="85"/>
    </row>
    <row r="8" spans="1:3" ht="15" customHeight="1">
      <c r="A8" s="4" t="s">
        <v>9</v>
      </c>
      <c r="B8" s="169">
        <v>451109</v>
      </c>
      <c r="C8" s="86">
        <v>450118</v>
      </c>
    </row>
    <row r="9" spans="1:3" ht="15" customHeight="1">
      <c r="A9" s="4" t="s">
        <v>72</v>
      </c>
      <c r="B9" s="169">
        <v>4718</v>
      </c>
      <c r="C9" s="87">
        <v>4743</v>
      </c>
    </row>
    <row r="10" spans="1:3" ht="15" customHeight="1">
      <c r="A10" s="4" t="s">
        <v>50</v>
      </c>
      <c r="B10" s="169">
        <v>4453</v>
      </c>
      <c r="C10" s="87">
        <v>4737</v>
      </c>
    </row>
    <row r="11" spans="1:3" ht="15" customHeight="1">
      <c r="A11" s="4" t="s">
        <v>186</v>
      </c>
      <c r="B11" s="169">
        <v>963009</v>
      </c>
      <c r="C11" s="87">
        <v>957419</v>
      </c>
    </row>
    <row r="12" spans="1:3" ht="15" customHeight="1">
      <c r="A12" s="4" t="s">
        <v>166</v>
      </c>
      <c r="B12" s="169">
        <v>1256</v>
      </c>
      <c r="C12" s="87">
        <v>1245</v>
      </c>
    </row>
    <row r="13" spans="1:3" ht="15" customHeight="1">
      <c r="A13" s="4" t="s">
        <v>27</v>
      </c>
      <c r="B13" s="169">
        <v>1205</v>
      </c>
      <c r="C13" s="87">
        <v>1232</v>
      </c>
    </row>
    <row r="14" spans="1:3" ht="15" customHeight="1">
      <c r="A14" s="88"/>
      <c r="B14" s="170">
        <f>SUM(B8:B13)</f>
        <v>1425750</v>
      </c>
      <c r="C14" s="270">
        <f>SUM(C8:C13)</f>
        <v>1419494</v>
      </c>
    </row>
    <row r="15" spans="1:3" ht="15" customHeight="1">
      <c r="A15" s="50" t="s">
        <v>198</v>
      </c>
      <c r="B15" s="169"/>
      <c r="C15" s="87"/>
    </row>
    <row r="16" spans="1:3" ht="15" customHeight="1">
      <c r="A16" s="4" t="s">
        <v>10</v>
      </c>
      <c r="B16" s="169">
        <v>24508</v>
      </c>
      <c r="C16" s="87">
        <v>25006</v>
      </c>
    </row>
    <row r="17" spans="1:3" ht="15" customHeight="1">
      <c r="A17" s="4" t="s">
        <v>166</v>
      </c>
      <c r="B17" s="169">
        <v>10334</v>
      </c>
      <c r="C17" s="87">
        <v>10635</v>
      </c>
    </row>
    <row r="18" spans="1:3" ht="15" customHeight="1">
      <c r="A18" s="4" t="s">
        <v>187</v>
      </c>
      <c r="B18" s="162">
        <v>3025</v>
      </c>
      <c r="C18" s="52">
        <v>3029</v>
      </c>
    </row>
    <row r="19" spans="1:3" ht="15" customHeight="1">
      <c r="A19" s="4" t="s">
        <v>188</v>
      </c>
      <c r="B19" s="162">
        <v>69</v>
      </c>
      <c r="C19" s="52">
        <v>62</v>
      </c>
    </row>
    <row r="20" spans="1:3" ht="15" customHeight="1">
      <c r="A20" s="4" t="s">
        <v>38</v>
      </c>
      <c r="B20" s="169">
        <v>78310</v>
      </c>
      <c r="C20" s="87">
        <v>72733</v>
      </c>
    </row>
    <row r="21" spans="1:3" ht="15" customHeight="1">
      <c r="A21" s="4" t="s">
        <v>51</v>
      </c>
      <c r="B21" s="169">
        <v>4913</v>
      </c>
      <c r="C21" s="87">
        <v>2478</v>
      </c>
    </row>
    <row r="22" spans="1:4" ht="15" customHeight="1">
      <c r="A22" s="4" t="s">
        <v>52</v>
      </c>
      <c r="B22" s="169">
        <v>72001</v>
      </c>
      <c r="C22" s="87">
        <v>65256</v>
      </c>
      <c r="D22" s="89"/>
    </row>
    <row r="23" spans="1:3" ht="15" customHeight="1">
      <c r="A23" s="88"/>
      <c r="B23" s="170">
        <f>SUM(B16:B22)+1</f>
        <v>193161</v>
      </c>
      <c r="C23" s="270">
        <f>SUM(C16:C22)</f>
        <v>179199</v>
      </c>
    </row>
    <row r="24" spans="1:3" ht="15" customHeight="1" thickBot="1">
      <c r="A24" s="71" t="s">
        <v>189</v>
      </c>
      <c r="B24" s="171">
        <f>B14+B23</f>
        <v>1618911</v>
      </c>
      <c r="C24" s="271">
        <f>C14+C23</f>
        <v>1598693</v>
      </c>
    </row>
    <row r="25" spans="1:3" ht="15" customHeight="1">
      <c r="A25" s="50" t="s">
        <v>190</v>
      </c>
      <c r="B25" s="169"/>
      <c r="C25" s="87"/>
    </row>
    <row r="26" spans="1:3" ht="15" customHeight="1">
      <c r="A26" s="50" t="s">
        <v>197</v>
      </c>
      <c r="B26" s="169"/>
      <c r="C26" s="87"/>
    </row>
    <row r="27" spans="1:3" ht="15" customHeight="1">
      <c r="A27" s="4" t="s">
        <v>23</v>
      </c>
      <c r="B27" s="169">
        <v>609760</v>
      </c>
      <c r="C27" s="87">
        <v>609681</v>
      </c>
    </row>
    <row r="28" spans="1:3" ht="15" customHeight="1">
      <c r="A28" s="4" t="s">
        <v>73</v>
      </c>
      <c r="B28" s="169">
        <f>'[1]Jul10'!$T$159/1000</f>
        <v>3500</v>
      </c>
      <c r="C28" s="87">
        <v>3500</v>
      </c>
    </row>
    <row r="29" spans="1:3" ht="15" customHeight="1">
      <c r="A29" s="4" t="s">
        <v>58</v>
      </c>
      <c r="B29" s="169">
        <v>169370</v>
      </c>
      <c r="C29" s="87">
        <v>169344</v>
      </c>
    </row>
    <row r="30" spans="1:3" s="193" customFormat="1" ht="15" customHeight="1">
      <c r="A30" s="191" t="s">
        <v>59</v>
      </c>
      <c r="B30" s="192">
        <v>-471</v>
      </c>
      <c r="C30" s="86">
        <v>1077</v>
      </c>
    </row>
    <row r="31" spans="1:3" ht="15" customHeight="1">
      <c r="A31" s="4" t="s">
        <v>191</v>
      </c>
      <c r="B31" s="169">
        <v>97</v>
      </c>
      <c r="C31" s="87">
        <v>117</v>
      </c>
    </row>
    <row r="32" spans="1:3" ht="15" customHeight="1">
      <c r="A32" s="4" t="s">
        <v>192</v>
      </c>
      <c r="B32" s="169">
        <v>4547</v>
      </c>
      <c r="C32" s="87">
        <v>3766</v>
      </c>
    </row>
    <row r="33" spans="1:3" ht="15" customHeight="1">
      <c r="A33" s="45" t="s">
        <v>60</v>
      </c>
      <c r="B33" s="172">
        <v>399064</v>
      </c>
      <c r="C33" s="81">
        <v>386829</v>
      </c>
    </row>
    <row r="34" spans="2:3" ht="15" customHeight="1">
      <c r="B34" s="169">
        <f>SUM(B27:B33)</f>
        <v>1185867</v>
      </c>
      <c r="C34" s="87">
        <f>SUM(C27:C33)</f>
        <v>1174314</v>
      </c>
    </row>
    <row r="35" spans="1:3" ht="15" customHeight="1">
      <c r="A35" s="4" t="s">
        <v>193</v>
      </c>
      <c r="B35" s="162">
        <v>19261</v>
      </c>
      <c r="C35" s="52">
        <v>18581</v>
      </c>
    </row>
    <row r="36" spans="1:3" ht="15" customHeight="1">
      <c r="A36" s="88" t="s">
        <v>200</v>
      </c>
      <c r="B36" s="170">
        <f>+B34+B35</f>
        <v>1205128</v>
      </c>
      <c r="C36" s="270">
        <f>+C34+C35</f>
        <v>1192895</v>
      </c>
    </row>
    <row r="37" spans="1:3" ht="15" customHeight="1">
      <c r="A37" s="50" t="s">
        <v>194</v>
      </c>
      <c r="B37" s="169"/>
      <c r="C37" s="87"/>
    </row>
    <row r="38" spans="1:3" ht="15" customHeight="1">
      <c r="A38" s="50" t="s">
        <v>201</v>
      </c>
      <c r="B38" s="169"/>
      <c r="C38" s="87"/>
    </row>
    <row r="39" spans="1:3" ht="15" customHeight="1">
      <c r="A39" s="4" t="s">
        <v>48</v>
      </c>
      <c r="B39" s="169">
        <v>150</v>
      </c>
      <c r="C39" s="87">
        <v>144</v>
      </c>
    </row>
    <row r="40" spans="1:3" ht="15" customHeight="1">
      <c r="A40" s="4" t="s">
        <v>57</v>
      </c>
      <c r="B40" s="169">
        <v>236</v>
      </c>
      <c r="C40" s="87">
        <v>296</v>
      </c>
    </row>
    <row r="41" spans="1:3" ht="15" customHeight="1">
      <c r="A41" s="4" t="s">
        <v>55</v>
      </c>
      <c r="B41" s="169">
        <v>98443</v>
      </c>
      <c r="C41" s="87">
        <v>97730</v>
      </c>
    </row>
    <row r="42" spans="1:3" ht="15" customHeight="1">
      <c r="A42" s="4" t="s">
        <v>54</v>
      </c>
      <c r="B42" s="169">
        <v>9191</v>
      </c>
      <c r="C42" s="87">
        <v>9352</v>
      </c>
    </row>
    <row r="43" spans="1:3" ht="15" customHeight="1">
      <c r="A43" s="88"/>
      <c r="B43" s="170">
        <f>SUM(B39:B42)</f>
        <v>108020</v>
      </c>
      <c r="C43" s="270">
        <f>SUM(C39:C42)</f>
        <v>107522</v>
      </c>
    </row>
    <row r="44" spans="1:3" ht="15" customHeight="1">
      <c r="A44" s="50" t="s">
        <v>202</v>
      </c>
      <c r="B44" s="169"/>
      <c r="C44" s="87"/>
    </row>
    <row r="45" spans="1:3" ht="15" customHeight="1">
      <c r="A45" s="4" t="s">
        <v>39</v>
      </c>
      <c r="B45" s="169">
        <v>77688</v>
      </c>
      <c r="C45" s="87">
        <v>71870</v>
      </c>
    </row>
    <row r="46" spans="1:3" ht="15" customHeight="1">
      <c r="A46" s="4" t="s">
        <v>54</v>
      </c>
      <c r="B46" s="169">
        <v>1420</v>
      </c>
      <c r="C46" s="87">
        <v>2754</v>
      </c>
    </row>
    <row r="47" spans="1:3" ht="15" customHeight="1">
      <c r="A47" s="4" t="s">
        <v>56</v>
      </c>
      <c r="B47" s="169">
        <v>3518</v>
      </c>
      <c r="C47" s="87">
        <v>2084</v>
      </c>
    </row>
    <row r="48" spans="1:3" ht="15" customHeight="1">
      <c r="A48" s="4" t="s">
        <v>57</v>
      </c>
      <c r="B48" s="169">
        <v>366</v>
      </c>
      <c r="C48" s="87">
        <v>405</v>
      </c>
    </row>
    <row r="49" spans="1:3" ht="15" customHeight="1">
      <c r="A49" s="4" t="s">
        <v>55</v>
      </c>
      <c r="B49" s="169">
        <v>222771</v>
      </c>
      <c r="C49" s="87">
        <v>221163</v>
      </c>
    </row>
    <row r="50" spans="1:3" ht="15" customHeight="1">
      <c r="A50" s="88"/>
      <c r="B50" s="170">
        <f>SUM(B45:B49)</f>
        <v>305763</v>
      </c>
      <c r="C50" s="270">
        <f>SUM(C45:C49)</f>
        <v>298276</v>
      </c>
    </row>
    <row r="51" spans="1:3" ht="15" customHeight="1">
      <c r="A51" s="50" t="s">
        <v>195</v>
      </c>
      <c r="B51" s="169">
        <f>B43+B50</f>
        <v>413783</v>
      </c>
      <c r="C51" s="87">
        <f>C43+C50</f>
        <v>405798</v>
      </c>
    </row>
    <row r="52" spans="1:3" ht="15" customHeight="1" thickBot="1">
      <c r="A52" s="71" t="s">
        <v>196</v>
      </c>
      <c r="B52" s="171">
        <f>B51+B36</f>
        <v>1618911</v>
      </c>
      <c r="C52" s="271">
        <f>C51+C36</f>
        <v>1598693</v>
      </c>
    </row>
    <row r="53" ht="15" customHeight="1">
      <c r="B53" s="173"/>
    </row>
    <row r="54" spans="1:3" ht="15" customHeight="1" thickBot="1">
      <c r="A54" s="90" t="s">
        <v>49</v>
      </c>
      <c r="B54" s="174">
        <f>+B34/B27</f>
        <v>1.9448094332196273</v>
      </c>
      <c r="C54" s="91">
        <f>+C34/C27</f>
        <v>1.9261121799760859</v>
      </c>
    </row>
    <row r="55" spans="1:3" ht="12.75" customHeight="1">
      <c r="A55" s="92"/>
      <c r="B55" s="93"/>
      <c r="C55" s="94"/>
    </row>
    <row r="56" spans="1:4" ht="39.75" customHeight="1">
      <c r="A56" s="312" t="s">
        <v>230</v>
      </c>
      <c r="B56" s="312"/>
      <c r="C56" s="312"/>
      <c r="D56" s="96"/>
    </row>
    <row r="57" spans="1:3" ht="12.75">
      <c r="A57" s="4"/>
      <c r="B57" s="95"/>
      <c r="C57" s="95"/>
    </row>
    <row r="58" spans="2:3" ht="12.75">
      <c r="B58" s="95"/>
      <c r="C58" s="95"/>
    </row>
  </sheetData>
  <sheetProtection/>
  <mergeCells count="4">
    <mergeCell ref="A56:C56"/>
    <mergeCell ref="A1:E1"/>
    <mergeCell ref="A2:E2"/>
    <mergeCell ref="A3:C3"/>
  </mergeCells>
  <printOptions/>
  <pageMargins left="0.81" right="0.45" top="0.73" bottom="0.15" header="0.5" footer="0.5"/>
  <pageSetup fitToHeight="1" fitToWidth="1" horizontalDpi="180" verticalDpi="18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C35">
      <selection activeCell="A1" sqref="A1:K41"/>
    </sheetView>
  </sheetViews>
  <sheetFormatPr defaultColWidth="9.140625" defaultRowHeight="12.75"/>
  <cols>
    <col min="1" max="1" width="50.7109375" style="19" customWidth="1"/>
    <col min="2" max="2" width="13.7109375" style="16" customWidth="1"/>
    <col min="3" max="3" width="17.57421875" style="16" customWidth="1"/>
    <col min="4" max="9" width="13.7109375" style="16" customWidth="1"/>
    <col min="10" max="10" width="13.7109375" style="4" customWidth="1"/>
    <col min="11" max="11" width="13.7109375" style="16" customWidth="1"/>
    <col min="12" max="16" width="9.140625" style="16" customWidth="1"/>
    <col min="17" max="16384" width="9.140625" style="19" customWidth="1"/>
  </cols>
  <sheetData>
    <row r="1" spans="1:11" ht="15.75" customHeight="1">
      <c r="A1" s="306" t="s">
        <v>89</v>
      </c>
      <c r="B1" s="306"/>
      <c r="C1" s="306"/>
      <c r="D1" s="306"/>
      <c r="E1" s="306"/>
      <c r="F1" s="306"/>
      <c r="G1" s="306"/>
      <c r="H1" s="306"/>
      <c r="I1" s="306"/>
      <c r="J1" s="306"/>
      <c r="K1" s="306"/>
    </row>
    <row r="2" spans="1:16" s="76" customFormat="1" ht="15.75" customHeight="1">
      <c r="A2" s="313" t="s">
        <v>206</v>
      </c>
      <c r="B2" s="313"/>
      <c r="C2" s="313"/>
      <c r="D2" s="313"/>
      <c r="E2" s="313"/>
      <c r="F2" s="313"/>
      <c r="G2" s="313"/>
      <c r="H2" s="313"/>
      <c r="I2" s="313"/>
      <c r="J2" s="313"/>
      <c r="K2" s="313"/>
      <c r="L2" s="75"/>
      <c r="M2" s="75"/>
      <c r="N2" s="75"/>
      <c r="O2" s="75"/>
      <c r="P2" s="75"/>
    </row>
    <row r="3" spans="1:16" s="76" customFormat="1" ht="15.75" customHeight="1">
      <c r="A3" s="307" t="s">
        <v>267</v>
      </c>
      <c r="B3" s="307"/>
      <c r="C3" s="307"/>
      <c r="D3" s="307"/>
      <c r="E3" s="307"/>
      <c r="F3" s="307"/>
      <c r="G3" s="307"/>
      <c r="H3" s="307"/>
      <c r="I3" s="307"/>
      <c r="J3" s="307"/>
      <c r="K3" s="307"/>
      <c r="L3" s="75"/>
      <c r="M3" s="75"/>
      <c r="N3" s="75"/>
      <c r="O3" s="75"/>
      <c r="P3" s="75"/>
    </row>
    <row r="4" spans="1:11" s="75" customFormat="1" ht="15.75" customHeight="1" thickBot="1">
      <c r="A4" s="316"/>
      <c r="B4" s="316"/>
      <c r="C4" s="316"/>
      <c r="D4" s="316"/>
      <c r="E4" s="316"/>
      <c r="F4" s="316"/>
      <c r="G4" s="316"/>
      <c r="H4" s="316"/>
      <c r="I4" s="316"/>
      <c r="J4" s="316"/>
      <c r="K4" s="316"/>
    </row>
    <row r="5" spans="1:11" s="77" customFormat="1" ht="15.75" customHeight="1">
      <c r="A5" s="175"/>
      <c r="B5" s="315" t="s">
        <v>209</v>
      </c>
      <c r="C5" s="315"/>
      <c r="D5" s="315"/>
      <c r="E5" s="315"/>
      <c r="F5" s="315"/>
      <c r="G5" s="315"/>
      <c r="H5" s="315"/>
      <c r="I5" s="315"/>
      <c r="J5" s="175"/>
      <c r="K5" s="175"/>
    </row>
    <row r="6" spans="1:11" s="39" customFormat="1" ht="53.25" customHeight="1">
      <c r="A6" s="176"/>
      <c r="B6" s="177" t="s">
        <v>69</v>
      </c>
      <c r="C6" s="178" t="s">
        <v>73</v>
      </c>
      <c r="D6" s="178" t="s">
        <v>11</v>
      </c>
      <c r="E6" s="178" t="s">
        <v>32</v>
      </c>
      <c r="F6" s="178" t="s">
        <v>192</v>
      </c>
      <c r="G6" s="177" t="s">
        <v>61</v>
      </c>
      <c r="H6" s="178" t="s">
        <v>33</v>
      </c>
      <c r="I6" s="178" t="s">
        <v>13</v>
      </c>
      <c r="J6" s="177" t="s">
        <v>208</v>
      </c>
      <c r="K6" s="177" t="s">
        <v>165</v>
      </c>
    </row>
    <row r="7" spans="1:11" s="4" customFormat="1" ht="15.75" customHeight="1" thickBot="1">
      <c r="A7" s="179"/>
      <c r="B7" s="180" t="s">
        <v>5</v>
      </c>
      <c r="C7" s="180" t="s">
        <v>5</v>
      </c>
      <c r="D7" s="180" t="s">
        <v>5</v>
      </c>
      <c r="E7" s="180" t="s">
        <v>5</v>
      </c>
      <c r="F7" s="180" t="s">
        <v>5</v>
      </c>
      <c r="G7" s="180" t="s">
        <v>5</v>
      </c>
      <c r="H7" s="180" t="s">
        <v>5</v>
      </c>
      <c r="I7" s="180" t="s">
        <v>5</v>
      </c>
      <c r="J7" s="180" t="s">
        <v>5</v>
      </c>
      <c r="K7" s="180" t="s">
        <v>5</v>
      </c>
    </row>
    <row r="8" spans="1:11" s="4" customFormat="1" ht="15.75" customHeight="1">
      <c r="A8" s="173"/>
      <c r="B8" s="181"/>
      <c r="C8" s="181"/>
      <c r="D8" s="181"/>
      <c r="E8" s="181"/>
      <c r="F8" s="181"/>
      <c r="G8" s="181"/>
      <c r="H8" s="181"/>
      <c r="I8" s="181"/>
      <c r="J8" s="181"/>
      <c r="K8" s="181"/>
    </row>
    <row r="9" spans="1:11" s="78" customFormat="1" ht="15.75" customHeight="1">
      <c r="A9" s="158" t="s">
        <v>266</v>
      </c>
      <c r="B9" s="162">
        <v>609681</v>
      </c>
      <c r="C9" s="162">
        <v>3500</v>
      </c>
      <c r="D9" s="162">
        <v>169344</v>
      </c>
      <c r="E9" s="162">
        <v>1077</v>
      </c>
      <c r="F9" s="162">
        <v>3766</v>
      </c>
      <c r="G9" s="162">
        <v>117</v>
      </c>
      <c r="H9" s="162">
        <v>386829</v>
      </c>
      <c r="I9" s="162">
        <f>SUM(B9:H9)</f>
        <v>1174314</v>
      </c>
      <c r="J9" s="162">
        <v>18581</v>
      </c>
      <c r="K9" s="162">
        <f>+I9+J9</f>
        <v>1192895</v>
      </c>
    </row>
    <row r="10" spans="1:11" s="78" customFormat="1" ht="15.75" customHeight="1">
      <c r="A10" s="236" t="s">
        <v>226</v>
      </c>
      <c r="B10" s="162"/>
      <c r="C10" s="162"/>
      <c r="D10" s="162"/>
      <c r="E10" s="162"/>
      <c r="F10" s="162"/>
      <c r="G10" s="162"/>
      <c r="H10" s="162"/>
      <c r="I10" s="162"/>
      <c r="J10" s="162"/>
      <c r="K10" s="162"/>
    </row>
    <row r="11" spans="1:11" s="78" customFormat="1" ht="15.75" customHeight="1">
      <c r="A11" s="158" t="s">
        <v>215</v>
      </c>
      <c r="B11" s="162">
        <v>0</v>
      </c>
      <c r="C11" s="162">
        <v>0</v>
      </c>
      <c r="D11" s="162">
        <v>0</v>
      </c>
      <c r="E11" s="162">
        <v>0</v>
      </c>
      <c r="F11" s="162">
        <v>0</v>
      </c>
      <c r="G11" s="162">
        <v>0</v>
      </c>
      <c r="H11" s="162">
        <f>+PL!D27</f>
        <v>12235</v>
      </c>
      <c r="I11" s="162">
        <f>SUM(B11:H11)</f>
        <v>12235</v>
      </c>
      <c r="J11" s="162">
        <v>981</v>
      </c>
      <c r="K11" s="162">
        <f>+I11+J11</f>
        <v>13216</v>
      </c>
    </row>
    <row r="12" spans="1:11" s="78" customFormat="1" ht="15.75" customHeight="1">
      <c r="A12" s="236" t="s">
        <v>162</v>
      </c>
      <c r="B12" s="162"/>
      <c r="C12" s="162"/>
      <c r="D12" s="162"/>
      <c r="E12" s="162"/>
      <c r="F12" s="162"/>
      <c r="G12" s="162"/>
      <c r="H12" s="162"/>
      <c r="I12" s="162"/>
      <c r="J12" s="162"/>
      <c r="K12" s="162"/>
    </row>
    <row r="13" spans="1:11" s="78" customFormat="1" ht="15.75" customHeight="1">
      <c r="A13" s="158" t="s">
        <v>166</v>
      </c>
      <c r="B13" s="237">
        <v>0</v>
      </c>
      <c r="C13" s="238">
        <v>0</v>
      </c>
      <c r="D13" s="238">
        <v>0</v>
      </c>
      <c r="E13" s="238">
        <v>0</v>
      </c>
      <c r="F13" s="238">
        <f>1314-533</f>
        <v>781</v>
      </c>
      <c r="G13" s="238">
        <v>0</v>
      </c>
      <c r="H13" s="238">
        <v>0</v>
      </c>
      <c r="I13" s="238">
        <f>SUM(B13:H13)</f>
        <v>781</v>
      </c>
      <c r="J13" s="238">
        <v>0</v>
      </c>
      <c r="K13" s="239">
        <f>+I13+J13</f>
        <v>781</v>
      </c>
    </row>
    <row r="14" spans="1:11" s="78" customFormat="1" ht="15.75" customHeight="1">
      <c r="A14" s="158" t="s">
        <v>18</v>
      </c>
      <c r="B14" s="240">
        <v>0</v>
      </c>
      <c r="C14" s="172">
        <v>0</v>
      </c>
      <c r="D14" s="172">
        <v>0</v>
      </c>
      <c r="E14" s="172">
        <v>-1548</v>
      </c>
      <c r="F14" s="172">
        <v>0</v>
      </c>
      <c r="G14" s="172">
        <v>0</v>
      </c>
      <c r="H14" s="172">
        <v>0</v>
      </c>
      <c r="I14" s="172">
        <f>SUM(B14:H14)</f>
        <v>-1548</v>
      </c>
      <c r="J14" s="172">
        <v>-301</v>
      </c>
      <c r="K14" s="241">
        <f>+I14+J14</f>
        <v>-1849</v>
      </c>
    </row>
    <row r="15" spans="1:11" s="78" customFormat="1" ht="15.75" customHeight="1">
      <c r="A15" s="158" t="s">
        <v>268</v>
      </c>
      <c r="B15" s="162">
        <f>+B13+B14</f>
        <v>0</v>
      </c>
      <c r="C15" s="162">
        <f aca="true" t="shared" si="0" ref="C15:K15">+C13+C14</f>
        <v>0</v>
      </c>
      <c r="D15" s="162">
        <f t="shared" si="0"/>
        <v>0</v>
      </c>
      <c r="E15" s="162">
        <f t="shared" si="0"/>
        <v>-1548</v>
      </c>
      <c r="F15" s="162">
        <f t="shared" si="0"/>
        <v>781</v>
      </c>
      <c r="G15" s="162">
        <f t="shared" si="0"/>
        <v>0</v>
      </c>
      <c r="H15" s="162">
        <f t="shared" si="0"/>
        <v>0</v>
      </c>
      <c r="I15" s="162">
        <f t="shared" si="0"/>
        <v>-767</v>
      </c>
      <c r="J15" s="162">
        <f t="shared" si="0"/>
        <v>-301</v>
      </c>
      <c r="K15" s="162">
        <f t="shared" si="0"/>
        <v>-1068</v>
      </c>
    </row>
    <row r="16" spans="1:11" s="78" customFormat="1" ht="15.75" customHeight="1">
      <c r="A16" s="158"/>
      <c r="B16" s="162"/>
      <c r="C16" s="162"/>
      <c r="D16" s="162"/>
      <c r="E16" s="162"/>
      <c r="F16" s="162"/>
      <c r="G16" s="162"/>
      <c r="H16" s="162"/>
      <c r="I16" s="162"/>
      <c r="J16" s="162"/>
      <c r="K16" s="162"/>
    </row>
    <row r="17" spans="1:11" s="78" customFormat="1" ht="15.75" customHeight="1">
      <c r="A17" s="242" t="s">
        <v>163</v>
      </c>
      <c r="B17" s="243">
        <f aca="true" t="shared" si="1" ref="B17:K17">+B11+B15</f>
        <v>0</v>
      </c>
      <c r="C17" s="243">
        <f t="shared" si="1"/>
        <v>0</v>
      </c>
      <c r="D17" s="243">
        <f t="shared" si="1"/>
        <v>0</v>
      </c>
      <c r="E17" s="243">
        <f t="shared" si="1"/>
        <v>-1548</v>
      </c>
      <c r="F17" s="243">
        <f t="shared" si="1"/>
        <v>781</v>
      </c>
      <c r="G17" s="243">
        <f t="shared" si="1"/>
        <v>0</v>
      </c>
      <c r="H17" s="243">
        <f t="shared" si="1"/>
        <v>12235</v>
      </c>
      <c r="I17" s="243">
        <f t="shared" si="1"/>
        <v>11468</v>
      </c>
      <c r="J17" s="243">
        <f t="shared" si="1"/>
        <v>680</v>
      </c>
      <c r="K17" s="243">
        <f t="shared" si="1"/>
        <v>12148</v>
      </c>
    </row>
    <row r="18" spans="1:11" s="78" customFormat="1" ht="15.75" customHeight="1">
      <c r="A18" s="158"/>
      <c r="B18" s="162"/>
      <c r="C18" s="162"/>
      <c r="D18" s="162"/>
      <c r="E18" s="162"/>
      <c r="F18" s="162"/>
      <c r="G18" s="162"/>
      <c r="H18" s="162"/>
      <c r="I18" s="162"/>
      <c r="J18" s="162"/>
      <c r="K18" s="162"/>
    </row>
    <row r="19" spans="1:11" s="78" customFormat="1" ht="15.75" customHeight="1">
      <c r="A19" s="236" t="s">
        <v>159</v>
      </c>
      <c r="B19" s="162"/>
      <c r="C19" s="162"/>
      <c r="D19" s="162"/>
      <c r="E19" s="162"/>
      <c r="F19" s="162"/>
      <c r="G19" s="162"/>
      <c r="H19" s="162"/>
      <c r="I19" s="162"/>
      <c r="J19" s="162"/>
      <c r="K19" s="159"/>
    </row>
    <row r="20" spans="1:11" s="78" customFormat="1" ht="15" customHeight="1">
      <c r="A20" s="184" t="s">
        <v>227</v>
      </c>
      <c r="B20" s="162">
        <v>79</v>
      </c>
      <c r="C20" s="162">
        <v>0</v>
      </c>
      <c r="D20" s="162">
        <v>26</v>
      </c>
      <c r="E20" s="162">
        <v>0</v>
      </c>
      <c r="F20" s="162"/>
      <c r="G20" s="162">
        <v>-20</v>
      </c>
      <c r="H20" s="162">
        <v>0</v>
      </c>
      <c r="I20" s="162">
        <f>SUM(B20:H20)</f>
        <v>85</v>
      </c>
      <c r="J20" s="162">
        <v>0</v>
      </c>
      <c r="K20" s="185">
        <f>SUM(I20:J20)</f>
        <v>85</v>
      </c>
    </row>
    <row r="21" spans="1:11" s="79" customFormat="1" ht="15.75" customHeight="1">
      <c r="A21" s="244" t="s">
        <v>159</v>
      </c>
      <c r="B21" s="245">
        <f>+B20</f>
        <v>79</v>
      </c>
      <c r="C21" s="245">
        <f aca="true" t="shared" si="2" ref="C21:K21">+C20</f>
        <v>0</v>
      </c>
      <c r="D21" s="245">
        <f t="shared" si="2"/>
        <v>26</v>
      </c>
      <c r="E21" s="245">
        <f t="shared" si="2"/>
        <v>0</v>
      </c>
      <c r="F21" s="245">
        <f t="shared" si="2"/>
        <v>0</v>
      </c>
      <c r="G21" s="245">
        <f t="shared" si="2"/>
        <v>-20</v>
      </c>
      <c r="H21" s="245">
        <f t="shared" si="2"/>
        <v>0</v>
      </c>
      <c r="I21" s="245">
        <f t="shared" si="2"/>
        <v>85</v>
      </c>
      <c r="J21" s="245">
        <f t="shared" si="2"/>
        <v>0</v>
      </c>
      <c r="K21" s="245">
        <f t="shared" si="2"/>
        <v>85</v>
      </c>
    </row>
    <row r="22" spans="1:11" s="79" customFormat="1" ht="15.75" customHeight="1">
      <c r="A22" s="246"/>
      <c r="B22" s="247"/>
      <c r="C22" s="247"/>
      <c r="D22" s="247"/>
      <c r="E22" s="247"/>
      <c r="F22" s="247"/>
      <c r="G22" s="247"/>
      <c r="H22" s="247"/>
      <c r="I22" s="247"/>
      <c r="J22" s="247"/>
      <c r="K22" s="247"/>
    </row>
    <row r="23" spans="1:11" s="78" customFormat="1" ht="15.75" customHeight="1" thickBot="1">
      <c r="A23" s="248" t="s">
        <v>224</v>
      </c>
      <c r="B23" s="249">
        <f aca="true" t="shared" si="3" ref="B23:K23">+B9+B17+B21</f>
        <v>609760</v>
      </c>
      <c r="C23" s="249">
        <f t="shared" si="3"/>
        <v>3500</v>
      </c>
      <c r="D23" s="249">
        <f t="shared" si="3"/>
        <v>169370</v>
      </c>
      <c r="E23" s="249">
        <f t="shared" si="3"/>
        <v>-471</v>
      </c>
      <c r="F23" s="249">
        <f t="shared" si="3"/>
        <v>4547</v>
      </c>
      <c r="G23" s="249">
        <f t="shared" si="3"/>
        <v>97</v>
      </c>
      <c r="H23" s="249">
        <f t="shared" si="3"/>
        <v>399064</v>
      </c>
      <c r="I23" s="249">
        <f t="shared" si="3"/>
        <v>1185867</v>
      </c>
      <c r="J23" s="249">
        <f t="shared" si="3"/>
        <v>19261</v>
      </c>
      <c r="K23" s="249">
        <f t="shared" si="3"/>
        <v>1205128</v>
      </c>
    </row>
    <row r="24" spans="2:11" s="4" customFormat="1" ht="15.75" customHeight="1">
      <c r="B24" s="80"/>
      <c r="C24" s="80"/>
      <c r="D24" s="80"/>
      <c r="E24" s="80"/>
      <c r="F24" s="80"/>
      <c r="G24" s="80"/>
      <c r="H24" s="80"/>
      <c r="I24" s="80"/>
      <c r="J24" s="80"/>
      <c r="K24" s="80"/>
    </row>
    <row r="25" spans="1:10" ht="15.75" customHeight="1">
      <c r="A25" s="50" t="s">
        <v>152</v>
      </c>
      <c r="J25" s="16"/>
    </row>
    <row r="26" spans="1:11" ht="15.75" customHeight="1">
      <c r="A26" s="4" t="s">
        <v>207</v>
      </c>
      <c r="B26" s="52">
        <v>486712</v>
      </c>
      <c r="C26" s="52">
        <v>3500</v>
      </c>
      <c r="D26" s="52">
        <v>290946</v>
      </c>
      <c r="E26" s="52">
        <v>998</v>
      </c>
      <c r="G26" s="52">
        <v>292</v>
      </c>
      <c r="H26" s="52">
        <v>363191</v>
      </c>
      <c r="I26" s="52">
        <f>SUM(B26:H26)</f>
        <v>1145639</v>
      </c>
      <c r="J26" s="82">
        <v>18270</v>
      </c>
      <c r="K26" s="98">
        <f>SUM(I26:J26)</f>
        <v>1163909</v>
      </c>
    </row>
    <row r="27" spans="1:11" ht="15.75" customHeight="1">
      <c r="A27" s="45" t="s">
        <v>225</v>
      </c>
      <c r="B27" s="81"/>
      <c r="C27" s="81"/>
      <c r="D27" s="81"/>
      <c r="E27" s="81"/>
      <c r="F27" s="45"/>
      <c r="G27" s="81"/>
      <c r="H27" s="81">
        <v>597</v>
      </c>
      <c r="I27" s="81">
        <f>SUM(B27:H27)</f>
        <v>597</v>
      </c>
      <c r="J27" s="222"/>
      <c r="K27" s="99">
        <f>SUM(I27:J27)</f>
        <v>597</v>
      </c>
    </row>
    <row r="28" spans="1:11" ht="15.75" customHeight="1">
      <c r="A28" s="4" t="s">
        <v>164</v>
      </c>
      <c r="B28" s="52">
        <f aca="true" t="shared" si="4" ref="B28:K28">+B26+B27</f>
        <v>486712</v>
      </c>
      <c r="C28" s="52">
        <f t="shared" si="4"/>
        <v>3500</v>
      </c>
      <c r="D28" s="52">
        <f t="shared" si="4"/>
        <v>290946</v>
      </c>
      <c r="E28" s="52">
        <f t="shared" si="4"/>
        <v>998</v>
      </c>
      <c r="F28" s="52">
        <f t="shared" si="4"/>
        <v>0</v>
      </c>
      <c r="G28" s="52">
        <f t="shared" si="4"/>
        <v>292</v>
      </c>
      <c r="H28" s="52">
        <f t="shared" si="4"/>
        <v>363788</v>
      </c>
      <c r="I28" s="52">
        <f t="shared" si="4"/>
        <v>1146236</v>
      </c>
      <c r="J28" s="52">
        <f t="shared" si="4"/>
        <v>18270</v>
      </c>
      <c r="K28" s="52">
        <f t="shared" si="4"/>
        <v>1164506</v>
      </c>
    </row>
    <row r="29" spans="1:11" ht="15.75" customHeight="1">
      <c r="A29" s="226" t="s">
        <v>226</v>
      </c>
      <c r="B29" s="52"/>
      <c r="C29" s="52"/>
      <c r="D29" s="52"/>
      <c r="E29" s="52"/>
      <c r="F29" s="52"/>
      <c r="G29" s="52"/>
      <c r="H29" s="52"/>
      <c r="I29" s="52"/>
      <c r="J29" s="52"/>
      <c r="K29" s="52"/>
    </row>
    <row r="30" spans="1:11" ht="15.75" customHeight="1">
      <c r="A30" s="4" t="s">
        <v>215</v>
      </c>
      <c r="B30" s="52"/>
      <c r="C30" s="52"/>
      <c r="D30" s="52"/>
      <c r="E30" s="52">
        <v>403</v>
      </c>
      <c r="G30" s="52"/>
      <c r="H30" s="52">
        <f>+'[2]PL'!B39</f>
        <v>0</v>
      </c>
      <c r="I30" s="52">
        <f>SUM(B30:H30)</f>
        <v>403</v>
      </c>
      <c r="J30" s="52">
        <v>703</v>
      </c>
      <c r="K30" s="98">
        <f>SUM(I30:J30)</f>
        <v>1106</v>
      </c>
    </row>
    <row r="31" spans="1:11" s="78" customFormat="1" ht="15.75" customHeight="1">
      <c r="A31" s="88" t="s">
        <v>183</v>
      </c>
      <c r="B31" s="228">
        <f>SUM(B28:B30)</f>
        <v>486712</v>
      </c>
      <c r="C31" s="228">
        <f aca="true" t="shared" si="5" ref="C31:K31">SUM(C28:C30)</f>
        <v>3500</v>
      </c>
      <c r="D31" s="228">
        <f t="shared" si="5"/>
        <v>290946</v>
      </c>
      <c r="E31" s="228">
        <f t="shared" si="5"/>
        <v>1401</v>
      </c>
      <c r="F31" s="228">
        <f t="shared" si="5"/>
        <v>0</v>
      </c>
      <c r="G31" s="228">
        <f t="shared" si="5"/>
        <v>292</v>
      </c>
      <c r="H31" s="228">
        <f t="shared" si="5"/>
        <v>363788</v>
      </c>
      <c r="I31" s="228">
        <f t="shared" si="5"/>
        <v>1146639</v>
      </c>
      <c r="J31" s="228">
        <f t="shared" si="5"/>
        <v>18973</v>
      </c>
      <c r="K31" s="228">
        <f t="shared" si="5"/>
        <v>1165612</v>
      </c>
    </row>
    <row r="32" spans="1:11" ht="15.75" customHeight="1">
      <c r="A32" s="4"/>
      <c r="B32" s="52"/>
      <c r="C32" s="52"/>
      <c r="D32" s="52"/>
      <c r="E32" s="52"/>
      <c r="G32" s="52"/>
      <c r="H32" s="52"/>
      <c r="I32" s="52"/>
      <c r="J32" s="52"/>
      <c r="K32" s="98"/>
    </row>
    <row r="33" spans="1:11" s="16" customFormat="1" ht="15.75" customHeight="1">
      <c r="A33" s="226" t="s">
        <v>159</v>
      </c>
      <c r="B33" s="52"/>
      <c r="C33" s="52"/>
      <c r="D33" s="52"/>
      <c r="E33" s="52"/>
      <c r="G33" s="52"/>
      <c r="H33" s="52"/>
      <c r="I33" s="52"/>
      <c r="J33" s="52"/>
      <c r="K33" s="98"/>
    </row>
    <row r="34" spans="1:11" s="16" customFormat="1" ht="15" customHeight="1">
      <c r="A34" s="191" t="s">
        <v>227</v>
      </c>
      <c r="B34" s="52">
        <v>75</v>
      </c>
      <c r="C34" s="52">
        <v>0</v>
      </c>
      <c r="D34" s="52">
        <v>0</v>
      </c>
      <c r="E34" s="52">
        <v>0</v>
      </c>
      <c r="G34" s="52">
        <v>0</v>
      </c>
      <c r="H34" s="52">
        <v>0</v>
      </c>
      <c r="I34" s="52">
        <f>SUM(B34:H34)</f>
        <v>75</v>
      </c>
      <c r="J34" s="52">
        <v>0</v>
      </c>
      <c r="K34" s="223">
        <f>SUM(I34:J34)</f>
        <v>75</v>
      </c>
    </row>
    <row r="35" spans="1:11" s="16" customFormat="1" ht="15" customHeight="1">
      <c r="A35" s="227" t="s">
        <v>159</v>
      </c>
      <c r="B35" s="212">
        <f>SUM(B34)</f>
        <v>75</v>
      </c>
      <c r="C35" s="212">
        <f aca="true" t="shared" si="6" ref="C35:K35">SUM(C34)</f>
        <v>0</v>
      </c>
      <c r="D35" s="212">
        <f t="shared" si="6"/>
        <v>0</v>
      </c>
      <c r="E35" s="212">
        <f t="shared" si="6"/>
        <v>0</v>
      </c>
      <c r="F35" s="212">
        <f t="shared" si="6"/>
        <v>0</v>
      </c>
      <c r="G35" s="212">
        <f t="shared" si="6"/>
        <v>0</v>
      </c>
      <c r="H35" s="212">
        <f t="shared" si="6"/>
        <v>0</v>
      </c>
      <c r="I35" s="212">
        <f t="shared" si="6"/>
        <v>75</v>
      </c>
      <c r="J35" s="212">
        <f t="shared" si="6"/>
        <v>0</v>
      </c>
      <c r="K35" s="212">
        <f t="shared" si="6"/>
        <v>75</v>
      </c>
    </row>
    <row r="36" spans="1:11" s="75" customFormat="1" ht="15.75" customHeight="1">
      <c r="A36" s="224"/>
      <c r="B36" s="116"/>
      <c r="C36" s="116"/>
      <c r="D36" s="116"/>
      <c r="E36" s="116"/>
      <c r="G36" s="116"/>
      <c r="H36" s="116"/>
      <c r="I36" s="116"/>
      <c r="J36" s="225"/>
      <c r="K36" s="148"/>
    </row>
    <row r="37" spans="1:11" s="78" customFormat="1" ht="15.75" customHeight="1" thickBot="1">
      <c r="A37" s="103" t="s">
        <v>223</v>
      </c>
      <c r="B37" s="250">
        <f aca="true" t="shared" si="7" ref="B37:K37">B31+B35</f>
        <v>486787</v>
      </c>
      <c r="C37" s="250">
        <f t="shared" si="7"/>
        <v>3500</v>
      </c>
      <c r="D37" s="250">
        <f t="shared" si="7"/>
        <v>290946</v>
      </c>
      <c r="E37" s="250">
        <f t="shared" si="7"/>
        <v>1401</v>
      </c>
      <c r="F37" s="250">
        <f t="shared" si="7"/>
        <v>0</v>
      </c>
      <c r="G37" s="250">
        <f t="shared" si="7"/>
        <v>292</v>
      </c>
      <c r="H37" s="250">
        <f t="shared" si="7"/>
        <v>363788</v>
      </c>
      <c r="I37" s="250">
        <f t="shared" si="7"/>
        <v>1146714</v>
      </c>
      <c r="J37" s="250">
        <f t="shared" si="7"/>
        <v>18973</v>
      </c>
      <c r="K37" s="250">
        <f t="shared" si="7"/>
        <v>1165687</v>
      </c>
    </row>
    <row r="38" spans="1:11" s="146" customFormat="1" ht="15" customHeight="1">
      <c r="A38" s="4"/>
      <c r="B38" s="52"/>
      <c r="C38" s="52"/>
      <c r="D38" s="52"/>
      <c r="E38" s="52"/>
      <c r="F38" s="52"/>
      <c r="G38" s="52"/>
      <c r="H38" s="52"/>
      <c r="I38" s="52"/>
      <c r="J38" s="82"/>
      <c r="K38" s="82"/>
    </row>
    <row r="39" spans="1:16" s="3" customFormat="1" ht="15.75" customHeight="1">
      <c r="A39" s="4"/>
      <c r="B39" s="52"/>
      <c r="C39" s="52"/>
      <c r="D39" s="52"/>
      <c r="E39" s="52"/>
      <c r="F39" s="52"/>
      <c r="G39" s="52"/>
      <c r="H39" s="52"/>
      <c r="I39" s="52"/>
      <c r="J39" s="82"/>
      <c r="K39" s="82"/>
      <c r="L39" s="52"/>
      <c r="M39" s="52"/>
      <c r="N39" s="52"/>
      <c r="O39" s="4"/>
      <c r="P39" s="4"/>
    </row>
    <row r="40" spans="1:16" ht="15.75" customHeight="1">
      <c r="A40" s="312" t="s">
        <v>228</v>
      </c>
      <c r="B40" s="312"/>
      <c r="C40" s="312"/>
      <c r="D40" s="312"/>
      <c r="E40" s="312"/>
      <c r="F40" s="312"/>
      <c r="G40" s="312"/>
      <c r="H40" s="312"/>
      <c r="I40" s="312"/>
      <c r="J40" s="312"/>
      <c r="K40" s="312"/>
      <c r="M40" s="19"/>
      <c r="N40" s="19"/>
      <c r="O40" s="19"/>
      <c r="P40" s="19"/>
    </row>
    <row r="41" spans="1:16" ht="52.5" customHeight="1">
      <c r="A41" s="312"/>
      <c r="B41" s="312"/>
      <c r="C41" s="312"/>
      <c r="D41" s="312"/>
      <c r="E41" s="312"/>
      <c r="F41" s="312"/>
      <c r="G41" s="312"/>
      <c r="H41" s="312"/>
      <c r="I41" s="312"/>
      <c r="J41" s="312"/>
      <c r="K41" s="312"/>
      <c r="L41" s="83"/>
      <c r="M41" s="19"/>
      <c r="N41" s="19"/>
      <c r="O41" s="19"/>
      <c r="P41" s="19"/>
    </row>
    <row r="42" spans="1:16" ht="12.75">
      <c r="A42" s="4"/>
      <c r="M42" s="19"/>
      <c r="N42" s="19"/>
      <c r="O42" s="19"/>
      <c r="P42" s="19"/>
    </row>
  </sheetData>
  <sheetProtection/>
  <mergeCells count="6">
    <mergeCell ref="B5:I5"/>
    <mergeCell ref="A40:K41"/>
    <mergeCell ref="A1:K1"/>
    <mergeCell ref="A2:K2"/>
    <mergeCell ref="A4:K4"/>
    <mergeCell ref="A3:K3"/>
  </mergeCells>
  <printOptions horizontalCentered="1"/>
  <pageMargins left="0.275590551181102" right="0.15748031496063" top="0.511811023622047" bottom="0.31496062992126" header="0.511811023622047" footer="0.23622047244094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tabSelected="1" zoomScale="90" zoomScaleNormal="90" zoomScalePageLayoutView="0" workbookViewId="0" topLeftCell="A18">
      <selection activeCell="C37" sqref="C37"/>
    </sheetView>
  </sheetViews>
  <sheetFormatPr defaultColWidth="9.140625" defaultRowHeight="12.75"/>
  <cols>
    <col min="1" max="1" width="68.7109375" style="67" customWidth="1"/>
    <col min="2" max="2" width="18.7109375" style="50" customWidth="1"/>
    <col min="3" max="3" width="18.7109375" style="3" customWidth="1"/>
    <col min="4" max="16384" width="9.140625" style="67" customWidth="1"/>
  </cols>
  <sheetData>
    <row r="1" spans="1:11" s="133" customFormat="1" ht="15.75" customHeight="1">
      <c r="A1" s="84" t="s">
        <v>89</v>
      </c>
      <c r="B1" s="84"/>
      <c r="C1" s="84"/>
      <c r="D1" s="84"/>
      <c r="E1" s="84"/>
      <c r="F1" s="84"/>
      <c r="G1" s="84"/>
      <c r="H1" s="84"/>
      <c r="I1" s="84"/>
      <c r="J1" s="84"/>
      <c r="K1" s="84"/>
    </row>
    <row r="2" spans="1:11" s="3" customFormat="1" ht="15.75" customHeight="1">
      <c r="A2" s="132" t="s">
        <v>178</v>
      </c>
      <c r="B2" s="132"/>
      <c r="C2" s="132"/>
      <c r="D2" s="132"/>
      <c r="E2" s="132"/>
      <c r="F2" s="132"/>
      <c r="G2" s="132"/>
      <c r="H2" s="132"/>
      <c r="I2" s="132"/>
      <c r="J2" s="132"/>
      <c r="K2" s="132"/>
    </row>
    <row r="3" spans="1:11" s="3" customFormat="1" ht="15.75" customHeight="1">
      <c r="A3" s="129" t="s">
        <v>181</v>
      </c>
      <c r="B3" s="129"/>
      <c r="C3" s="129"/>
      <c r="D3" s="129"/>
      <c r="E3" s="129"/>
      <c r="F3" s="129"/>
      <c r="G3" s="129"/>
      <c r="H3" s="129"/>
      <c r="I3" s="129"/>
      <c r="J3" s="129"/>
      <c r="K3" s="129"/>
    </row>
    <row r="4" spans="1:11" s="3" customFormat="1" ht="15.75" customHeight="1">
      <c r="A4" s="129"/>
      <c r="B4" s="129"/>
      <c r="C4" s="129"/>
      <c r="D4" s="129"/>
      <c r="E4" s="129"/>
      <c r="F4" s="129"/>
      <c r="G4" s="129"/>
      <c r="H4" s="129"/>
      <c r="I4" s="129"/>
      <c r="J4" s="129"/>
      <c r="K4" s="129"/>
    </row>
    <row r="5" spans="1:3" s="3" customFormat="1" ht="15" customHeight="1" thickBot="1">
      <c r="A5" s="142"/>
      <c r="B5" s="103"/>
      <c r="C5" s="124"/>
    </row>
    <row r="6" spans="1:3" s="63" customFormat="1" ht="15" customHeight="1">
      <c r="A6" s="64"/>
      <c r="B6" s="156" t="s">
        <v>74</v>
      </c>
      <c r="C6" s="65" t="s">
        <v>76</v>
      </c>
    </row>
    <row r="7" spans="1:3" s="63" customFormat="1" ht="15" customHeight="1">
      <c r="A7" s="64"/>
      <c r="B7" s="156" t="s">
        <v>75</v>
      </c>
      <c r="C7" s="65" t="s">
        <v>75</v>
      </c>
    </row>
    <row r="8" spans="1:3" ht="15" customHeight="1">
      <c r="A8" s="61"/>
      <c r="B8" s="166" t="s">
        <v>179</v>
      </c>
      <c r="C8" s="66" t="s">
        <v>180</v>
      </c>
    </row>
    <row r="9" spans="1:3" ht="15" customHeight="1" thickBot="1">
      <c r="A9" s="134"/>
      <c r="B9" s="167" t="s">
        <v>5</v>
      </c>
      <c r="C9" s="130" t="s">
        <v>5</v>
      </c>
    </row>
    <row r="10" spans="1:3" s="3" customFormat="1" ht="15" customHeight="1">
      <c r="A10" s="50"/>
      <c r="B10" s="168"/>
      <c r="C10" s="62"/>
    </row>
    <row r="11" spans="1:3" s="3" customFormat="1" ht="15" customHeight="1">
      <c r="A11" s="4" t="s">
        <v>234</v>
      </c>
      <c r="B11" s="186">
        <v>13961</v>
      </c>
      <c r="C11" s="69">
        <v>-2714</v>
      </c>
    </row>
    <row r="12" spans="1:3" s="3" customFormat="1" ht="15" customHeight="1">
      <c r="A12" s="4" t="s">
        <v>78</v>
      </c>
      <c r="B12" s="186">
        <v>-9576</v>
      </c>
      <c r="C12" s="69">
        <v>-23234</v>
      </c>
    </row>
    <row r="13" spans="1:3" s="3" customFormat="1" ht="15" customHeight="1">
      <c r="A13" s="4" t="s">
        <v>79</v>
      </c>
      <c r="B13" s="186">
        <v>2526</v>
      </c>
      <c r="C13" s="69">
        <v>33272</v>
      </c>
    </row>
    <row r="14" spans="1:3" s="3" customFormat="1" ht="15" customHeight="1">
      <c r="A14" s="45"/>
      <c r="B14" s="187"/>
      <c r="C14" s="70"/>
    </row>
    <row r="15" spans="1:3" s="3" customFormat="1" ht="15" customHeight="1">
      <c r="A15" s="27" t="s">
        <v>299</v>
      </c>
      <c r="B15" s="186">
        <f>SUM(B11:B14)</f>
        <v>6911</v>
      </c>
      <c r="C15" s="69">
        <f>SUM(C11:C14)</f>
        <v>7324</v>
      </c>
    </row>
    <row r="16" spans="1:3" s="3" customFormat="1" ht="15" customHeight="1">
      <c r="A16" s="4" t="s">
        <v>18</v>
      </c>
      <c r="B16" s="186">
        <v>-170</v>
      </c>
      <c r="C16" s="69">
        <v>-823</v>
      </c>
    </row>
    <row r="17" spans="1:3" s="3" customFormat="1" ht="15" customHeight="1">
      <c r="A17" s="4" t="s">
        <v>80</v>
      </c>
      <c r="B17" s="186">
        <v>63779</v>
      </c>
      <c r="C17" s="69">
        <v>71678</v>
      </c>
    </row>
    <row r="18" spans="1:3" s="3" customFormat="1" ht="15" customHeight="1" thickBot="1">
      <c r="A18" s="71" t="s">
        <v>232</v>
      </c>
      <c r="B18" s="188">
        <f>SUM(B15:B17)</f>
        <v>70520</v>
      </c>
      <c r="C18" s="72">
        <f>SUM(C15:C17)</f>
        <v>78179</v>
      </c>
    </row>
    <row r="19" spans="1:3" s="3" customFormat="1" ht="15" customHeight="1">
      <c r="A19" s="4"/>
      <c r="B19" s="186"/>
      <c r="C19" s="69"/>
    </row>
    <row r="20" spans="1:3" s="20" customFormat="1" ht="15" customHeight="1">
      <c r="A20" s="31" t="s">
        <v>44</v>
      </c>
      <c r="B20" s="189"/>
      <c r="C20" s="73"/>
    </row>
    <row r="21" spans="1:3" s="3" customFormat="1" ht="15" customHeight="1">
      <c r="A21" s="4" t="s">
        <v>45</v>
      </c>
      <c r="B21" s="186">
        <f>24286-B22</f>
        <v>23619</v>
      </c>
      <c r="C21" s="69">
        <f>21435-C22</f>
        <v>11034</v>
      </c>
    </row>
    <row r="22" spans="1:3" s="3" customFormat="1" ht="15" customHeight="1">
      <c r="A22" s="4" t="s">
        <v>171</v>
      </c>
      <c r="B22" s="186">
        <v>667</v>
      </c>
      <c r="C22" s="69">
        <v>10401</v>
      </c>
    </row>
    <row r="23" spans="1:3" s="3" customFormat="1" ht="15" customHeight="1">
      <c r="A23" s="45" t="s">
        <v>46</v>
      </c>
      <c r="B23" s="187">
        <v>47715</v>
      </c>
      <c r="C23" s="70">
        <v>61184</v>
      </c>
    </row>
    <row r="24" spans="1:3" s="3" customFormat="1" ht="15" customHeight="1">
      <c r="A24" s="4" t="s">
        <v>52</v>
      </c>
      <c r="B24" s="186">
        <f>SUM(B21:B23)</f>
        <v>72001</v>
      </c>
      <c r="C24" s="69">
        <f>SUM(C21:C23)</f>
        <v>82619</v>
      </c>
    </row>
    <row r="25" spans="1:3" s="3" customFormat="1" ht="15" customHeight="1">
      <c r="A25" s="45" t="s">
        <v>47</v>
      </c>
      <c r="B25" s="187">
        <v>-191</v>
      </c>
      <c r="C25" s="70">
        <v>-180</v>
      </c>
    </row>
    <row r="26" spans="1:3" s="3" customFormat="1" ht="15" customHeight="1">
      <c r="A26" s="4"/>
      <c r="B26" s="186">
        <f>SUM(B24:B25)</f>
        <v>71810</v>
      </c>
      <c r="C26" s="69">
        <f>SUM(C24:C25)</f>
        <v>82439</v>
      </c>
    </row>
    <row r="27" spans="1:3" s="3" customFormat="1" ht="15" customHeight="1">
      <c r="A27" s="4" t="s">
        <v>70</v>
      </c>
      <c r="B27" s="186">
        <v>-1290</v>
      </c>
      <c r="C27" s="69">
        <v>-4260</v>
      </c>
    </row>
    <row r="28" spans="1:3" s="3" customFormat="1" ht="15" customHeight="1" thickBot="1">
      <c r="A28" s="71" t="s">
        <v>233</v>
      </c>
      <c r="B28" s="188">
        <f>SUM(B26:B27)</f>
        <v>70520</v>
      </c>
      <c r="C28" s="72">
        <f>SUM(C26:C27)</f>
        <v>78179</v>
      </c>
    </row>
    <row r="29" spans="1:3" s="4" customFormat="1" ht="15" customHeight="1">
      <c r="A29" s="50"/>
      <c r="B29" s="74"/>
      <c r="C29" s="69"/>
    </row>
    <row r="30" spans="1:3" s="4" customFormat="1" ht="15" customHeight="1">
      <c r="A30" s="50"/>
      <c r="B30" s="74"/>
      <c r="C30" s="69"/>
    </row>
    <row r="31" spans="1:3" s="4" customFormat="1" ht="15" customHeight="1">
      <c r="A31" s="50"/>
      <c r="B31" s="74"/>
      <c r="C31" s="69"/>
    </row>
    <row r="32" spans="1:3" s="4" customFormat="1" ht="15" customHeight="1">
      <c r="A32" s="50"/>
      <c r="B32" s="74"/>
      <c r="C32" s="69"/>
    </row>
    <row r="33" spans="1:3" s="4" customFormat="1" ht="15" customHeight="1">
      <c r="A33" s="50"/>
      <c r="B33" s="74"/>
      <c r="C33" s="69"/>
    </row>
    <row r="34" spans="1:3" s="4" customFormat="1" ht="15" customHeight="1">
      <c r="A34" s="50"/>
      <c r="B34" s="74"/>
      <c r="C34" s="69"/>
    </row>
    <row r="35" spans="1:3" s="4" customFormat="1" ht="15" customHeight="1">
      <c r="A35" s="50"/>
      <c r="B35" s="74"/>
      <c r="C35" s="69"/>
    </row>
    <row r="36" spans="1:3" s="4" customFormat="1" ht="15" customHeight="1">
      <c r="A36" s="50"/>
      <c r="B36" s="74"/>
      <c r="C36" s="69"/>
    </row>
    <row r="37" spans="1:3" s="4" customFormat="1" ht="15" customHeight="1">
      <c r="A37" s="50"/>
      <c r="B37" s="74"/>
      <c r="C37" s="69"/>
    </row>
    <row r="38" spans="1:3" s="4" customFormat="1" ht="15" customHeight="1">
      <c r="A38" s="50"/>
      <c r="B38" s="74"/>
      <c r="C38" s="69"/>
    </row>
    <row r="39" spans="1:3" s="4" customFormat="1" ht="15" customHeight="1">
      <c r="A39" s="50"/>
      <c r="B39" s="74"/>
      <c r="C39" s="69"/>
    </row>
    <row r="40" spans="1:3" s="4" customFormat="1" ht="15" customHeight="1">
      <c r="A40" s="50"/>
      <c r="B40" s="74"/>
      <c r="C40" s="69"/>
    </row>
    <row r="41" spans="1:3" s="4" customFormat="1" ht="15" customHeight="1">
      <c r="A41" s="50"/>
      <c r="B41" s="74"/>
      <c r="C41" s="69"/>
    </row>
    <row r="42" spans="1:3" s="4" customFormat="1" ht="15" customHeight="1">
      <c r="A42" s="50"/>
      <c r="B42" s="74"/>
      <c r="C42" s="69"/>
    </row>
    <row r="43" spans="1:3" s="4" customFormat="1" ht="15" customHeight="1">
      <c r="A43" s="50"/>
      <c r="B43" s="74"/>
      <c r="C43" s="69"/>
    </row>
    <row r="44" spans="1:3" s="4" customFormat="1" ht="15" customHeight="1">
      <c r="A44" s="50"/>
      <c r="B44" s="74"/>
      <c r="C44" s="69"/>
    </row>
    <row r="45" spans="1:3" s="4" customFormat="1" ht="15" customHeight="1">
      <c r="A45" s="50"/>
      <c r="B45" s="74"/>
      <c r="C45" s="69"/>
    </row>
    <row r="46" spans="1:3" s="4" customFormat="1" ht="15" customHeight="1">
      <c r="A46" s="50"/>
      <c r="B46" s="74"/>
      <c r="C46" s="69"/>
    </row>
    <row r="47" spans="1:3" s="4" customFormat="1" ht="15" customHeight="1">
      <c r="A47" s="50"/>
      <c r="B47" s="74"/>
      <c r="C47" s="69"/>
    </row>
    <row r="48" spans="1:3" s="4" customFormat="1" ht="15" customHeight="1">
      <c r="A48" s="50"/>
      <c r="B48" s="74"/>
      <c r="C48" s="69"/>
    </row>
    <row r="49" spans="1:3" s="4" customFormat="1" ht="15" customHeight="1">
      <c r="A49" s="50"/>
      <c r="B49" s="74"/>
      <c r="C49" s="69"/>
    </row>
    <row r="50" spans="1:3" s="4" customFormat="1" ht="15" customHeight="1">
      <c r="A50" s="50"/>
      <c r="B50" s="74"/>
      <c r="C50" s="69"/>
    </row>
    <row r="51" spans="1:3" s="4" customFormat="1" ht="15" customHeight="1">
      <c r="A51" s="50"/>
      <c r="B51" s="74"/>
      <c r="C51" s="69"/>
    </row>
    <row r="52" spans="1:3" s="4" customFormat="1" ht="15" customHeight="1">
      <c r="A52" s="50"/>
      <c r="B52" s="74"/>
      <c r="C52" s="69"/>
    </row>
    <row r="53" spans="1:3" s="4" customFormat="1" ht="15" customHeight="1">
      <c r="A53" s="50"/>
      <c r="B53" s="74"/>
      <c r="C53" s="69"/>
    </row>
    <row r="54" spans="1:3" s="4" customFormat="1" ht="15" customHeight="1">
      <c r="A54" s="50"/>
      <c r="B54" s="74"/>
      <c r="C54" s="69"/>
    </row>
    <row r="55" spans="1:3" s="3" customFormat="1" ht="15" customHeight="1">
      <c r="A55" s="50"/>
      <c r="B55" s="74"/>
      <c r="C55" s="69"/>
    </row>
    <row r="56" spans="1:3" s="3" customFormat="1" ht="15" customHeight="1">
      <c r="A56" s="50"/>
      <c r="B56" s="74"/>
      <c r="C56" s="69"/>
    </row>
    <row r="57" spans="1:3" ht="66" customHeight="1">
      <c r="A57" s="317" t="s">
        <v>229</v>
      </c>
      <c r="B57" s="317"/>
      <c r="C57" s="317"/>
    </row>
    <row r="58" ht="12.75">
      <c r="A58" s="68"/>
    </row>
  </sheetData>
  <sheetProtection/>
  <mergeCells count="1">
    <mergeCell ref="A57:C57"/>
  </mergeCells>
  <printOptions/>
  <pageMargins left="0.64" right="0.39" top="0.669291338582677" bottom="0.31" header="0.511811023622047" footer="0.31"/>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P101"/>
  <sheetViews>
    <sheetView view="pageBreakPreview" zoomScaleSheetLayoutView="100" zoomScalePageLayoutView="0" workbookViewId="0" topLeftCell="A39">
      <selection activeCell="B67" sqref="B67:M67"/>
    </sheetView>
  </sheetViews>
  <sheetFormatPr defaultColWidth="9.140625" defaultRowHeight="12.75"/>
  <cols>
    <col min="1" max="1" width="4.7109375" style="36" customWidth="1"/>
    <col min="2" max="2" width="4.140625" style="3" customWidth="1"/>
    <col min="3" max="3" width="3.8515625" style="3" customWidth="1"/>
    <col min="4" max="4" width="14.7109375" style="3" customWidth="1"/>
    <col min="5" max="8" width="8.140625" style="3" customWidth="1"/>
    <col min="9" max="9" width="8.140625" style="4" customWidth="1"/>
    <col min="10" max="12" width="8.140625" style="3" customWidth="1"/>
    <col min="13" max="15" width="9.140625" style="3" customWidth="1"/>
    <col min="16" max="16" width="10.00390625" style="4" customWidth="1"/>
    <col min="17" max="16384" width="9.140625" style="3" customWidth="1"/>
  </cols>
  <sheetData>
    <row r="1" spans="1:16" s="1" customFormat="1" ht="18">
      <c r="A1" s="306" t="s">
        <v>89</v>
      </c>
      <c r="B1" s="306"/>
      <c r="C1" s="306"/>
      <c r="D1" s="306"/>
      <c r="E1" s="306"/>
      <c r="F1" s="306"/>
      <c r="G1" s="306"/>
      <c r="H1" s="306"/>
      <c r="I1" s="306"/>
      <c r="P1" s="128"/>
    </row>
    <row r="2" spans="1:16" s="1" customFormat="1" ht="16.5" thickBot="1">
      <c r="A2" s="144" t="s">
        <v>86</v>
      </c>
      <c r="B2" s="144"/>
      <c r="C2" s="144"/>
      <c r="D2" s="144"/>
      <c r="E2" s="144"/>
      <c r="F2" s="144"/>
      <c r="G2" s="144"/>
      <c r="H2" s="144"/>
      <c r="I2" s="144"/>
      <c r="J2" s="266"/>
      <c r="K2" s="266"/>
      <c r="L2" s="266"/>
      <c r="M2" s="266"/>
      <c r="P2" s="128"/>
    </row>
    <row r="3" ht="12.75">
      <c r="A3" s="2"/>
    </row>
    <row r="4" ht="12.75">
      <c r="A4" s="2"/>
    </row>
    <row r="5" spans="1:16" s="6" customFormat="1" ht="12.75" customHeight="1">
      <c r="A5" s="5" t="s">
        <v>87</v>
      </c>
      <c r="B5" s="319" t="s">
        <v>88</v>
      </c>
      <c r="C5" s="319"/>
      <c r="D5" s="319"/>
      <c r="E5" s="319"/>
      <c r="F5" s="319"/>
      <c r="G5" s="319"/>
      <c r="H5" s="319"/>
      <c r="I5" s="319"/>
      <c r="P5" s="8"/>
    </row>
    <row r="7" spans="1:2" ht="12.75">
      <c r="A7" s="34" t="s">
        <v>90</v>
      </c>
      <c r="B7" s="35" t="s">
        <v>150</v>
      </c>
    </row>
    <row r="8" spans="2:13" ht="27.75" customHeight="1">
      <c r="B8" s="323" t="s">
        <v>91</v>
      </c>
      <c r="C8" s="323"/>
      <c r="D8" s="323"/>
      <c r="E8" s="323"/>
      <c r="F8" s="323"/>
      <c r="G8" s="323"/>
      <c r="H8" s="323"/>
      <c r="I8" s="323"/>
      <c r="J8" s="323"/>
      <c r="K8" s="323"/>
      <c r="L8" s="323"/>
      <c r="M8" s="323"/>
    </row>
    <row r="9" spans="2:10" ht="12.75" customHeight="1">
      <c r="B9" s="37"/>
      <c r="C9" s="37"/>
      <c r="D9" s="37"/>
      <c r="E9" s="37"/>
      <c r="F9" s="37"/>
      <c r="G9" s="37"/>
      <c r="H9" s="38"/>
      <c r="I9" s="39"/>
      <c r="J9" s="38"/>
    </row>
    <row r="10" spans="2:13" ht="53.25" customHeight="1">
      <c r="B10" s="323" t="s">
        <v>235</v>
      </c>
      <c r="C10" s="323"/>
      <c r="D10" s="323"/>
      <c r="E10" s="323"/>
      <c r="F10" s="323"/>
      <c r="G10" s="323"/>
      <c r="H10" s="323"/>
      <c r="I10" s="323"/>
      <c r="J10" s="323"/>
      <c r="K10" s="323"/>
      <c r="L10" s="323"/>
      <c r="M10" s="323"/>
    </row>
    <row r="11" spans="2:9" ht="12.75" customHeight="1">
      <c r="B11" s="147" t="s">
        <v>153</v>
      </c>
      <c r="C11" s="320" t="s">
        <v>236</v>
      </c>
      <c r="D11" s="320"/>
      <c r="E11" s="320"/>
      <c r="F11" s="320"/>
      <c r="G11" s="320"/>
      <c r="H11" s="320"/>
      <c r="I11" s="320"/>
    </row>
    <row r="12" spans="2:9" ht="12.75" customHeight="1">
      <c r="B12" s="147" t="s">
        <v>153</v>
      </c>
      <c r="C12" s="20" t="s">
        <v>237</v>
      </c>
      <c r="D12" s="20"/>
      <c r="E12" s="20"/>
      <c r="F12" s="20"/>
      <c r="G12" s="20"/>
      <c r="H12" s="20"/>
      <c r="I12" s="3"/>
    </row>
    <row r="13" spans="2:9" ht="12.75" customHeight="1">
      <c r="B13" s="147" t="s">
        <v>153</v>
      </c>
      <c r="C13" s="20" t="s">
        <v>238</v>
      </c>
      <c r="D13" s="20"/>
      <c r="E13" s="20"/>
      <c r="F13" s="20"/>
      <c r="G13" s="20"/>
      <c r="H13" s="20"/>
      <c r="I13" s="3"/>
    </row>
    <row r="14" spans="2:9" ht="12.75" customHeight="1">
      <c r="B14" s="147" t="s">
        <v>153</v>
      </c>
      <c r="C14" s="20" t="s">
        <v>247</v>
      </c>
      <c r="D14" s="20"/>
      <c r="E14" s="20"/>
      <c r="F14" s="20"/>
      <c r="G14" s="20"/>
      <c r="H14" s="20"/>
      <c r="I14" s="3"/>
    </row>
    <row r="15" spans="2:9" ht="26.25" customHeight="1">
      <c r="B15" s="147" t="s">
        <v>153</v>
      </c>
      <c r="C15" s="318" t="s">
        <v>239</v>
      </c>
      <c r="D15" s="318"/>
      <c r="E15" s="318"/>
      <c r="F15" s="318"/>
      <c r="G15" s="318"/>
      <c r="H15" s="318"/>
      <c r="I15" s="318"/>
    </row>
    <row r="16" spans="2:9" ht="12.75" customHeight="1">
      <c r="B16" s="147" t="s">
        <v>153</v>
      </c>
      <c r="C16" s="320" t="s">
        <v>248</v>
      </c>
      <c r="D16" s="320"/>
      <c r="E16" s="320"/>
      <c r="F16" s="320"/>
      <c r="G16" s="320"/>
      <c r="H16" s="320"/>
      <c r="I16" s="320"/>
    </row>
    <row r="17" spans="2:9" ht="12.75" customHeight="1">
      <c r="B17" s="147" t="s">
        <v>153</v>
      </c>
      <c r="C17" s="320" t="s">
        <v>240</v>
      </c>
      <c r="D17" s="320"/>
      <c r="E17" s="320"/>
      <c r="F17" s="320"/>
      <c r="G17" s="320"/>
      <c r="H17" s="320"/>
      <c r="I17" s="320"/>
    </row>
    <row r="18" spans="2:9" ht="12.75" customHeight="1">
      <c r="B18" s="147" t="s">
        <v>153</v>
      </c>
      <c r="C18" s="3" t="s">
        <v>241</v>
      </c>
      <c r="D18" s="40"/>
      <c r="E18" s="40"/>
      <c r="F18" s="40"/>
      <c r="G18" s="40"/>
      <c r="H18" s="40"/>
      <c r="I18" s="3"/>
    </row>
    <row r="19" spans="2:9" ht="12.75" customHeight="1">
      <c r="B19" s="147" t="s">
        <v>153</v>
      </c>
      <c r="C19" s="20" t="s">
        <v>242</v>
      </c>
      <c r="D19" s="20"/>
      <c r="E19" s="20"/>
      <c r="F19" s="32"/>
      <c r="G19" s="32"/>
      <c r="H19" s="32"/>
      <c r="I19" s="3"/>
    </row>
    <row r="20" spans="2:9" ht="12.75" customHeight="1">
      <c r="B20" s="147" t="s">
        <v>153</v>
      </c>
      <c r="C20" s="20" t="s">
        <v>243</v>
      </c>
      <c r="D20" s="20"/>
      <c r="E20" s="20"/>
      <c r="F20" s="40"/>
      <c r="G20" s="40"/>
      <c r="H20" s="40"/>
      <c r="I20" s="3"/>
    </row>
    <row r="21" spans="1:9" ht="12.75" customHeight="1">
      <c r="A21" s="34"/>
      <c r="B21" s="147" t="s">
        <v>153</v>
      </c>
      <c r="C21" s="40" t="s">
        <v>244</v>
      </c>
      <c r="E21" s="40"/>
      <c r="F21" s="211"/>
      <c r="G21" s="211"/>
      <c r="H21" s="211"/>
      <c r="I21" s="3"/>
    </row>
    <row r="22" spans="1:9" ht="12.75" customHeight="1">
      <c r="A22" s="34"/>
      <c r="B22" s="147" t="s">
        <v>153</v>
      </c>
      <c r="C22" s="40" t="s">
        <v>245</v>
      </c>
      <c r="E22" s="40"/>
      <c r="F22" s="211"/>
      <c r="G22" s="211"/>
      <c r="H22" s="211"/>
      <c r="I22" s="3"/>
    </row>
    <row r="23" spans="1:9" ht="12.75" customHeight="1">
      <c r="A23" s="34"/>
      <c r="B23" s="147" t="s">
        <v>153</v>
      </c>
      <c r="C23" s="40" t="s">
        <v>246</v>
      </c>
      <c r="E23" s="41"/>
      <c r="F23" s="210"/>
      <c r="G23" s="210"/>
      <c r="H23" s="210"/>
      <c r="I23" s="3"/>
    </row>
    <row r="24" spans="1:9" ht="12.75" customHeight="1">
      <c r="A24" s="34"/>
      <c r="B24" s="23"/>
      <c r="C24" s="41"/>
      <c r="D24" s="41"/>
      <c r="E24" s="41"/>
      <c r="F24" s="41"/>
      <c r="G24" s="41"/>
      <c r="H24" s="41"/>
      <c r="I24" s="41"/>
    </row>
    <row r="25" spans="2:13" ht="40.5" customHeight="1">
      <c r="B25" s="323" t="s">
        <v>251</v>
      </c>
      <c r="C25" s="323"/>
      <c r="D25" s="323"/>
      <c r="E25" s="323"/>
      <c r="F25" s="323"/>
      <c r="G25" s="323"/>
      <c r="H25" s="323"/>
      <c r="I25" s="323"/>
      <c r="J25" s="323"/>
      <c r="K25" s="323"/>
      <c r="L25" s="323"/>
      <c r="M25" s="323"/>
    </row>
    <row r="26" spans="2:13" ht="12.75" customHeight="1">
      <c r="B26" s="296"/>
      <c r="C26" s="296"/>
      <c r="D26" s="296"/>
      <c r="E26" s="296"/>
      <c r="F26" s="296"/>
      <c r="G26" s="296"/>
      <c r="H26" s="296"/>
      <c r="I26" s="296"/>
      <c r="J26" s="296"/>
      <c r="K26" s="296"/>
      <c r="L26" s="296"/>
      <c r="M26" s="296"/>
    </row>
    <row r="27" spans="1:16" s="35" customFormat="1" ht="12.75" customHeight="1">
      <c r="A27" s="34" t="s">
        <v>92</v>
      </c>
      <c r="B27" s="111" t="s">
        <v>93</v>
      </c>
      <c r="C27" s="297"/>
      <c r="D27" s="297"/>
      <c r="E27" s="297"/>
      <c r="F27" s="297"/>
      <c r="G27" s="297"/>
      <c r="H27" s="297"/>
      <c r="I27" s="297"/>
      <c r="J27" s="297"/>
      <c r="K27" s="297"/>
      <c r="L27" s="297"/>
      <c r="M27" s="297"/>
      <c r="P27" s="50"/>
    </row>
    <row r="28" spans="2:13" ht="12.75" customHeight="1">
      <c r="B28" s="321" t="s">
        <v>312</v>
      </c>
      <c r="C28" s="321"/>
      <c r="D28" s="321"/>
      <c r="E28" s="321"/>
      <c r="F28" s="321"/>
      <c r="G28" s="321"/>
      <c r="H28" s="321"/>
      <c r="I28" s="321"/>
      <c r="J28" s="321"/>
      <c r="K28" s="321"/>
      <c r="L28" s="321"/>
      <c r="M28" s="321"/>
    </row>
    <row r="29" spans="2:13" ht="12.75" customHeight="1">
      <c r="B29" s="296"/>
      <c r="C29" s="296"/>
      <c r="D29" s="296"/>
      <c r="E29" s="296"/>
      <c r="F29" s="296"/>
      <c r="G29" s="296"/>
      <c r="H29" s="296"/>
      <c r="I29" s="296"/>
      <c r="J29" s="296"/>
      <c r="K29" s="296"/>
      <c r="L29" s="296"/>
      <c r="M29" s="296"/>
    </row>
    <row r="30" spans="1:16" s="35" customFormat="1" ht="12.75" customHeight="1">
      <c r="A30" s="34" t="s">
        <v>94</v>
      </c>
      <c r="B30" s="111" t="s">
        <v>149</v>
      </c>
      <c r="C30" s="297"/>
      <c r="D30" s="297"/>
      <c r="E30" s="297"/>
      <c r="F30" s="297"/>
      <c r="G30" s="297"/>
      <c r="H30" s="297"/>
      <c r="I30" s="297"/>
      <c r="J30" s="297"/>
      <c r="K30" s="297"/>
      <c r="L30" s="297"/>
      <c r="M30" s="297"/>
      <c r="P30" s="50"/>
    </row>
    <row r="31" spans="2:13" ht="12.75" customHeight="1">
      <c r="B31" s="322" t="s">
        <v>313</v>
      </c>
      <c r="C31" s="322"/>
      <c r="D31" s="322"/>
      <c r="E31" s="322"/>
      <c r="F31" s="322"/>
      <c r="G31" s="322"/>
      <c r="H31" s="322"/>
      <c r="I31" s="322"/>
      <c r="J31" s="322"/>
      <c r="K31" s="322"/>
      <c r="L31" s="322"/>
      <c r="M31" s="322"/>
    </row>
    <row r="32" spans="1:9" ht="12.75" customHeight="1">
      <c r="A32" s="34"/>
      <c r="B32" s="301"/>
      <c r="C32" s="301"/>
      <c r="D32" s="301"/>
      <c r="E32" s="301"/>
      <c r="F32" s="301"/>
      <c r="G32" s="301"/>
      <c r="H32" s="20"/>
      <c r="I32" s="9"/>
    </row>
    <row r="33" spans="1:9" ht="12.75">
      <c r="A33" s="34" t="s">
        <v>95</v>
      </c>
      <c r="B33" s="6" t="s">
        <v>96</v>
      </c>
      <c r="C33" s="20"/>
      <c r="D33" s="20"/>
      <c r="E33" s="20"/>
      <c r="F33" s="20"/>
      <c r="G33" s="20"/>
      <c r="H33" s="20"/>
      <c r="I33" s="9"/>
    </row>
    <row r="34" spans="1:9" ht="12.75" customHeight="1">
      <c r="A34" s="34"/>
      <c r="B34" s="20" t="s">
        <v>85</v>
      </c>
      <c r="C34" s="20"/>
      <c r="D34" s="20"/>
      <c r="E34" s="20"/>
      <c r="F34" s="20"/>
      <c r="G34" s="20"/>
      <c r="H34" s="20"/>
      <c r="I34" s="20"/>
    </row>
    <row r="35" spans="1:9" ht="12.75" customHeight="1">
      <c r="A35" s="34"/>
      <c r="B35" s="6"/>
      <c r="C35" s="20"/>
      <c r="D35" s="20"/>
      <c r="E35" s="20"/>
      <c r="F35" s="20"/>
      <c r="G35" s="20"/>
      <c r="H35" s="20"/>
      <c r="I35" s="9"/>
    </row>
    <row r="36" spans="1:9" ht="12.75">
      <c r="A36" s="34" t="s">
        <v>97</v>
      </c>
      <c r="B36" s="6" t="s">
        <v>154</v>
      </c>
      <c r="C36" s="20"/>
      <c r="D36" s="20"/>
      <c r="E36" s="20"/>
      <c r="F36" s="20"/>
      <c r="G36" s="20"/>
      <c r="H36" s="20"/>
      <c r="I36" s="9"/>
    </row>
    <row r="37" spans="1:13" ht="92.25" customHeight="1">
      <c r="A37" s="34"/>
      <c r="B37" s="318" t="s">
        <v>174</v>
      </c>
      <c r="C37" s="328"/>
      <c r="D37" s="328"/>
      <c r="E37" s="328"/>
      <c r="F37" s="328"/>
      <c r="G37" s="328"/>
      <c r="H37" s="328"/>
      <c r="I37" s="328"/>
      <c r="J37" s="328"/>
      <c r="K37" s="328"/>
      <c r="L37" s="328"/>
      <c r="M37" s="328"/>
    </row>
    <row r="38" spans="1:9" ht="12.75" customHeight="1">
      <c r="A38" s="34"/>
      <c r="B38" s="42"/>
      <c r="C38" s="42"/>
      <c r="D38" s="42"/>
      <c r="E38" s="42"/>
      <c r="F38" s="42"/>
      <c r="G38" s="42"/>
      <c r="H38" s="20"/>
      <c r="I38" s="9"/>
    </row>
    <row r="39" spans="1:9" ht="12.75">
      <c r="A39" s="34" t="s">
        <v>98</v>
      </c>
      <c r="B39" s="8" t="s">
        <v>177</v>
      </c>
      <c r="C39" s="9"/>
      <c r="D39" s="9"/>
      <c r="E39" s="9"/>
      <c r="F39" s="9"/>
      <c r="G39" s="9"/>
      <c r="H39" s="9"/>
      <c r="I39" s="9"/>
    </row>
    <row r="40" spans="1:13" ht="13.5" customHeight="1">
      <c r="A40" s="34"/>
      <c r="B40" s="329" t="s">
        <v>249</v>
      </c>
      <c r="C40" s="329"/>
      <c r="D40" s="329"/>
      <c r="E40" s="329"/>
      <c r="F40" s="329"/>
      <c r="G40" s="329"/>
      <c r="H40" s="329"/>
      <c r="I40" s="329"/>
      <c r="J40" s="329"/>
      <c r="K40" s="329"/>
      <c r="L40" s="329"/>
      <c r="M40" s="329"/>
    </row>
    <row r="41" spans="1:9" ht="12.75" customHeight="1">
      <c r="A41" s="34"/>
      <c r="B41" s="20"/>
      <c r="C41" s="20"/>
      <c r="D41" s="20"/>
      <c r="E41" s="20"/>
      <c r="F41" s="20"/>
      <c r="G41" s="20"/>
      <c r="H41" s="20"/>
      <c r="I41" s="9"/>
    </row>
    <row r="42" spans="1:9" ht="12.75">
      <c r="A42" s="34" t="s">
        <v>99</v>
      </c>
      <c r="B42" s="6" t="s">
        <v>155</v>
      </c>
      <c r="C42" s="20"/>
      <c r="D42" s="20"/>
      <c r="E42" s="20"/>
      <c r="F42" s="20"/>
      <c r="G42" s="20"/>
      <c r="H42" s="20"/>
      <c r="I42" s="9"/>
    </row>
    <row r="43" spans="1:13" ht="12.75" customHeight="1">
      <c r="A43" s="34"/>
      <c r="B43" s="252" t="s">
        <v>289</v>
      </c>
      <c r="C43" s="252"/>
      <c r="D43" s="252"/>
      <c r="E43" s="106"/>
      <c r="F43" s="106"/>
      <c r="G43" s="106"/>
      <c r="H43" s="267"/>
      <c r="I43" s="267"/>
      <c r="J43" s="254"/>
      <c r="K43" s="254"/>
      <c r="L43" s="254"/>
      <c r="M43" s="254"/>
    </row>
    <row r="44" spans="1:13" ht="12.75" customHeight="1">
      <c r="A44" s="34"/>
      <c r="B44" s="252" t="s">
        <v>283</v>
      </c>
      <c r="C44" s="252"/>
      <c r="D44" s="252"/>
      <c r="E44" s="106"/>
      <c r="F44" s="106"/>
      <c r="G44" s="106"/>
      <c r="H44" s="268" t="s">
        <v>301</v>
      </c>
      <c r="I44" s="267"/>
      <c r="J44" s="254"/>
      <c r="K44" s="254"/>
      <c r="L44" s="254"/>
      <c r="M44" s="254"/>
    </row>
    <row r="45" spans="1:13" ht="12.75" customHeight="1">
      <c r="A45" s="34"/>
      <c r="B45" s="252" t="s">
        <v>290</v>
      </c>
      <c r="C45" s="252"/>
      <c r="D45" s="252"/>
      <c r="E45" s="106"/>
      <c r="F45" s="106"/>
      <c r="G45" s="106"/>
      <c r="H45" s="268" t="s">
        <v>286</v>
      </c>
      <c r="I45" s="267"/>
      <c r="J45" s="254"/>
      <c r="K45" s="254"/>
      <c r="L45" s="254"/>
      <c r="M45" s="254"/>
    </row>
    <row r="46" spans="1:13" ht="12.75" customHeight="1">
      <c r="A46" s="34"/>
      <c r="B46" s="252" t="s">
        <v>284</v>
      </c>
      <c r="C46" s="252"/>
      <c r="D46" s="252"/>
      <c r="E46" s="106"/>
      <c r="F46" s="106"/>
      <c r="G46" s="106"/>
      <c r="H46" s="268" t="s">
        <v>287</v>
      </c>
      <c r="I46" s="267"/>
      <c r="J46" s="254"/>
      <c r="K46" s="254"/>
      <c r="L46" s="254"/>
      <c r="M46" s="254"/>
    </row>
    <row r="47" spans="1:13" ht="12.75" customHeight="1">
      <c r="A47" s="34"/>
      <c r="B47" s="252" t="s">
        <v>285</v>
      </c>
      <c r="C47" s="252"/>
      <c r="D47" s="252"/>
      <c r="E47" s="106"/>
      <c r="F47" s="106"/>
      <c r="G47" s="106"/>
      <c r="H47" s="268" t="s">
        <v>288</v>
      </c>
      <c r="I47" s="267"/>
      <c r="J47" s="254"/>
      <c r="K47" s="254"/>
      <c r="L47" s="254"/>
      <c r="M47" s="254"/>
    </row>
    <row r="48" spans="1:13" ht="12.75" customHeight="1">
      <c r="A48" s="34"/>
      <c r="B48" s="252"/>
      <c r="C48" s="252"/>
      <c r="D48" s="252"/>
      <c r="E48" s="106"/>
      <c r="F48" s="106"/>
      <c r="G48" s="106"/>
      <c r="H48" s="267"/>
      <c r="I48" s="267"/>
      <c r="J48" s="254"/>
      <c r="K48" s="254"/>
      <c r="L48" s="254"/>
      <c r="M48" s="254"/>
    </row>
    <row r="49" spans="1:13" ht="12.75" customHeight="1">
      <c r="A49" s="34"/>
      <c r="B49" s="251" t="s">
        <v>279</v>
      </c>
      <c r="C49" s="252"/>
      <c r="D49" s="252"/>
      <c r="E49" s="106"/>
      <c r="F49" s="106"/>
      <c r="G49" s="106"/>
      <c r="H49" s="253"/>
      <c r="I49" s="253"/>
      <c r="J49" s="254"/>
      <c r="K49" s="254"/>
      <c r="L49" s="254"/>
      <c r="M49" s="254"/>
    </row>
    <row r="50" spans="1:13" ht="12.75" customHeight="1">
      <c r="A50" s="34"/>
      <c r="B50" s="255"/>
      <c r="C50" s="256"/>
      <c r="D50" s="256"/>
      <c r="E50" s="257" t="s">
        <v>280</v>
      </c>
      <c r="F50" s="257" t="s">
        <v>269</v>
      </c>
      <c r="G50" s="257" t="s">
        <v>281</v>
      </c>
      <c r="H50" s="257" t="s">
        <v>270</v>
      </c>
      <c r="I50" s="257" t="s">
        <v>300</v>
      </c>
      <c r="J50" s="257" t="s">
        <v>282</v>
      </c>
      <c r="K50" s="257" t="s">
        <v>168</v>
      </c>
      <c r="L50" s="257" t="s">
        <v>12</v>
      </c>
      <c r="M50" s="257" t="s">
        <v>271</v>
      </c>
    </row>
    <row r="51" spans="1:13" ht="12.75" customHeight="1">
      <c r="A51" s="34"/>
      <c r="B51" s="255"/>
      <c r="C51" s="256"/>
      <c r="D51" s="256"/>
      <c r="E51" s="265" t="s">
        <v>5</v>
      </c>
      <c r="F51" s="265" t="s">
        <v>5</v>
      </c>
      <c r="G51" s="265" t="s">
        <v>5</v>
      </c>
      <c r="H51" s="265" t="s">
        <v>5</v>
      </c>
      <c r="I51" s="265" t="s">
        <v>5</v>
      </c>
      <c r="J51" s="265" t="s">
        <v>5</v>
      </c>
      <c r="K51" s="265" t="s">
        <v>5</v>
      </c>
      <c r="L51" s="265" t="s">
        <v>5</v>
      </c>
      <c r="M51" s="265" t="s">
        <v>5</v>
      </c>
    </row>
    <row r="52" spans="1:16" ht="12.75" customHeight="1">
      <c r="A52" s="34"/>
      <c r="B52" s="255" t="s">
        <v>272</v>
      </c>
      <c r="C52" s="256"/>
      <c r="D52" s="256"/>
      <c r="E52" s="258">
        <v>21442</v>
      </c>
      <c r="F52" s="258">
        <v>19871</v>
      </c>
      <c r="G52" s="258">
        <v>34501</v>
      </c>
      <c r="H52" s="258">
        <v>17224</v>
      </c>
      <c r="I52" s="258">
        <v>1799</v>
      </c>
      <c r="J52" s="258">
        <v>191</v>
      </c>
      <c r="K52" s="258">
        <v>3867</v>
      </c>
      <c r="L52" s="258">
        <v>766</v>
      </c>
      <c r="M52" s="258">
        <f>SUM(E52:L52)</f>
        <v>99661</v>
      </c>
      <c r="P52" s="9"/>
    </row>
    <row r="53" spans="1:16" ht="12.75" customHeight="1">
      <c r="A53" s="34"/>
      <c r="B53" s="255" t="s">
        <v>273</v>
      </c>
      <c r="C53" s="256"/>
      <c r="D53" s="256"/>
      <c r="E53" s="258">
        <v>-461</v>
      </c>
      <c r="F53" s="258">
        <v>-14047</v>
      </c>
      <c r="G53" s="258">
        <v>-3383</v>
      </c>
      <c r="H53" s="258">
        <v>0</v>
      </c>
      <c r="I53" s="258">
        <v>-193</v>
      </c>
      <c r="J53" s="258">
        <v>-10</v>
      </c>
      <c r="K53" s="258">
        <v>0</v>
      </c>
      <c r="L53" s="258">
        <v>-506</v>
      </c>
      <c r="M53" s="258">
        <f>SUM(E53:L53)</f>
        <v>-18600</v>
      </c>
      <c r="P53" s="9"/>
    </row>
    <row r="54" spans="1:16" ht="12.75" customHeight="1" thickBot="1">
      <c r="A54" s="34"/>
      <c r="B54" s="255" t="s">
        <v>274</v>
      </c>
      <c r="C54" s="256"/>
      <c r="D54" s="256"/>
      <c r="E54" s="259">
        <f aca="true" t="shared" si="0" ref="E54:L54">+E52+E53</f>
        <v>20981</v>
      </c>
      <c r="F54" s="259">
        <f t="shared" si="0"/>
        <v>5824</v>
      </c>
      <c r="G54" s="259">
        <f t="shared" si="0"/>
        <v>31118</v>
      </c>
      <c r="H54" s="259">
        <f t="shared" si="0"/>
        <v>17224</v>
      </c>
      <c r="I54" s="259">
        <f t="shared" si="0"/>
        <v>1606</v>
      </c>
      <c r="J54" s="259">
        <f t="shared" si="0"/>
        <v>181</v>
      </c>
      <c r="K54" s="259">
        <f t="shared" si="0"/>
        <v>3867</v>
      </c>
      <c r="L54" s="259">
        <f t="shared" si="0"/>
        <v>260</v>
      </c>
      <c r="M54" s="260">
        <f>SUM(M52:M53)</f>
        <v>81061</v>
      </c>
      <c r="P54" s="9"/>
    </row>
    <row r="55" spans="1:16" ht="12.75" customHeight="1" thickTop="1">
      <c r="A55" s="34"/>
      <c r="B55" s="255"/>
      <c r="C55" s="256"/>
      <c r="D55" s="256"/>
      <c r="E55" s="261"/>
      <c r="F55" s="261"/>
      <c r="G55" s="261"/>
      <c r="H55" s="261"/>
      <c r="I55" s="261"/>
      <c r="J55" s="261"/>
      <c r="K55" s="261"/>
      <c r="L55" s="261"/>
      <c r="M55" s="261"/>
      <c r="P55" s="9"/>
    </row>
    <row r="56" spans="1:16" ht="12.75" customHeight="1">
      <c r="A56" s="34"/>
      <c r="B56" s="255" t="s">
        <v>275</v>
      </c>
      <c r="C56" s="256"/>
      <c r="D56" s="256"/>
      <c r="E56" s="261">
        <v>5128</v>
      </c>
      <c r="F56" s="261">
        <v>3991</v>
      </c>
      <c r="G56" s="261">
        <v>3429</v>
      </c>
      <c r="H56" s="261">
        <v>405</v>
      </c>
      <c r="I56" s="261">
        <v>551</v>
      </c>
      <c r="J56" s="261">
        <v>-510</v>
      </c>
      <c r="K56" s="261">
        <v>-1386</v>
      </c>
      <c r="L56" s="261">
        <v>-147</v>
      </c>
      <c r="M56" s="261">
        <f>SUM(E56:L56)</f>
        <v>11461</v>
      </c>
      <c r="P56" s="9"/>
    </row>
    <row r="57" spans="1:16" ht="12.75" customHeight="1">
      <c r="A57" s="34"/>
      <c r="B57" s="255" t="s">
        <v>276</v>
      </c>
      <c r="C57" s="256"/>
      <c r="D57" s="256"/>
      <c r="E57" s="261">
        <v>-603</v>
      </c>
      <c r="F57" s="261">
        <v>-3006</v>
      </c>
      <c r="G57" s="261">
        <v>-885</v>
      </c>
      <c r="H57" s="261">
        <v>-2770</v>
      </c>
      <c r="I57" s="261">
        <v>-494</v>
      </c>
      <c r="J57" s="261">
        <v>-76</v>
      </c>
      <c r="K57" s="261">
        <v>-322</v>
      </c>
      <c r="L57" s="261">
        <v>-67</v>
      </c>
      <c r="M57" s="261">
        <f>SUM(E57:L57)</f>
        <v>-8223</v>
      </c>
      <c r="P57" s="9"/>
    </row>
    <row r="58" spans="1:13" ht="12.75" customHeight="1">
      <c r="A58" s="34"/>
      <c r="B58" s="255" t="s">
        <v>40</v>
      </c>
      <c r="C58" s="256"/>
      <c r="D58" s="256"/>
      <c r="E58" s="261">
        <v>-150</v>
      </c>
      <c r="F58" s="261">
        <v>-2955</v>
      </c>
      <c r="G58" s="261">
        <v>-58</v>
      </c>
      <c r="H58" s="261">
        <v>-484</v>
      </c>
      <c r="I58" s="261">
        <v>-110</v>
      </c>
      <c r="J58" s="261">
        <v>-51</v>
      </c>
      <c r="K58" s="261">
        <f>'[3]Apr11'!$X$173</f>
        <v>0</v>
      </c>
      <c r="L58" s="261">
        <f>'[3]Apr11'!$X$174</f>
        <v>0</v>
      </c>
      <c r="M58" s="261">
        <f>SUM(E58:L58)</f>
        <v>-3808</v>
      </c>
    </row>
    <row r="59" spans="1:13" ht="12.75" customHeight="1">
      <c r="A59" s="34"/>
      <c r="B59" s="255" t="s">
        <v>212</v>
      </c>
      <c r="C59" s="256"/>
      <c r="D59" s="256"/>
      <c r="E59" s="261">
        <v>0</v>
      </c>
      <c r="F59" s="261">
        <f>+PL!B21</f>
        <v>15629</v>
      </c>
      <c r="G59" s="261">
        <v>0</v>
      </c>
      <c r="H59" s="261">
        <v>0</v>
      </c>
      <c r="I59" s="261">
        <v>0</v>
      </c>
      <c r="J59" s="261">
        <v>0</v>
      </c>
      <c r="K59" s="261">
        <v>0</v>
      </c>
      <c r="L59" s="261">
        <v>0</v>
      </c>
      <c r="M59" s="261">
        <f>SUM(E59:L59)</f>
        <v>15629</v>
      </c>
    </row>
    <row r="60" spans="1:13" ht="12.75" customHeight="1">
      <c r="A60" s="34"/>
      <c r="B60" s="255"/>
      <c r="C60" s="256"/>
      <c r="D60" s="256"/>
      <c r="E60" s="262"/>
      <c r="F60" s="262"/>
      <c r="G60" s="262"/>
      <c r="H60" s="262"/>
      <c r="I60" s="262"/>
      <c r="J60" s="262"/>
      <c r="K60" s="262"/>
      <c r="L60" s="262"/>
      <c r="M60" s="262"/>
    </row>
    <row r="61" spans="1:16" ht="12.75" customHeight="1">
      <c r="A61" s="34"/>
      <c r="B61" s="255" t="s">
        <v>36</v>
      </c>
      <c r="C61" s="256"/>
      <c r="D61" s="256"/>
      <c r="E61" s="263">
        <f aca="true" t="shared" si="1" ref="E61:M61">SUM(E56:E60)</f>
        <v>4375</v>
      </c>
      <c r="F61" s="263">
        <f t="shared" si="1"/>
        <v>13659</v>
      </c>
      <c r="G61" s="263">
        <f t="shared" si="1"/>
        <v>2486</v>
      </c>
      <c r="H61" s="263">
        <f t="shared" si="1"/>
        <v>-2849</v>
      </c>
      <c r="I61" s="263">
        <f t="shared" si="1"/>
        <v>-53</v>
      </c>
      <c r="J61" s="263">
        <f t="shared" si="1"/>
        <v>-637</v>
      </c>
      <c r="K61" s="263">
        <f t="shared" si="1"/>
        <v>-1708</v>
      </c>
      <c r="L61" s="263">
        <f t="shared" si="1"/>
        <v>-214</v>
      </c>
      <c r="M61" s="261">
        <f t="shared" si="1"/>
        <v>15059</v>
      </c>
      <c r="P61" s="9"/>
    </row>
    <row r="62" spans="1:16" ht="12.75" customHeight="1">
      <c r="A62" s="34"/>
      <c r="B62" s="255" t="s">
        <v>277</v>
      </c>
      <c r="C62" s="256"/>
      <c r="D62" s="256"/>
      <c r="E62" s="261"/>
      <c r="F62" s="261"/>
      <c r="G62" s="261"/>
      <c r="H62" s="261"/>
      <c r="I62" s="261"/>
      <c r="J62" s="261"/>
      <c r="K62" s="261"/>
      <c r="L62" s="261"/>
      <c r="M62" s="264">
        <f>+PL!B23</f>
        <v>-1843</v>
      </c>
      <c r="P62" s="9"/>
    </row>
    <row r="63" spans="1:16" ht="12.75" customHeight="1" thickBot="1">
      <c r="A63" s="34"/>
      <c r="B63" s="255" t="s">
        <v>278</v>
      </c>
      <c r="C63" s="256"/>
      <c r="D63" s="256"/>
      <c r="E63" s="261"/>
      <c r="F63" s="261"/>
      <c r="G63" s="261"/>
      <c r="H63" s="261"/>
      <c r="I63" s="261"/>
      <c r="J63" s="261"/>
      <c r="K63" s="261"/>
      <c r="L63" s="261"/>
      <c r="M63" s="259">
        <f>+M61+M62</f>
        <v>13216</v>
      </c>
      <c r="P63" s="9"/>
    </row>
    <row r="64" spans="1:16" ht="12.75" customHeight="1" thickTop="1">
      <c r="A64" s="34"/>
      <c r="B64" s="255"/>
      <c r="C64" s="256"/>
      <c r="D64" s="256"/>
      <c r="E64" s="261"/>
      <c r="F64" s="261"/>
      <c r="G64" s="261"/>
      <c r="H64" s="261"/>
      <c r="I64" s="261"/>
      <c r="J64" s="261"/>
      <c r="K64" s="261"/>
      <c r="L64" s="261"/>
      <c r="M64" s="264"/>
      <c r="P64" s="9"/>
    </row>
    <row r="65" spans="1:16" ht="12.75" customHeight="1">
      <c r="A65" s="34"/>
      <c r="B65" s="255"/>
      <c r="C65" s="256"/>
      <c r="D65" s="256"/>
      <c r="E65" s="261"/>
      <c r="F65" s="261"/>
      <c r="G65" s="261"/>
      <c r="H65" s="261"/>
      <c r="I65" s="261"/>
      <c r="J65" s="261"/>
      <c r="K65" s="261"/>
      <c r="L65" s="261"/>
      <c r="M65" s="264"/>
      <c r="P65" s="9"/>
    </row>
    <row r="66" spans="1:16" s="4" customFormat="1" ht="12.75">
      <c r="A66" s="43" t="s">
        <v>101</v>
      </c>
      <c r="B66" s="43" t="s">
        <v>102</v>
      </c>
      <c r="C66" s="46"/>
      <c r="D66" s="46"/>
      <c r="E66" s="46"/>
      <c r="F66" s="46"/>
      <c r="G66" s="46"/>
      <c r="H66" s="46"/>
      <c r="P66" s="9"/>
    </row>
    <row r="67" spans="1:13" s="9" customFormat="1" ht="12.75" customHeight="1">
      <c r="A67" s="47"/>
      <c r="B67" s="299" t="s">
        <v>169</v>
      </c>
      <c r="C67" s="328"/>
      <c r="D67" s="328"/>
      <c r="E67" s="328"/>
      <c r="F67" s="328"/>
      <c r="G67" s="328"/>
      <c r="H67" s="328"/>
      <c r="I67" s="328"/>
      <c r="J67" s="328"/>
      <c r="K67" s="328"/>
      <c r="L67" s="328"/>
      <c r="M67" s="328"/>
    </row>
    <row r="68" spans="1:16" s="4" customFormat="1" ht="12.75" customHeight="1">
      <c r="A68" s="43"/>
      <c r="B68" s="48"/>
      <c r="C68" s="49"/>
      <c r="D68" s="48"/>
      <c r="E68" s="48"/>
      <c r="F68" s="48"/>
      <c r="G68" s="48"/>
      <c r="H68" s="46"/>
      <c r="P68" s="9"/>
    </row>
    <row r="69" spans="1:16" s="4" customFormat="1" ht="12.75">
      <c r="A69" s="43" t="s">
        <v>103</v>
      </c>
      <c r="B69" s="50" t="s">
        <v>104</v>
      </c>
      <c r="D69" s="46"/>
      <c r="E69" s="46"/>
      <c r="F69" s="46"/>
      <c r="G69" s="46"/>
      <c r="H69" s="46"/>
      <c r="P69" s="9"/>
    </row>
    <row r="70" spans="1:16" s="4" customFormat="1" ht="24.75" customHeight="1">
      <c r="A70" s="43"/>
      <c r="B70" s="327" t="s">
        <v>305</v>
      </c>
      <c r="C70" s="328"/>
      <c r="D70" s="328"/>
      <c r="E70" s="328"/>
      <c r="F70" s="328"/>
      <c r="G70" s="328"/>
      <c r="H70" s="328"/>
      <c r="I70" s="328"/>
      <c r="J70" s="328"/>
      <c r="K70" s="328"/>
      <c r="L70" s="328"/>
      <c r="M70" s="328"/>
      <c r="P70" s="272"/>
    </row>
    <row r="71" spans="1:16" s="4" customFormat="1" ht="54" customHeight="1">
      <c r="A71" s="43"/>
      <c r="B71" s="27" t="s">
        <v>306</v>
      </c>
      <c r="C71" s="330" t="s">
        <v>309</v>
      </c>
      <c r="D71" s="298"/>
      <c r="E71" s="298"/>
      <c r="F71" s="298"/>
      <c r="G71" s="298"/>
      <c r="H71" s="298"/>
      <c r="I71" s="298"/>
      <c r="J71" s="298"/>
      <c r="K71" s="298"/>
      <c r="L71" s="298"/>
      <c r="M71" s="298"/>
      <c r="P71" s="272"/>
    </row>
    <row r="72" spans="1:16" s="4" customFormat="1" ht="27" customHeight="1">
      <c r="A72" s="43"/>
      <c r="B72" s="9" t="s">
        <v>307</v>
      </c>
      <c r="C72" s="300" t="s">
        <v>310</v>
      </c>
      <c r="D72" s="300"/>
      <c r="E72" s="300"/>
      <c r="F72" s="300"/>
      <c r="G72" s="300"/>
      <c r="H72" s="300"/>
      <c r="I72" s="300"/>
      <c r="J72" s="300"/>
      <c r="K72" s="300"/>
      <c r="L72" s="300"/>
      <c r="M72" s="300"/>
      <c r="P72" s="272"/>
    </row>
    <row r="73" spans="1:16" s="4" customFormat="1" ht="12.75" customHeight="1">
      <c r="A73" s="43"/>
      <c r="B73" s="51"/>
      <c r="C73" s="51"/>
      <c r="D73" s="51"/>
      <c r="E73" s="51"/>
      <c r="F73" s="51"/>
      <c r="G73" s="51"/>
      <c r="H73" s="51"/>
      <c r="I73" s="51"/>
      <c r="P73" s="8"/>
    </row>
    <row r="74" spans="1:8" s="4" customFormat="1" ht="12.75" customHeight="1">
      <c r="A74" s="43" t="s">
        <v>105</v>
      </c>
      <c r="B74" s="50" t="s">
        <v>106</v>
      </c>
      <c r="D74" s="52"/>
      <c r="E74" s="52"/>
      <c r="F74" s="52"/>
      <c r="G74" s="52"/>
      <c r="H74" s="52"/>
    </row>
    <row r="75" spans="1:13" s="4" customFormat="1" ht="27" customHeight="1">
      <c r="A75" s="43"/>
      <c r="B75" s="327" t="s">
        <v>252</v>
      </c>
      <c r="C75" s="328"/>
      <c r="D75" s="328"/>
      <c r="E75" s="328"/>
      <c r="F75" s="328"/>
      <c r="G75" s="328"/>
      <c r="H75" s="328"/>
      <c r="I75" s="328"/>
      <c r="J75" s="328"/>
      <c r="K75" s="328"/>
      <c r="L75" s="328"/>
      <c r="M75" s="328"/>
    </row>
    <row r="76" spans="1:8" s="4" customFormat="1" ht="12.75" customHeight="1">
      <c r="A76" s="43"/>
      <c r="B76" s="325"/>
      <c r="C76" s="325"/>
      <c r="D76" s="325"/>
      <c r="E76" s="325"/>
      <c r="F76" s="325"/>
      <c r="G76" s="325"/>
      <c r="H76" s="52"/>
    </row>
    <row r="77" spans="1:8" s="4" customFormat="1" ht="12.75">
      <c r="A77" s="43" t="s">
        <v>107</v>
      </c>
      <c r="B77" s="50" t="s">
        <v>19</v>
      </c>
      <c r="D77" s="52"/>
      <c r="E77" s="52"/>
      <c r="F77" s="52"/>
      <c r="G77" s="52"/>
      <c r="H77" s="52"/>
    </row>
    <row r="78" spans="1:13" s="4" customFormat="1" ht="12.75" customHeight="1">
      <c r="A78" s="2"/>
      <c r="B78" s="327" t="s">
        <v>253</v>
      </c>
      <c r="C78" s="328"/>
      <c r="D78" s="328"/>
      <c r="E78" s="328"/>
      <c r="F78" s="328"/>
      <c r="G78" s="328"/>
      <c r="H78" s="328"/>
      <c r="I78" s="328"/>
      <c r="J78" s="328"/>
      <c r="K78" s="328"/>
      <c r="L78" s="328"/>
      <c r="M78" s="328"/>
    </row>
    <row r="79" spans="1:13" s="4" customFormat="1" ht="12.75">
      <c r="A79" s="43"/>
      <c r="B79" s="50"/>
      <c r="D79" s="52"/>
      <c r="E79" s="52"/>
      <c r="F79" s="52"/>
      <c r="G79" s="52"/>
      <c r="H79" s="52"/>
      <c r="M79" s="273" t="s">
        <v>5</v>
      </c>
    </row>
    <row r="80" spans="1:13" s="4" customFormat="1" ht="12.75" customHeight="1">
      <c r="A80" s="43"/>
      <c r="B80" s="326" t="s">
        <v>66</v>
      </c>
      <c r="C80" s="326"/>
      <c r="D80" s="326"/>
      <c r="E80" s="326"/>
      <c r="F80" s="326"/>
      <c r="G80" s="53"/>
      <c r="H80" s="52"/>
      <c r="M80" s="7"/>
    </row>
    <row r="81" spans="1:13" ht="12.75" customHeight="1">
      <c r="A81" s="34"/>
      <c r="B81" s="54" t="s">
        <v>67</v>
      </c>
      <c r="C81" s="4"/>
      <c r="G81" s="55"/>
      <c r="I81" s="3"/>
      <c r="J81" s="56"/>
      <c r="M81" s="57">
        <v>33500</v>
      </c>
    </row>
    <row r="82" spans="1:16" s="59" customFormat="1" ht="12.75" customHeight="1">
      <c r="A82" s="58"/>
      <c r="B82" s="326" t="s">
        <v>167</v>
      </c>
      <c r="C82" s="326"/>
      <c r="D82" s="326"/>
      <c r="E82" s="326"/>
      <c r="F82" s="326"/>
      <c r="G82" s="53"/>
      <c r="H82" s="52"/>
      <c r="J82" s="60"/>
      <c r="M82" s="7"/>
      <c r="P82" s="274"/>
    </row>
    <row r="83" spans="1:16" s="59" customFormat="1" ht="12.75" customHeight="1">
      <c r="A83" s="58"/>
      <c r="B83" s="54" t="s">
        <v>67</v>
      </c>
      <c r="C83" s="4"/>
      <c r="D83" s="3"/>
      <c r="E83" s="3"/>
      <c r="F83" s="3"/>
      <c r="G83" s="55"/>
      <c r="H83" s="3"/>
      <c r="J83" s="60"/>
      <c r="M83" s="57">
        <v>2600</v>
      </c>
      <c r="P83" s="274"/>
    </row>
    <row r="84" spans="1:13" ht="12.75" customHeight="1" thickBot="1">
      <c r="A84" s="34"/>
      <c r="B84" s="54"/>
      <c r="C84" s="4"/>
      <c r="G84" s="55"/>
      <c r="I84" s="3"/>
      <c r="J84" s="56"/>
      <c r="M84" s="221">
        <f>SUM(M81:M83)</f>
        <v>36100</v>
      </c>
    </row>
    <row r="85" spans="1:10" ht="12.75" customHeight="1">
      <c r="A85" s="34"/>
      <c r="B85" s="54"/>
      <c r="C85" s="4"/>
      <c r="G85" s="55"/>
      <c r="I85" s="57"/>
      <c r="J85" s="56"/>
    </row>
    <row r="86" spans="1:10" ht="12.75" customHeight="1">
      <c r="A86" s="34"/>
      <c r="B86" s="54"/>
      <c r="C86" s="4"/>
      <c r="G86" s="55"/>
      <c r="I86" s="57"/>
      <c r="J86" s="56"/>
    </row>
    <row r="87" spans="1:10" s="4" customFormat="1" ht="12.75" customHeight="1">
      <c r="A87" s="43"/>
      <c r="B87" s="54"/>
      <c r="G87" s="55"/>
      <c r="I87" s="57"/>
      <c r="J87" s="61"/>
    </row>
    <row r="88" spans="1:10" s="4" customFormat="1" ht="12.75" customHeight="1">
      <c r="A88" s="43"/>
      <c r="B88" s="54"/>
      <c r="G88" s="55"/>
      <c r="I88" s="57"/>
      <c r="J88" s="61"/>
    </row>
    <row r="89" spans="1:9" ht="12.75" customHeight="1">
      <c r="A89" s="34"/>
      <c r="B89" s="54"/>
      <c r="C89" s="4"/>
      <c r="G89" s="55"/>
      <c r="I89" s="57"/>
    </row>
    <row r="90" spans="1:9" ht="12.75" customHeight="1">
      <c r="A90" s="34"/>
      <c r="C90" s="4"/>
      <c r="G90" s="55"/>
      <c r="I90" s="44"/>
    </row>
    <row r="91" spans="1:7" ht="12.75" customHeight="1">
      <c r="A91" s="34"/>
      <c r="B91" s="35"/>
      <c r="G91" s="55"/>
    </row>
    <row r="92" ht="12.75" customHeight="1">
      <c r="A92" s="34"/>
    </row>
    <row r="94" spans="2:8" ht="12.75">
      <c r="B94" s="324"/>
      <c r="C94" s="324"/>
      <c r="D94" s="324"/>
      <c r="E94" s="324"/>
      <c r="F94" s="324"/>
      <c r="G94" s="324"/>
      <c r="H94" s="324"/>
    </row>
    <row r="97" spans="2:9" ht="12.75">
      <c r="B97" s="19"/>
      <c r="I97" s="3"/>
    </row>
    <row r="98" spans="2:9" ht="12.75">
      <c r="B98" s="19"/>
      <c r="I98" s="3"/>
    </row>
    <row r="99" spans="2:9" ht="12.75">
      <c r="B99" s="19"/>
      <c r="I99" s="3"/>
    </row>
    <row r="100" spans="2:9" ht="12.75">
      <c r="B100" s="19"/>
      <c r="I100" s="3"/>
    </row>
    <row r="101" spans="2:9" ht="12.75">
      <c r="B101" s="19"/>
      <c r="I101" s="3"/>
    </row>
  </sheetData>
  <sheetProtection/>
  <mergeCells count="24">
    <mergeCell ref="B75:M75"/>
    <mergeCell ref="B78:M78"/>
    <mergeCell ref="C72:M72"/>
    <mergeCell ref="C17:I17"/>
    <mergeCell ref="B32:G32"/>
    <mergeCell ref="B37:M37"/>
    <mergeCell ref="B70:M70"/>
    <mergeCell ref="B40:M40"/>
    <mergeCell ref="C71:M71"/>
    <mergeCell ref="B67:M67"/>
    <mergeCell ref="B94:H94"/>
    <mergeCell ref="B76:G76"/>
    <mergeCell ref="B80:F80"/>
    <mergeCell ref="B82:F82"/>
    <mergeCell ref="B28:M28"/>
    <mergeCell ref="B31:M31"/>
    <mergeCell ref="B8:M8"/>
    <mergeCell ref="B10:M10"/>
    <mergeCell ref="B25:M25"/>
    <mergeCell ref="C16:I16"/>
    <mergeCell ref="C15:I15"/>
    <mergeCell ref="A1:I1"/>
    <mergeCell ref="B5:I5"/>
    <mergeCell ref="C11:I11"/>
  </mergeCells>
  <printOptions horizontalCentered="1"/>
  <pageMargins left="0.5905511811023623" right="0.31496062992125984" top="0.6299212598425197" bottom="0.2362204724409449" header="0.5118110236220472" footer="0.1968503937007874"/>
  <pageSetup fitToHeight="2" horizontalDpi="600" verticalDpi="600" orientation="portrait" paperSize="9" scale="94" r:id="rId1"/>
  <rowBreaks count="1" manualBreakCount="1">
    <brk id="41" max="12" man="1"/>
  </rowBreaks>
</worksheet>
</file>

<file path=xl/worksheets/sheet8.xml><?xml version="1.0" encoding="utf-8"?>
<worksheet xmlns="http://schemas.openxmlformats.org/spreadsheetml/2006/main" xmlns:r="http://schemas.openxmlformats.org/officeDocument/2006/relationships">
  <dimension ref="A1:M125"/>
  <sheetViews>
    <sheetView zoomScalePageLayoutView="0" workbookViewId="0" topLeftCell="A1">
      <selection activeCell="M9" sqref="M9"/>
    </sheetView>
  </sheetViews>
  <sheetFormatPr defaultColWidth="9.140625" defaultRowHeight="12.75"/>
  <cols>
    <col min="1" max="1" width="4.7109375" style="20" customWidth="1"/>
    <col min="2" max="2" width="3.28125" style="20" customWidth="1"/>
    <col min="3" max="3" width="34.421875" style="20" customWidth="1"/>
    <col min="4" max="4" width="12.28125" style="20" customWidth="1"/>
    <col min="5" max="5" width="14.7109375" style="20" customWidth="1"/>
    <col min="6" max="6" width="15.28125" style="20" customWidth="1"/>
    <col min="7" max="7" width="15.140625" style="20" customWidth="1"/>
    <col min="8" max="8" width="9.140625" style="20" customWidth="1"/>
    <col min="9" max="9" width="3.00390625" style="20" hidden="1" customWidth="1"/>
    <col min="10" max="12" width="0" style="20" hidden="1" customWidth="1"/>
    <col min="13" max="14" width="9.140625" style="20" customWidth="1"/>
    <col min="15" max="15" width="10.00390625" style="20" bestFit="1" customWidth="1"/>
    <col min="16" max="16384" width="9.140625" style="20" customWidth="1"/>
  </cols>
  <sheetData>
    <row r="1" spans="1:9" s="1" customFormat="1" ht="15.75">
      <c r="A1" s="311" t="s">
        <v>89</v>
      </c>
      <c r="B1" s="311"/>
      <c r="C1" s="311"/>
      <c r="D1" s="311"/>
      <c r="E1" s="311"/>
      <c r="F1" s="311"/>
      <c r="G1" s="311"/>
      <c r="H1" s="311"/>
      <c r="I1" s="311"/>
    </row>
    <row r="2" spans="1:9" s="1" customFormat="1" ht="16.5" thickBot="1">
      <c r="A2" s="144" t="s">
        <v>86</v>
      </c>
      <c r="B2" s="145"/>
      <c r="C2" s="145"/>
      <c r="D2" s="144"/>
      <c r="E2" s="144"/>
      <c r="F2" s="144"/>
      <c r="G2" s="144"/>
      <c r="H2" s="143"/>
      <c r="I2" s="143"/>
    </row>
    <row r="3" spans="1:9" s="3" customFormat="1" ht="12.75">
      <c r="A3" s="2"/>
      <c r="I3" s="4"/>
    </row>
    <row r="4" spans="1:9" s="3" customFormat="1" ht="12.75">
      <c r="A4" s="2"/>
      <c r="I4" s="4"/>
    </row>
    <row r="5" spans="1:9" s="6" customFormat="1" ht="12.75" customHeight="1">
      <c r="A5" s="5" t="s">
        <v>108</v>
      </c>
      <c r="B5" s="319" t="s">
        <v>83</v>
      </c>
      <c r="C5" s="319"/>
      <c r="D5" s="319"/>
      <c r="E5" s="319"/>
      <c r="F5" s="319"/>
      <c r="G5" s="319"/>
      <c r="H5" s="319"/>
      <c r="I5" s="319"/>
    </row>
    <row r="6" ht="12.75">
      <c r="A6" s="40"/>
    </row>
    <row r="7" spans="1:7" s="11" customFormat="1" ht="14.25" customHeight="1">
      <c r="A7" s="47" t="s">
        <v>109</v>
      </c>
      <c r="B7" s="8" t="s">
        <v>41</v>
      </c>
      <c r="C7" s="9"/>
      <c r="D7" s="10"/>
      <c r="E7" s="10"/>
      <c r="F7" s="10"/>
      <c r="G7" s="10"/>
    </row>
    <row r="8" spans="1:7" s="11" customFormat="1" ht="65.25" customHeight="1">
      <c r="A8" s="47"/>
      <c r="B8" s="327" t="s">
        <v>316</v>
      </c>
      <c r="C8" s="327"/>
      <c r="D8" s="327"/>
      <c r="E8" s="327"/>
      <c r="F8" s="327"/>
      <c r="G8" s="327"/>
    </row>
    <row r="9" spans="1:9" s="12" customFormat="1" ht="12.75" customHeight="1">
      <c r="A9" s="136"/>
      <c r="C9" s="13"/>
      <c r="D9" s="14"/>
      <c r="E9" s="14"/>
      <c r="F9" s="14"/>
      <c r="G9" s="14"/>
      <c r="H9" s="15"/>
      <c r="I9" s="16"/>
    </row>
    <row r="10" spans="1:9" s="9" customFormat="1" ht="13.5" customHeight="1">
      <c r="A10" s="47" t="s">
        <v>110</v>
      </c>
      <c r="B10" s="8" t="s">
        <v>111</v>
      </c>
      <c r="D10" s="10"/>
      <c r="E10" s="10"/>
      <c r="F10" s="10"/>
      <c r="G10" s="10"/>
      <c r="H10" s="15"/>
      <c r="I10" s="16"/>
    </row>
    <row r="11" spans="1:9" s="9" customFormat="1" ht="51.75" customHeight="1">
      <c r="A11" s="47"/>
      <c r="B11" s="302" t="s">
        <v>302</v>
      </c>
      <c r="C11" s="302"/>
      <c r="D11" s="302"/>
      <c r="E11" s="302"/>
      <c r="F11" s="302"/>
      <c r="G11" s="302"/>
      <c r="H11" s="15"/>
      <c r="I11" s="16"/>
    </row>
    <row r="12" spans="1:9" ht="12.75" customHeight="1">
      <c r="A12" s="47"/>
      <c r="B12" s="17"/>
      <c r="C12" s="17"/>
      <c r="D12" s="17"/>
      <c r="E12" s="17"/>
      <c r="F12" s="17"/>
      <c r="G12" s="17"/>
      <c r="H12" s="18"/>
      <c r="I12" s="19"/>
    </row>
    <row r="13" spans="1:9" ht="14.25" customHeight="1">
      <c r="A13" s="47" t="s">
        <v>112</v>
      </c>
      <c r="B13" s="8" t="s">
        <v>304</v>
      </c>
      <c r="C13" s="9"/>
      <c r="D13" s="10"/>
      <c r="E13" s="10"/>
      <c r="F13" s="10"/>
      <c r="G13" s="10"/>
      <c r="H13" s="18"/>
      <c r="I13" s="19"/>
    </row>
    <row r="14" spans="1:9" ht="27" customHeight="1">
      <c r="A14" s="47"/>
      <c r="B14" s="302" t="s">
        <v>175</v>
      </c>
      <c r="C14" s="302"/>
      <c r="D14" s="302"/>
      <c r="E14" s="302"/>
      <c r="F14" s="302"/>
      <c r="G14" s="302"/>
      <c r="H14" s="18"/>
      <c r="I14" s="19"/>
    </row>
    <row r="15" spans="1:7" ht="12.75" customHeight="1">
      <c r="A15" s="47"/>
      <c r="B15" s="21"/>
      <c r="C15" s="21"/>
      <c r="D15" s="21"/>
      <c r="E15" s="21"/>
      <c r="F15" s="21"/>
      <c r="G15" s="21"/>
    </row>
    <row r="16" spans="1:7" ht="14.25" customHeight="1">
      <c r="A16" s="47" t="s">
        <v>114</v>
      </c>
      <c r="B16" s="8" t="s">
        <v>115</v>
      </c>
      <c r="C16" s="9"/>
      <c r="D16" s="10"/>
      <c r="E16" s="10"/>
      <c r="F16" s="22"/>
      <c r="G16" s="22"/>
    </row>
    <row r="17" spans="1:7" ht="12.75" customHeight="1">
      <c r="A17" s="47"/>
      <c r="B17" s="302" t="s">
        <v>116</v>
      </c>
      <c r="C17" s="302"/>
      <c r="D17" s="302"/>
      <c r="E17" s="302"/>
      <c r="F17" s="302"/>
      <c r="G17" s="302"/>
    </row>
    <row r="18" spans="1:7" ht="12.75" customHeight="1">
      <c r="A18" s="47"/>
      <c r="B18" s="9"/>
      <c r="C18" s="9"/>
      <c r="D18" s="10"/>
      <c r="E18" s="10"/>
      <c r="F18" s="22"/>
      <c r="G18" s="22"/>
    </row>
    <row r="19" spans="1:7" ht="12.75" customHeight="1">
      <c r="A19" s="47" t="s">
        <v>117</v>
      </c>
      <c r="B19" s="8" t="s">
        <v>118</v>
      </c>
      <c r="C19" s="9"/>
      <c r="D19" s="10"/>
      <c r="E19" s="10"/>
      <c r="F19" s="22"/>
      <c r="G19" s="22"/>
    </row>
    <row r="20" spans="1:7" ht="39.75" customHeight="1">
      <c r="A20" s="47"/>
      <c r="B20" s="302" t="s">
        <v>254</v>
      </c>
      <c r="C20" s="302"/>
      <c r="D20" s="302"/>
      <c r="E20" s="302"/>
      <c r="F20" s="302"/>
      <c r="G20" s="302"/>
    </row>
    <row r="21" spans="1:7" ht="12.75" customHeight="1">
      <c r="A21" s="47"/>
      <c r="B21" s="8"/>
      <c r="C21" s="9"/>
      <c r="D21" s="10"/>
      <c r="E21" s="10"/>
      <c r="F21" s="22"/>
      <c r="G21" s="22"/>
    </row>
    <row r="22" spans="1:5" ht="13.5" customHeight="1">
      <c r="A22" s="47" t="s">
        <v>119</v>
      </c>
      <c r="B22" s="8" t="s">
        <v>53</v>
      </c>
      <c r="C22" s="9"/>
      <c r="D22" s="10"/>
      <c r="E22" s="10"/>
    </row>
    <row r="23" spans="1:7" ht="13.5" customHeight="1">
      <c r="A23" s="47"/>
      <c r="B23" s="8"/>
      <c r="C23" s="9"/>
      <c r="D23" s="10"/>
      <c r="E23" s="10"/>
      <c r="F23" s="7" t="s">
        <v>100</v>
      </c>
      <c r="G23" s="275" t="s">
        <v>250</v>
      </c>
    </row>
    <row r="24" spans="1:7" ht="12.75" customHeight="1">
      <c r="A24" s="47"/>
      <c r="B24" s="20" t="s">
        <v>43</v>
      </c>
      <c r="E24" s="23"/>
      <c r="F24" s="275" t="s">
        <v>5</v>
      </c>
      <c r="G24" s="275" t="s">
        <v>5</v>
      </c>
    </row>
    <row r="25" spans="1:13" s="9" customFormat="1" ht="12.75" customHeight="1">
      <c r="A25" s="47"/>
      <c r="C25" s="9" t="s">
        <v>42</v>
      </c>
      <c r="F25" s="24">
        <v>1843</v>
      </c>
      <c r="G25" s="24">
        <f>F25</f>
        <v>1843</v>
      </c>
      <c r="M25" s="24"/>
    </row>
    <row r="26" spans="1:13" s="9" customFormat="1" ht="12.75" customHeight="1">
      <c r="A26" s="47"/>
      <c r="C26" s="9" t="s">
        <v>20</v>
      </c>
      <c r="E26" s="25"/>
      <c r="F26" s="276">
        <v>0</v>
      </c>
      <c r="G26" s="276">
        <f>F26</f>
        <v>0</v>
      </c>
      <c r="M26" s="24"/>
    </row>
    <row r="27" spans="1:13" s="9" customFormat="1" ht="12.75" customHeight="1">
      <c r="A27" s="47"/>
      <c r="E27" s="25"/>
      <c r="F27" s="24">
        <f>SUM(F25:F26)</f>
        <v>1843</v>
      </c>
      <c r="G27" s="24">
        <f>SUM(G25:G26)</f>
        <v>1843</v>
      </c>
      <c r="M27" s="26"/>
    </row>
    <row r="28" spans="1:13" s="9" customFormat="1" ht="12.75" customHeight="1">
      <c r="A28" s="47"/>
      <c r="B28" s="9" t="s">
        <v>28</v>
      </c>
      <c r="E28" s="25"/>
      <c r="F28" s="24">
        <v>0</v>
      </c>
      <c r="G28" s="24">
        <f>F28</f>
        <v>0</v>
      </c>
      <c r="M28" s="26"/>
    </row>
    <row r="29" spans="1:13" s="9" customFormat="1" ht="12.75" customHeight="1" thickBot="1">
      <c r="A29" s="47"/>
      <c r="E29" s="26"/>
      <c r="F29" s="277">
        <f>SUM(F27:F28)</f>
        <v>1843</v>
      </c>
      <c r="G29" s="277">
        <f>SUM(G27:G28)</f>
        <v>1843</v>
      </c>
      <c r="M29" s="26"/>
    </row>
    <row r="30" spans="1:7" s="9" customFormat="1" ht="12.75" customHeight="1">
      <c r="A30" s="47"/>
      <c r="B30" s="17"/>
      <c r="C30" s="17"/>
      <c r="D30" s="17"/>
      <c r="E30" s="17"/>
      <c r="F30" s="17"/>
      <c r="G30" s="17"/>
    </row>
    <row r="31" spans="1:7" s="9" customFormat="1" ht="39" customHeight="1">
      <c r="A31" s="47"/>
      <c r="B31" s="302" t="s">
        <v>120</v>
      </c>
      <c r="C31" s="302"/>
      <c r="D31" s="302"/>
      <c r="E31" s="302"/>
      <c r="F31" s="302"/>
      <c r="G31" s="302"/>
    </row>
    <row r="32" spans="1:7" s="9" customFormat="1" ht="12.75" customHeight="1">
      <c r="A32" s="47"/>
      <c r="B32" s="17"/>
      <c r="C32" s="17"/>
      <c r="D32" s="17"/>
      <c r="E32" s="17"/>
      <c r="F32" s="17"/>
      <c r="G32" s="17"/>
    </row>
    <row r="33" spans="1:7" ht="14.25" customHeight="1">
      <c r="A33" s="47" t="s">
        <v>121</v>
      </c>
      <c r="B33" s="8" t="s">
        <v>122</v>
      </c>
      <c r="C33" s="9"/>
      <c r="D33" s="9"/>
      <c r="E33" s="26"/>
      <c r="F33" s="26"/>
      <c r="G33" s="27"/>
    </row>
    <row r="34" spans="1:7" s="9" customFormat="1" ht="12.75" customHeight="1">
      <c r="A34" s="47"/>
      <c r="B34" s="302" t="s">
        <v>123</v>
      </c>
      <c r="C34" s="302"/>
      <c r="D34" s="302"/>
      <c r="E34" s="302"/>
      <c r="F34" s="302"/>
      <c r="G34" s="302"/>
    </row>
    <row r="35" spans="1:7" s="9" customFormat="1" ht="12.75" customHeight="1">
      <c r="A35" s="47"/>
      <c r="E35" s="25"/>
      <c r="F35" s="25"/>
      <c r="G35" s="27"/>
    </row>
    <row r="36" spans="1:7" ht="13.5" customHeight="1">
      <c r="A36" s="47" t="s">
        <v>124</v>
      </c>
      <c r="B36" s="8" t="s">
        <v>125</v>
      </c>
      <c r="C36" s="9"/>
      <c r="D36" s="9"/>
      <c r="E36" s="25"/>
      <c r="F36" s="25"/>
      <c r="G36" s="27"/>
    </row>
    <row r="37" spans="1:7" ht="13.5" customHeight="1">
      <c r="A37" s="47"/>
      <c r="B37" s="9" t="s">
        <v>291</v>
      </c>
      <c r="C37" s="9" t="s">
        <v>303</v>
      </c>
      <c r="D37" s="9"/>
      <c r="E37" s="25"/>
      <c r="F37" s="25"/>
      <c r="G37" s="27"/>
    </row>
    <row r="38" spans="1:7" ht="13.5" customHeight="1">
      <c r="A38" s="47"/>
      <c r="B38" s="9"/>
      <c r="C38" s="9"/>
      <c r="D38" s="9"/>
      <c r="E38" s="25"/>
      <c r="F38" s="7" t="s">
        <v>100</v>
      </c>
      <c r="G38" s="275" t="s">
        <v>250</v>
      </c>
    </row>
    <row r="39" spans="1:7" ht="13.5" customHeight="1">
      <c r="A39" s="47"/>
      <c r="B39" s="9"/>
      <c r="C39" s="9"/>
      <c r="D39" s="9"/>
      <c r="E39" s="25"/>
      <c r="F39" s="275" t="s">
        <v>5</v>
      </c>
      <c r="G39" s="275" t="s">
        <v>5</v>
      </c>
    </row>
    <row r="40" spans="1:7" ht="13.5" customHeight="1">
      <c r="A40" s="47"/>
      <c r="B40" s="8"/>
      <c r="C40" s="9" t="s">
        <v>292</v>
      </c>
      <c r="D40" s="9"/>
      <c r="E40" s="25"/>
      <c r="F40" s="24">
        <v>0</v>
      </c>
      <c r="G40" s="24">
        <f>F40</f>
        <v>0</v>
      </c>
    </row>
    <row r="41" spans="1:7" ht="13.5" customHeight="1">
      <c r="A41" s="47"/>
      <c r="B41" s="8"/>
      <c r="C41" s="9" t="s">
        <v>293</v>
      </c>
      <c r="D41" s="9"/>
      <c r="E41" s="25"/>
      <c r="F41" s="24">
        <f>+G41</f>
        <v>1728</v>
      </c>
      <c r="G41" s="24">
        <v>1728</v>
      </c>
    </row>
    <row r="42" spans="1:7" ht="13.5" customHeight="1">
      <c r="A42" s="47"/>
      <c r="B42" s="8"/>
      <c r="C42" s="9" t="s">
        <v>295</v>
      </c>
      <c r="D42" s="9"/>
      <c r="E42" s="25"/>
      <c r="F42" s="24">
        <f>+G42</f>
        <v>646</v>
      </c>
      <c r="G42" s="24">
        <v>646</v>
      </c>
    </row>
    <row r="43" spans="1:7" ht="13.5" customHeight="1">
      <c r="A43" s="47"/>
      <c r="B43" s="8"/>
      <c r="C43" s="9" t="s">
        <v>297</v>
      </c>
      <c r="D43" s="9"/>
      <c r="E43" s="25"/>
      <c r="F43" s="24">
        <f>+G43</f>
        <v>-45</v>
      </c>
      <c r="G43" s="24">
        <v>-45</v>
      </c>
    </row>
    <row r="44" spans="1:7" ht="13.5" customHeight="1">
      <c r="A44" s="47"/>
      <c r="B44" s="8"/>
      <c r="C44" s="9" t="s">
        <v>294</v>
      </c>
      <c r="D44" s="9"/>
      <c r="E44" s="25"/>
      <c r="F44" s="24">
        <f>+G44</f>
        <v>1314</v>
      </c>
      <c r="G44" s="24">
        <f>+SCI!D15</f>
        <v>1314</v>
      </c>
    </row>
    <row r="45" spans="1:7" ht="13.5" customHeight="1">
      <c r="A45" s="47"/>
      <c r="B45" s="8"/>
      <c r="C45" s="9" t="s">
        <v>296</v>
      </c>
      <c r="D45" s="9"/>
      <c r="E45" s="25"/>
      <c r="F45" s="24"/>
      <c r="G45" s="24"/>
    </row>
    <row r="46" spans="1:7" ht="13.5" customHeight="1" thickBot="1">
      <c r="A46" s="47"/>
      <c r="B46" s="8"/>
      <c r="C46" s="9" t="s">
        <v>298</v>
      </c>
      <c r="D46" s="9"/>
      <c r="E46" s="25"/>
      <c r="F46" s="278">
        <f>+G46</f>
        <v>-533</v>
      </c>
      <c r="G46" s="278">
        <f>+SCI!D16</f>
        <v>-533</v>
      </c>
    </row>
    <row r="47" spans="1:7" ht="13.5" customHeight="1">
      <c r="A47" s="47"/>
      <c r="B47" s="8"/>
      <c r="C47" s="9"/>
      <c r="D47" s="9"/>
      <c r="E47" s="25"/>
      <c r="F47" s="25"/>
      <c r="G47" s="269"/>
    </row>
    <row r="48" spans="1:7" ht="13.5" customHeight="1">
      <c r="A48" s="47"/>
      <c r="B48" s="20" t="s">
        <v>145</v>
      </c>
      <c r="C48" s="9" t="s">
        <v>255</v>
      </c>
      <c r="D48" s="9"/>
      <c r="E48" s="25"/>
      <c r="F48" s="25"/>
      <c r="G48" s="27"/>
    </row>
    <row r="49" spans="1:7" ht="12.75" customHeight="1">
      <c r="A49" s="47"/>
      <c r="C49" s="9"/>
      <c r="D49" s="9"/>
      <c r="E49" s="9"/>
      <c r="F49" s="7"/>
      <c r="G49" s="275" t="s">
        <v>5</v>
      </c>
    </row>
    <row r="50" spans="1:7" ht="12.75" customHeight="1">
      <c r="A50" s="47"/>
      <c r="B50" s="9"/>
      <c r="C50" s="9" t="s">
        <v>68</v>
      </c>
      <c r="D50" s="9"/>
      <c r="E50" s="9"/>
      <c r="F50" s="28"/>
      <c r="G50" s="28">
        <f>2996+5725</f>
        <v>8721</v>
      </c>
    </row>
    <row r="51" spans="1:7" ht="12.75" customHeight="1">
      <c r="A51" s="47"/>
      <c r="B51" s="9"/>
      <c r="C51" s="9" t="s">
        <v>126</v>
      </c>
      <c r="D51" s="9"/>
      <c r="E51" s="9"/>
      <c r="F51" s="24"/>
      <c r="G51" s="24">
        <f>+'BS'!B18+'BS'!B17</f>
        <v>13359</v>
      </c>
    </row>
    <row r="52" spans="1:7" ht="12.75" customHeight="1" thickBot="1">
      <c r="A52" s="47"/>
      <c r="B52" s="9"/>
      <c r="C52" s="9" t="s">
        <v>127</v>
      </c>
      <c r="D52" s="9"/>
      <c r="E52" s="9"/>
      <c r="F52" s="24"/>
      <c r="G52" s="278">
        <v>13359</v>
      </c>
    </row>
    <row r="53" spans="1:7" ht="12.75" customHeight="1">
      <c r="A53" s="47"/>
      <c r="B53" s="9"/>
      <c r="C53" s="9"/>
      <c r="D53" s="9"/>
      <c r="E53" s="9"/>
      <c r="F53" s="24"/>
      <c r="G53" s="24"/>
    </row>
    <row r="54" spans="1:7" ht="15" customHeight="1">
      <c r="A54" s="47" t="s">
        <v>128</v>
      </c>
      <c r="B54" s="6" t="s">
        <v>129</v>
      </c>
      <c r="G54" s="17"/>
    </row>
    <row r="55" spans="1:7" ht="12.75" customHeight="1">
      <c r="A55" s="47"/>
      <c r="B55" s="320" t="s">
        <v>308</v>
      </c>
      <c r="C55" s="320"/>
      <c r="D55" s="320"/>
      <c r="E55" s="320"/>
      <c r="F55" s="320"/>
      <c r="G55" s="320"/>
    </row>
    <row r="56" spans="1:12" ht="64.5" customHeight="1">
      <c r="A56" s="47"/>
      <c r="B56" s="327" t="s">
        <v>311</v>
      </c>
      <c r="C56" s="327"/>
      <c r="D56" s="327"/>
      <c r="E56" s="327"/>
      <c r="F56" s="327"/>
      <c r="G56" s="327"/>
      <c r="H56" s="295"/>
      <c r="I56" s="295"/>
      <c r="J56" s="295"/>
      <c r="K56" s="295"/>
      <c r="L56" s="295"/>
    </row>
    <row r="57" spans="1:7" ht="12.75" customHeight="1">
      <c r="A57" s="47"/>
      <c r="G57" s="17"/>
    </row>
    <row r="58" spans="1:13" ht="13.5" customHeight="1">
      <c r="A58" s="47" t="s">
        <v>130</v>
      </c>
      <c r="B58" s="6" t="s">
        <v>131</v>
      </c>
      <c r="G58" s="17"/>
      <c r="M58" s="9"/>
    </row>
    <row r="59" spans="1:13" ht="12.75" customHeight="1">
      <c r="A59" s="47"/>
      <c r="B59" s="20" t="s">
        <v>256</v>
      </c>
      <c r="F59" s="9"/>
      <c r="G59" s="7"/>
      <c r="M59" s="9"/>
    </row>
    <row r="60" spans="1:13" ht="12.75" customHeight="1">
      <c r="A60" s="47"/>
      <c r="B60" s="9"/>
      <c r="C60" s="9"/>
      <c r="D60" s="9"/>
      <c r="E60" s="275" t="s">
        <v>14</v>
      </c>
      <c r="F60" s="275" t="s">
        <v>15</v>
      </c>
      <c r="G60" s="275" t="s">
        <v>13</v>
      </c>
      <c r="M60" s="9"/>
    </row>
    <row r="61" spans="1:13" ht="12.75" customHeight="1">
      <c r="A61" s="47"/>
      <c r="B61" s="8" t="s">
        <v>0</v>
      </c>
      <c r="C61" s="9"/>
      <c r="D61" s="9"/>
      <c r="E61" s="275" t="s">
        <v>5</v>
      </c>
      <c r="F61" s="275" t="s">
        <v>5</v>
      </c>
      <c r="G61" s="275" t="s">
        <v>5</v>
      </c>
      <c r="M61" s="9"/>
    </row>
    <row r="62" spans="1:13" ht="12.75" customHeight="1">
      <c r="A62" s="47"/>
      <c r="B62" s="9"/>
      <c r="C62" s="9" t="s">
        <v>132</v>
      </c>
      <c r="D62" s="9"/>
      <c r="E62" s="279">
        <v>172372</v>
      </c>
      <c r="F62" s="24">
        <v>13500</v>
      </c>
      <c r="G62" s="24">
        <f>SUM(E62:F62)</f>
        <v>185872</v>
      </c>
      <c r="M62" s="9"/>
    </row>
    <row r="63" spans="1:13" ht="12.75" customHeight="1">
      <c r="A63" s="47"/>
      <c r="B63" s="9"/>
      <c r="C63" s="9" t="s">
        <v>133</v>
      </c>
      <c r="D63" s="9"/>
      <c r="E63" s="279">
        <v>33177</v>
      </c>
      <c r="F63" s="24">
        <v>0</v>
      </c>
      <c r="G63" s="24">
        <f>SUM(E63:F63)</f>
        <v>33177</v>
      </c>
      <c r="M63" s="9"/>
    </row>
    <row r="64" spans="1:13" ht="12.75" customHeight="1">
      <c r="A64" s="47"/>
      <c r="B64" s="9"/>
      <c r="C64" s="9" t="s">
        <v>151</v>
      </c>
      <c r="D64" s="9"/>
      <c r="E64" s="279">
        <v>0</v>
      </c>
      <c r="F64" s="279">
        <v>3531</v>
      </c>
      <c r="G64" s="24">
        <f>SUM(E64:F64)</f>
        <v>3531</v>
      </c>
      <c r="M64" s="9"/>
    </row>
    <row r="65" spans="1:13" ht="12.75" customHeight="1">
      <c r="A65" s="47"/>
      <c r="B65" s="9"/>
      <c r="C65" s="9" t="s">
        <v>134</v>
      </c>
      <c r="D65" s="9"/>
      <c r="E65" s="279">
        <v>0</v>
      </c>
      <c r="F65" s="24">
        <v>191</v>
      </c>
      <c r="G65" s="24">
        <f>SUM(E65:F65)</f>
        <v>191</v>
      </c>
      <c r="M65" s="9"/>
    </row>
    <row r="66" spans="1:13" ht="12.75" customHeight="1" thickBot="1">
      <c r="A66" s="47"/>
      <c r="B66" s="9"/>
      <c r="C66" s="9"/>
      <c r="D66" s="9"/>
      <c r="E66" s="277">
        <f>SUM(E62:E65)</f>
        <v>205549</v>
      </c>
      <c r="F66" s="277">
        <f>SUM(F62:F65)</f>
        <v>17222</v>
      </c>
      <c r="G66" s="277">
        <f>SUM(G62:G65)</f>
        <v>222771</v>
      </c>
      <c r="H66" s="29"/>
      <c r="M66" s="9"/>
    </row>
    <row r="67" spans="1:13" ht="12.75" customHeight="1">
      <c r="A67" s="47"/>
      <c r="B67" s="8" t="s">
        <v>1</v>
      </c>
      <c r="C67" s="9"/>
      <c r="D67" s="9"/>
      <c r="E67" s="9"/>
      <c r="F67" s="9"/>
      <c r="G67" s="280"/>
      <c r="M67" s="9"/>
    </row>
    <row r="68" spans="1:13" ht="12.75" customHeight="1" thickBot="1">
      <c r="A68" s="47"/>
      <c r="B68" s="9"/>
      <c r="C68" s="9" t="s">
        <v>133</v>
      </c>
      <c r="D68" s="9"/>
      <c r="E68" s="281">
        <v>98443</v>
      </c>
      <c r="F68" s="281">
        <v>0</v>
      </c>
      <c r="G68" s="278">
        <f>SUM(E68:F68)</f>
        <v>98443</v>
      </c>
      <c r="M68" s="9"/>
    </row>
    <row r="69" spans="1:13" ht="12.75" customHeight="1">
      <c r="A69" s="47"/>
      <c r="B69" s="9"/>
      <c r="C69" s="9"/>
      <c r="D69" s="9"/>
      <c r="E69" s="282"/>
      <c r="F69" s="8"/>
      <c r="G69" s="24"/>
      <c r="M69" s="9"/>
    </row>
    <row r="70" spans="1:13" ht="12.75" customHeight="1" thickBot="1">
      <c r="A70" s="47"/>
      <c r="B70" s="9" t="s">
        <v>13</v>
      </c>
      <c r="C70" s="9"/>
      <c r="D70" s="9"/>
      <c r="E70" s="283">
        <f>E66+E68</f>
        <v>303992</v>
      </c>
      <c r="F70" s="283">
        <f>F66+F68</f>
        <v>17222</v>
      </c>
      <c r="G70" s="283">
        <f>G66+G68</f>
        <v>321214</v>
      </c>
      <c r="M70" s="9"/>
    </row>
    <row r="71" spans="1:13" ht="12.75" customHeight="1">
      <c r="A71" s="47"/>
      <c r="B71" s="9"/>
      <c r="C71" s="9"/>
      <c r="D71" s="9"/>
      <c r="E71" s="30"/>
      <c r="F71" s="9"/>
      <c r="G71" s="24"/>
      <c r="M71" s="9"/>
    </row>
    <row r="72" spans="1:13" ht="12.75" customHeight="1">
      <c r="A72" s="47"/>
      <c r="B72" s="9" t="s">
        <v>2</v>
      </c>
      <c r="C72" s="9"/>
      <c r="D72" s="25"/>
      <c r="E72" s="30"/>
      <c r="F72" s="9"/>
      <c r="G72" s="17"/>
      <c r="M72" s="9"/>
    </row>
    <row r="73" spans="1:13" ht="12.75" customHeight="1">
      <c r="A73" s="47"/>
      <c r="B73" s="9"/>
      <c r="C73" s="9"/>
      <c r="D73" s="9"/>
      <c r="E73" s="9"/>
      <c r="F73" s="275" t="s">
        <v>24</v>
      </c>
      <c r="G73" s="284" t="s">
        <v>25</v>
      </c>
      <c r="M73" s="9"/>
    </row>
    <row r="74" spans="1:13" ht="12.75" customHeight="1">
      <c r="A74" s="47"/>
      <c r="B74" s="9"/>
      <c r="C74" s="9"/>
      <c r="D74" s="9"/>
      <c r="E74" s="9"/>
      <c r="F74" s="275" t="s">
        <v>26</v>
      </c>
      <c r="G74" s="275" t="s">
        <v>26</v>
      </c>
      <c r="M74" s="9"/>
    </row>
    <row r="75" spans="1:13" ht="12.75" customHeight="1">
      <c r="A75" s="47"/>
      <c r="B75" s="9"/>
      <c r="C75" s="9" t="s">
        <v>135</v>
      </c>
      <c r="D75" s="9"/>
      <c r="E75" s="9"/>
      <c r="F75" s="24">
        <f>+G75</f>
        <v>270891</v>
      </c>
      <c r="G75" s="24">
        <v>270891</v>
      </c>
      <c r="M75" s="9"/>
    </row>
    <row r="76" spans="1:13" ht="12.75" customHeight="1">
      <c r="A76" s="47"/>
      <c r="B76" s="9"/>
      <c r="C76" s="9" t="s">
        <v>136</v>
      </c>
      <c r="D76" s="9"/>
      <c r="E76" s="9"/>
      <c r="F76" s="285">
        <v>70200</v>
      </c>
      <c r="G76" s="24">
        <v>32011</v>
      </c>
      <c r="M76" s="9"/>
    </row>
    <row r="77" spans="1:13" ht="12.75" customHeight="1">
      <c r="A77" s="47"/>
      <c r="B77" s="9"/>
      <c r="C77" s="9" t="s">
        <v>137</v>
      </c>
      <c r="D77" s="9"/>
      <c r="E77" s="9"/>
      <c r="F77" s="285">
        <v>5912</v>
      </c>
      <c r="G77" s="24">
        <v>18312</v>
      </c>
      <c r="M77" s="9"/>
    </row>
    <row r="78" spans="1:13" ht="12.75" customHeight="1" thickBot="1">
      <c r="A78" s="47"/>
      <c r="B78" s="9"/>
      <c r="C78" s="9"/>
      <c r="D78" s="9"/>
      <c r="E78" s="9"/>
      <c r="F78" s="286"/>
      <c r="G78" s="287">
        <f>SUM(G75:G77)</f>
        <v>321214</v>
      </c>
      <c r="M78" s="9"/>
    </row>
    <row r="79" spans="1:13" ht="12.75" customHeight="1">
      <c r="A79" s="47"/>
      <c r="B79" s="9"/>
      <c r="C79" s="9"/>
      <c r="D79" s="9"/>
      <c r="E79" s="9"/>
      <c r="F79" s="9"/>
      <c r="G79" s="30"/>
      <c r="M79" s="9"/>
    </row>
    <row r="80" spans="1:7" ht="14.25" customHeight="1">
      <c r="A80" s="47" t="s">
        <v>138</v>
      </c>
      <c r="B80" s="8" t="s">
        <v>139</v>
      </c>
      <c r="C80" s="9"/>
      <c r="D80" s="9"/>
      <c r="E80" s="9"/>
      <c r="F80" s="9"/>
      <c r="G80" s="17"/>
    </row>
    <row r="81" spans="1:7" ht="39.75" customHeight="1">
      <c r="A81" s="47"/>
      <c r="B81" s="302" t="s">
        <v>156</v>
      </c>
      <c r="C81" s="302"/>
      <c r="D81" s="302"/>
      <c r="E81" s="302"/>
      <c r="F81" s="302"/>
      <c r="G81" s="302"/>
    </row>
    <row r="82" spans="1:7" ht="12.75" customHeight="1">
      <c r="A82" s="47"/>
      <c r="B82" s="9"/>
      <c r="C82" s="9"/>
      <c r="D82" s="9"/>
      <c r="E82" s="9"/>
      <c r="F82" s="9"/>
      <c r="G82" s="17"/>
    </row>
    <row r="83" spans="1:7" ht="13.5" customHeight="1">
      <c r="A83" s="47" t="s">
        <v>140</v>
      </c>
      <c r="B83" s="8" t="s">
        <v>141</v>
      </c>
      <c r="C83" s="9"/>
      <c r="D83" s="9"/>
      <c r="E83" s="9"/>
      <c r="F83" s="9"/>
      <c r="G83" s="17"/>
    </row>
    <row r="84" spans="1:7" ht="27" customHeight="1">
      <c r="A84" s="47"/>
      <c r="B84" s="305" t="s">
        <v>315</v>
      </c>
      <c r="C84" s="305"/>
      <c r="D84" s="305"/>
      <c r="E84" s="305"/>
      <c r="F84" s="305"/>
      <c r="G84" s="305"/>
    </row>
    <row r="85" spans="1:7" ht="54" customHeight="1">
      <c r="A85" s="47"/>
      <c r="B85" s="299" t="s">
        <v>314</v>
      </c>
      <c r="C85" s="305"/>
      <c r="D85" s="305"/>
      <c r="E85" s="305"/>
      <c r="F85" s="305"/>
      <c r="G85" s="305"/>
    </row>
    <row r="86" spans="1:7" ht="12.75" customHeight="1">
      <c r="A86" s="47"/>
      <c r="B86" s="9"/>
      <c r="C86" s="9"/>
      <c r="D86" s="9"/>
      <c r="E86" s="9"/>
      <c r="F86" s="9"/>
      <c r="G86" s="17"/>
    </row>
    <row r="87" spans="1:7" ht="12.75" customHeight="1">
      <c r="A87" s="47" t="s">
        <v>142</v>
      </c>
      <c r="B87" s="8" t="s">
        <v>176</v>
      </c>
      <c r="C87" s="9"/>
      <c r="D87" s="9"/>
      <c r="E87" s="9"/>
      <c r="F87" s="9"/>
      <c r="G87" s="17"/>
    </row>
    <row r="88" spans="1:8" ht="12.75" customHeight="1">
      <c r="A88" s="47"/>
      <c r="B88" s="302" t="s">
        <v>257</v>
      </c>
      <c r="C88" s="302"/>
      <c r="D88" s="302"/>
      <c r="E88" s="302"/>
      <c r="F88" s="302"/>
      <c r="G88" s="302"/>
      <c r="H88" s="31"/>
    </row>
    <row r="89" spans="1:7" ht="12.75" customHeight="1">
      <c r="A89" s="47"/>
      <c r="B89" s="17"/>
      <c r="C89" s="17"/>
      <c r="D89" s="17"/>
      <c r="E89" s="17"/>
      <c r="F89" s="17"/>
      <c r="G89" s="17"/>
    </row>
    <row r="90" spans="1:7" ht="15" customHeight="1">
      <c r="A90" s="47" t="s">
        <v>143</v>
      </c>
      <c r="B90" s="8" t="s">
        <v>21</v>
      </c>
      <c r="C90" s="9"/>
      <c r="D90" s="9"/>
      <c r="E90" s="9"/>
      <c r="F90" s="9"/>
      <c r="G90" s="17"/>
    </row>
    <row r="91" spans="1:7" ht="12.75" customHeight="1">
      <c r="A91" s="47"/>
      <c r="B91" s="8" t="s">
        <v>144</v>
      </c>
      <c r="C91" s="8" t="s">
        <v>3</v>
      </c>
      <c r="D91" s="9"/>
      <c r="E91" s="9"/>
      <c r="F91" s="9"/>
      <c r="G91" s="17"/>
    </row>
    <row r="92" spans="1:7" ht="28.5" customHeight="1">
      <c r="A92" s="47"/>
      <c r="B92" s="8"/>
      <c r="C92" s="302" t="s">
        <v>84</v>
      </c>
      <c r="D92" s="302"/>
      <c r="E92" s="302"/>
      <c r="F92" s="302"/>
      <c r="G92" s="302"/>
    </row>
    <row r="93" spans="1:7" ht="12.75" customHeight="1">
      <c r="A93" s="47"/>
      <c r="B93" s="8"/>
      <c r="C93" s="17"/>
      <c r="D93" s="17"/>
      <c r="E93" s="17"/>
      <c r="F93" s="7" t="s">
        <v>100</v>
      </c>
      <c r="G93" s="7" t="s">
        <v>250</v>
      </c>
    </row>
    <row r="94" spans="1:7" ht="12.75" customHeight="1">
      <c r="A94" s="47"/>
      <c r="B94" s="9"/>
      <c r="C94" s="9" t="s">
        <v>63</v>
      </c>
      <c r="D94" s="9"/>
      <c r="E94" s="73"/>
      <c r="F94" s="284">
        <f>+PL!B27</f>
        <v>12235</v>
      </c>
      <c r="G94" s="284">
        <f>+PL!D27</f>
        <v>12235</v>
      </c>
    </row>
    <row r="95" spans="1:7" ht="12.75" customHeight="1">
      <c r="A95" s="47"/>
      <c r="B95" s="9"/>
      <c r="C95" s="327" t="s">
        <v>30</v>
      </c>
      <c r="D95" s="304"/>
      <c r="E95" s="73"/>
      <c r="F95" s="284">
        <v>609751</v>
      </c>
      <c r="G95" s="284">
        <v>609751</v>
      </c>
    </row>
    <row r="96" spans="1:7" ht="12.75" customHeight="1" thickBot="1">
      <c r="A96" s="47"/>
      <c r="B96" s="9"/>
      <c r="C96" s="9" t="s">
        <v>16</v>
      </c>
      <c r="D96" s="9"/>
      <c r="E96" s="9"/>
      <c r="F96" s="288">
        <f>(F94/F95)*100</f>
        <v>2.0065567748146376</v>
      </c>
      <c r="G96" s="288">
        <f>(G94/G95)*100</f>
        <v>2.0065567748146376</v>
      </c>
    </row>
    <row r="97" spans="1:7" ht="12.75" customHeight="1">
      <c r="A97" s="47"/>
      <c r="B97" s="9"/>
      <c r="C97" s="9"/>
      <c r="D97" s="9"/>
      <c r="E97" s="9"/>
      <c r="F97" s="9"/>
      <c r="G97" s="9"/>
    </row>
    <row r="98" spans="1:7" ht="12.75" customHeight="1">
      <c r="A98" s="47"/>
      <c r="B98" s="8" t="s">
        <v>145</v>
      </c>
      <c r="C98" s="8" t="s">
        <v>4</v>
      </c>
      <c r="D98" s="33"/>
      <c r="E98" s="33"/>
      <c r="F98" s="33"/>
      <c r="G98" s="9"/>
    </row>
    <row r="99" spans="1:7" ht="39.75" customHeight="1">
      <c r="A99" s="47"/>
      <c r="B99" s="8"/>
      <c r="C99" s="302" t="s">
        <v>62</v>
      </c>
      <c r="D99" s="302"/>
      <c r="E99" s="302"/>
      <c r="F99" s="302"/>
      <c r="G99" s="302"/>
    </row>
    <row r="100" spans="1:7" ht="12.75" customHeight="1">
      <c r="A100" s="47"/>
      <c r="B100" s="8"/>
      <c r="C100" s="17"/>
      <c r="D100" s="17"/>
      <c r="E100" s="17"/>
      <c r="F100" s="7" t="s">
        <v>100</v>
      </c>
      <c r="G100" s="7" t="s">
        <v>250</v>
      </c>
    </row>
    <row r="101" spans="1:7" ht="12.75" customHeight="1">
      <c r="A101" s="47"/>
      <c r="B101" s="9"/>
      <c r="C101" s="9" t="s">
        <v>63</v>
      </c>
      <c r="D101" s="9"/>
      <c r="E101" s="289"/>
      <c r="F101" s="290">
        <f>+F94</f>
        <v>12235</v>
      </c>
      <c r="G101" s="290">
        <f>+G94</f>
        <v>12235</v>
      </c>
    </row>
    <row r="102" spans="1:7" ht="12.75" customHeight="1">
      <c r="A102" s="47"/>
      <c r="B102" s="9"/>
      <c r="C102" s="9"/>
      <c r="D102" s="9"/>
      <c r="E102" s="73"/>
      <c r="F102" s="284"/>
      <c r="G102" s="284"/>
    </row>
    <row r="103" spans="1:7" ht="12.75" customHeight="1">
      <c r="A103" s="47"/>
      <c r="B103" s="9"/>
      <c r="C103" s="327" t="s">
        <v>30</v>
      </c>
      <c r="D103" s="304"/>
      <c r="E103" s="73"/>
      <c r="F103" s="284">
        <f>+F95</f>
        <v>609751</v>
      </c>
      <c r="G103" s="284">
        <f>+G95</f>
        <v>609751</v>
      </c>
    </row>
    <row r="104" spans="1:7" ht="14.25" customHeight="1">
      <c r="A104" s="47"/>
      <c r="B104" s="9"/>
      <c r="C104" s="17" t="s">
        <v>64</v>
      </c>
      <c r="D104" s="9"/>
      <c r="E104" s="73"/>
      <c r="F104" s="291">
        <v>269</v>
      </c>
      <c r="G104" s="291">
        <v>269</v>
      </c>
    </row>
    <row r="105" spans="1:7" ht="27" customHeight="1" thickBot="1">
      <c r="A105" s="47"/>
      <c r="B105" s="9"/>
      <c r="C105" s="329" t="s">
        <v>65</v>
      </c>
      <c r="D105" s="329"/>
      <c r="E105" s="329"/>
      <c r="F105" s="292">
        <f>SUM(F103:F104)</f>
        <v>610020</v>
      </c>
      <c r="G105" s="292">
        <f>SUM(G103:G104)</f>
        <v>610020</v>
      </c>
    </row>
    <row r="106" spans="1:7" ht="12.75" customHeight="1">
      <c r="A106" s="47"/>
      <c r="B106" s="9"/>
      <c r="C106" s="9" t="s">
        <v>31</v>
      </c>
      <c r="D106" s="9"/>
      <c r="E106" s="9"/>
      <c r="F106" s="290"/>
      <c r="G106" s="290"/>
    </row>
    <row r="107" spans="1:7" ht="12.75" customHeight="1" thickBot="1">
      <c r="A107" s="47"/>
      <c r="B107" s="9"/>
      <c r="C107" s="9" t="s">
        <v>29</v>
      </c>
      <c r="D107" s="9"/>
      <c r="E107" s="9"/>
      <c r="F107" s="288">
        <f>+(F101/F105)*100</f>
        <v>2.005671945182125</v>
      </c>
      <c r="G107" s="288">
        <f>+(G101/G105)*100</f>
        <v>2.005671945182125</v>
      </c>
    </row>
    <row r="108" spans="1:7" ht="12.75" customHeight="1">
      <c r="A108" s="47"/>
      <c r="B108" s="8"/>
      <c r="C108" s="8"/>
      <c r="D108" s="33"/>
      <c r="E108" s="33"/>
      <c r="F108" s="33"/>
      <c r="G108" s="9"/>
    </row>
    <row r="109" spans="1:7" ht="12.75">
      <c r="A109" s="47" t="s">
        <v>146</v>
      </c>
      <c r="B109" s="303" t="s">
        <v>173</v>
      </c>
      <c r="C109" s="303"/>
      <c r="D109" s="303"/>
      <c r="E109" s="303"/>
      <c r="F109" s="303"/>
      <c r="G109" s="303"/>
    </row>
    <row r="110" spans="1:7" ht="12.75">
      <c r="A110" s="47"/>
      <c r="B110" s="47"/>
      <c r="C110" s="47"/>
      <c r="D110" s="47"/>
      <c r="E110" s="47"/>
      <c r="F110" s="275" t="s">
        <v>100</v>
      </c>
      <c r="G110" s="275" t="s">
        <v>250</v>
      </c>
    </row>
    <row r="111" spans="2:7" ht="12.75">
      <c r="B111" s="9" t="s">
        <v>258</v>
      </c>
      <c r="C111" s="9"/>
      <c r="D111" s="9"/>
      <c r="E111" s="9"/>
      <c r="F111" s="275" t="s">
        <v>5</v>
      </c>
      <c r="G111" s="275" t="s">
        <v>5</v>
      </c>
    </row>
    <row r="112" spans="2:7" ht="12.75">
      <c r="B112" s="293" t="s">
        <v>259</v>
      </c>
      <c r="C112" s="9"/>
      <c r="D112" s="9"/>
      <c r="E112" s="9"/>
      <c r="F112" s="284">
        <f>+G112</f>
        <v>60106</v>
      </c>
      <c r="G112" s="284">
        <v>60106</v>
      </c>
    </row>
    <row r="113" spans="2:7" ht="12.75">
      <c r="B113" s="293" t="s">
        <v>260</v>
      </c>
      <c r="C113" s="9"/>
      <c r="D113" s="9"/>
      <c r="E113" s="9"/>
      <c r="F113" s="291">
        <f>+G113</f>
        <v>6585</v>
      </c>
      <c r="G113" s="291">
        <v>6585</v>
      </c>
    </row>
    <row r="114" spans="2:7" ht="12.75">
      <c r="B114" s="9"/>
      <c r="C114" s="9"/>
      <c r="D114" s="9"/>
      <c r="E114" s="9"/>
      <c r="F114" s="284">
        <f>SUM(F112:F113)</f>
        <v>66691</v>
      </c>
      <c r="G114" s="284">
        <f>SUM(G112:G113)</f>
        <v>66691</v>
      </c>
    </row>
    <row r="115" spans="2:7" ht="12.75">
      <c r="B115" s="9" t="s">
        <v>261</v>
      </c>
      <c r="C115" s="9"/>
      <c r="D115" s="9"/>
      <c r="E115" s="9"/>
      <c r="F115" s="284"/>
      <c r="G115" s="284"/>
    </row>
    <row r="116" spans="2:7" ht="12.75">
      <c r="B116" s="293" t="s">
        <v>259</v>
      </c>
      <c r="C116" s="9"/>
      <c r="D116" s="9"/>
      <c r="E116" s="9"/>
      <c r="F116" s="284">
        <f>+G116</f>
        <v>364460</v>
      </c>
      <c r="G116" s="284">
        <v>364460</v>
      </c>
    </row>
    <row r="117" spans="2:7" ht="12.75">
      <c r="B117" s="293" t="s">
        <v>260</v>
      </c>
      <c r="C117" s="9"/>
      <c r="D117" s="9"/>
      <c r="E117" s="9"/>
      <c r="F117" s="291">
        <f>+G117</f>
        <v>-32481</v>
      </c>
      <c r="G117" s="291">
        <v>-32481</v>
      </c>
    </row>
    <row r="118" spans="2:7" ht="12.75">
      <c r="B118" s="293"/>
      <c r="C118" s="9"/>
      <c r="D118" s="9"/>
      <c r="E118" s="9"/>
      <c r="F118" s="284">
        <f>SUM(F114:F117)</f>
        <v>398670</v>
      </c>
      <c r="G118" s="284">
        <f>SUM(G114:G117)</f>
        <v>398670</v>
      </c>
    </row>
    <row r="119" spans="2:7" ht="12.75">
      <c r="B119" s="9" t="s">
        <v>262</v>
      </c>
      <c r="C119" s="9"/>
      <c r="D119" s="9"/>
      <c r="E119" s="9"/>
      <c r="F119" s="284">
        <f>+G119</f>
        <v>394</v>
      </c>
      <c r="G119" s="284">
        <v>394</v>
      </c>
    </row>
    <row r="120" spans="2:7" ht="13.5" thickBot="1">
      <c r="B120" s="9" t="s">
        <v>258</v>
      </c>
      <c r="C120" s="293"/>
      <c r="D120" s="9"/>
      <c r="E120" s="9"/>
      <c r="F120" s="294">
        <f>SUM(F118:F119)</f>
        <v>399064</v>
      </c>
      <c r="G120" s="294">
        <f>SUM(G118:G119)</f>
        <v>399064</v>
      </c>
    </row>
    <row r="121" spans="2:7" ht="12.75">
      <c r="B121" s="9"/>
      <c r="C121" s="9"/>
      <c r="D121" s="9"/>
      <c r="E121" s="9"/>
      <c r="F121" s="9"/>
      <c r="G121" s="9"/>
    </row>
    <row r="122" spans="1:7" ht="12.75">
      <c r="A122" s="47" t="s">
        <v>172</v>
      </c>
      <c r="B122" s="303" t="s">
        <v>147</v>
      </c>
      <c r="C122" s="303"/>
      <c r="D122" s="303"/>
      <c r="E122" s="303"/>
      <c r="F122" s="303"/>
      <c r="G122" s="303"/>
    </row>
    <row r="123" spans="1:7" ht="27" customHeight="1">
      <c r="A123" s="47"/>
      <c r="B123" s="302" t="s">
        <v>263</v>
      </c>
      <c r="C123" s="302"/>
      <c r="D123" s="302"/>
      <c r="E123" s="302"/>
      <c r="F123" s="302"/>
      <c r="G123" s="302"/>
    </row>
    <row r="124" spans="2:7" ht="12.75">
      <c r="B124" s="9"/>
      <c r="C124" s="9"/>
      <c r="D124" s="9"/>
      <c r="E124" s="9"/>
      <c r="F124" s="9"/>
      <c r="G124" s="9"/>
    </row>
    <row r="125" spans="2:7" ht="12.75">
      <c r="B125" s="9"/>
      <c r="C125" s="9"/>
      <c r="D125" s="9"/>
      <c r="E125" s="9"/>
      <c r="F125" s="9"/>
      <c r="G125" s="9"/>
    </row>
  </sheetData>
  <sheetProtection/>
  <mergeCells count="23">
    <mergeCell ref="B88:G88"/>
    <mergeCell ref="B84:G84"/>
    <mergeCell ref="C105:E105"/>
    <mergeCell ref="B14:G14"/>
    <mergeCell ref="B81:G81"/>
    <mergeCell ref="B55:G55"/>
    <mergeCell ref="B20:G20"/>
    <mergeCell ref="B17:G17"/>
    <mergeCell ref="B56:G56"/>
    <mergeCell ref="B85:G85"/>
    <mergeCell ref="A1:I1"/>
    <mergeCell ref="B5:I5"/>
    <mergeCell ref="B31:G31"/>
    <mergeCell ref="B34:G34"/>
    <mergeCell ref="B8:G8"/>
    <mergeCell ref="B11:G11"/>
    <mergeCell ref="B123:G123"/>
    <mergeCell ref="B122:G122"/>
    <mergeCell ref="C99:G99"/>
    <mergeCell ref="C92:G92"/>
    <mergeCell ref="C95:D95"/>
    <mergeCell ref="C103:D103"/>
    <mergeCell ref="B109:G109"/>
  </mergeCells>
  <printOptions horizontalCentered="1"/>
  <pageMargins left="0.22" right="0.354330708661417" top="0.62" bottom="0.31496062992126" header="0.511811023622047" footer="0.31496062992126"/>
  <pageSetup horizontalDpi="600" verticalDpi="600" orientation="portrait" paperSize="9" scale="94" r:id="rId1"/>
  <rowBreaks count="2" manualBreakCount="2">
    <brk id="46" max="6" man="1"/>
    <brk id="8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Admin</cp:lastModifiedBy>
  <cp:lastPrinted>2011-06-23T07:25:32Z</cp:lastPrinted>
  <dcterms:created xsi:type="dcterms:W3CDTF">2003-06-03T01:38:44Z</dcterms:created>
  <dcterms:modified xsi:type="dcterms:W3CDTF">2011-06-23T07:32:12Z</dcterms:modified>
  <cp:category/>
  <cp:version/>
  <cp:contentType/>
  <cp:contentStatus/>
</cp:coreProperties>
</file>