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60" yWindow="30" windowWidth="7650" windowHeight="6735" tabRatio="660" activeTab="5"/>
  </bookViews>
  <sheets>
    <sheet name="Cover" sheetId="1" r:id="rId1"/>
    <sheet name="PL" sheetId="2" r:id="rId2"/>
    <sheet name="BS" sheetId="3" r:id="rId3"/>
    <sheet name="Equity" sheetId="4" r:id="rId4"/>
    <sheet name="CF" sheetId="5" r:id="rId5"/>
    <sheet name="NOTES-Part A" sheetId="6" r:id="rId6"/>
    <sheet name="Notes-Part B" sheetId="7" r:id="rId7"/>
  </sheets>
  <externalReferences>
    <externalReference r:id="rId10"/>
    <externalReference r:id="rId11"/>
  </externalReferences>
  <definedNames>
    <definedName name="_xlnm.Print_Area" localSheetId="2">'BS'!$A$1:$C$69</definedName>
    <definedName name="_xlnm.Print_Area" localSheetId="4">'CF'!$A$1:$C$65</definedName>
    <definedName name="_xlnm.Print_Area" localSheetId="0">'Cover'!$A$1:$C$51</definedName>
    <definedName name="_xlnm.Print_Area" localSheetId="3">'Equity'!$A$1:$K$43</definedName>
    <definedName name="_xlnm.Print_Area" localSheetId="5">'NOTES-Part A'!$A$1:$I$114</definedName>
    <definedName name="_xlnm.Print_Area" localSheetId="6">'Notes-Part B'!$A$1:$G$112</definedName>
    <definedName name="_xlnm.Print_Titles" localSheetId="5">'NOTES-Part A'!$1:$5</definedName>
    <definedName name="_xlnm.Print_Titles" localSheetId="6">'Notes-Part B'!$1:$5</definedName>
  </definedNames>
  <calcPr fullCalcOnLoad="1"/>
</workbook>
</file>

<file path=xl/sharedStrings.xml><?xml version="1.0" encoding="utf-8"?>
<sst xmlns="http://schemas.openxmlformats.org/spreadsheetml/2006/main" count="403" uniqueCount="264">
  <si>
    <t>Valuation of Property, plant and equipment</t>
  </si>
  <si>
    <t>Quoted Investments</t>
  </si>
  <si>
    <t>Status of Corporate Proposals Announced</t>
  </si>
  <si>
    <t>There were no corporate proposals announced.</t>
  </si>
  <si>
    <t>Current</t>
  </si>
  <si>
    <t>Non-current</t>
  </si>
  <si>
    <t>The currency exposure profile of bank borrowings is as follows:</t>
  </si>
  <si>
    <t>As at the reporting date, the Group does not have any off balance sheet financial instruments.</t>
  </si>
  <si>
    <t>Material Litigation</t>
  </si>
  <si>
    <t>As at the reporting date, there was no material litigation against the Group.</t>
  </si>
  <si>
    <t xml:space="preserve">Basic Earnings Per Share </t>
  </si>
  <si>
    <t>Diluted Earnings Per Share</t>
  </si>
  <si>
    <t>RM</t>
  </si>
  <si>
    <t>RM'000</t>
  </si>
  <si>
    <t xml:space="preserve">Revenue </t>
  </si>
  <si>
    <t>Cost of sales</t>
  </si>
  <si>
    <t>Gross profit</t>
  </si>
  <si>
    <t>Property, plant and equipment</t>
  </si>
  <si>
    <t>Inventories</t>
  </si>
  <si>
    <t>Share Premium</t>
  </si>
  <si>
    <t>Others</t>
  </si>
  <si>
    <t>Total</t>
  </si>
  <si>
    <t>Debt and Equity Securities</t>
  </si>
  <si>
    <t>Secured</t>
  </si>
  <si>
    <t>Unsecured</t>
  </si>
  <si>
    <t>Off Balance Sheet Financial Instruments</t>
  </si>
  <si>
    <t>Basic earnings per share (sen)</t>
  </si>
  <si>
    <t>Earnings per share (sen)</t>
  </si>
  <si>
    <t xml:space="preserve">     Basic</t>
  </si>
  <si>
    <t xml:space="preserve">     Diluted</t>
  </si>
  <si>
    <t>Administration expenses</t>
  </si>
  <si>
    <t>Quoted investments</t>
  </si>
  <si>
    <t>Currency translation differences</t>
  </si>
  <si>
    <t>Basis of Preparation</t>
  </si>
  <si>
    <t>Auditors' Report on Preceding Annual Financial Statements</t>
  </si>
  <si>
    <t>Comments About Seasonal or Cyclical Factors</t>
  </si>
  <si>
    <t>Unusual Items Due to their Nature, Size or Incidence</t>
  </si>
  <si>
    <t>Changes in Estimates</t>
  </si>
  <si>
    <t>Segment Revenue</t>
  </si>
  <si>
    <t>Segment Results</t>
  </si>
  <si>
    <t>Changes in Composition of the Group</t>
  </si>
  <si>
    <t>Changes in Contingent Liabilities and Contingent Assets</t>
  </si>
  <si>
    <t>Capital Commitments</t>
  </si>
  <si>
    <t>Foreign tax</t>
  </si>
  <si>
    <t>Borrowings and Debt Securities</t>
  </si>
  <si>
    <t>Earnings Per Share</t>
  </si>
  <si>
    <t>Authorisation for Issue</t>
  </si>
  <si>
    <t>USD</t>
  </si>
  <si>
    <t>RMB</t>
  </si>
  <si>
    <t>Condensed Consolidated Income Statements</t>
  </si>
  <si>
    <t>Condensed Consolidated Statement of Changes in Equity</t>
  </si>
  <si>
    <t>Condensed Consolidated Cash Flow Statement</t>
  </si>
  <si>
    <t>Dividend per share (sen)</t>
  </si>
  <si>
    <t>Share capital</t>
  </si>
  <si>
    <t>Local currency</t>
  </si>
  <si>
    <t>RM equivalent</t>
  </si>
  <si>
    <t>(in '000)</t>
  </si>
  <si>
    <t>Deferred tax assets</t>
  </si>
  <si>
    <t>Deferred Tax</t>
  </si>
  <si>
    <t>Diluted earnings per share (sen)</t>
  </si>
  <si>
    <t>Weighted average no. of ordinary shares in issue ('000)</t>
  </si>
  <si>
    <t xml:space="preserve">    </t>
  </si>
  <si>
    <t>Exchange Fluctuation Reserve</t>
  </si>
  <si>
    <t>Retained Earnings</t>
  </si>
  <si>
    <t>Capital Reserve</t>
  </si>
  <si>
    <t>Healthcare</t>
  </si>
  <si>
    <t>Paper manufacturing</t>
  </si>
  <si>
    <t>Total Revenue</t>
  </si>
  <si>
    <t>Property investment and development, and hotels</t>
  </si>
  <si>
    <t>(i)</t>
  </si>
  <si>
    <t>(ii)</t>
  </si>
  <si>
    <t>Condensed Consolidated Balance Sheet</t>
  </si>
  <si>
    <t>Selling and distribution expenses</t>
  </si>
  <si>
    <t>Income Tax Expense</t>
  </si>
  <si>
    <t>Sale of Unquoted Investments and Properties</t>
  </si>
  <si>
    <t>Variation of Results against Preceding Quarter</t>
  </si>
  <si>
    <t>Other income</t>
  </si>
  <si>
    <t>Profit before taxation</t>
  </si>
  <si>
    <t>Attributable to:</t>
  </si>
  <si>
    <t>Trade and other receivables</t>
  </si>
  <si>
    <t>Trade and other payables</t>
  </si>
  <si>
    <t>Finance costs</t>
  </si>
  <si>
    <t>Minority interests</t>
  </si>
  <si>
    <t>Dividends</t>
  </si>
  <si>
    <t>Segment Reporting</t>
  </si>
  <si>
    <t>Post balance sheet events</t>
  </si>
  <si>
    <t>Current Year Prospects</t>
  </si>
  <si>
    <t xml:space="preserve">Review of Performance </t>
  </si>
  <si>
    <t>Review of Performance</t>
  </si>
  <si>
    <t xml:space="preserve">Profit Forecast </t>
  </si>
  <si>
    <t>Not applicable as the Group did not publish any profit forecast.</t>
  </si>
  <si>
    <t>Malaysian tax</t>
  </si>
  <si>
    <t>Current tax:</t>
  </si>
  <si>
    <t>Minority Interest</t>
  </si>
  <si>
    <t>Total Equity</t>
  </si>
  <si>
    <t xml:space="preserve">Dividends </t>
  </si>
  <si>
    <t>Cash and cash equivalents at end of the financial period comprise of the following:</t>
  </si>
  <si>
    <t>Deposits with licensed banks</t>
  </si>
  <si>
    <t>Cash and bank balances</t>
  </si>
  <si>
    <t>Less: Bank overdrafts</t>
  </si>
  <si>
    <t>The Group’s operations were not materially affected by seasonal or cyclical factors except for healthcare segment which usually experiences lower sales in the beginning of the year compared to the other segments.</t>
  </si>
  <si>
    <t>Deferred tax liabilities</t>
  </si>
  <si>
    <t>Net assets per share attributable to ordinary equity holders of the Company</t>
  </si>
  <si>
    <t>Intangible assets</t>
  </si>
  <si>
    <t>Associates</t>
  </si>
  <si>
    <t>Non-current assets</t>
  </si>
  <si>
    <t>Current assets</t>
  </si>
  <si>
    <t>Amount due from an associate</t>
  </si>
  <si>
    <t>Tax recoverable</t>
  </si>
  <si>
    <t>Deposits, cash and bank balances</t>
  </si>
  <si>
    <t>Share of results of associates</t>
  </si>
  <si>
    <t>Taxation</t>
  </si>
  <si>
    <t>Equity holders of the Company</t>
  </si>
  <si>
    <t>Less: Current liabilities</t>
  </si>
  <si>
    <t>Deferred revenue</t>
  </si>
  <si>
    <t>Interest-bearing bank borrowings</t>
  </si>
  <si>
    <t>Current tax liabilities</t>
  </si>
  <si>
    <t>Net current assets</t>
  </si>
  <si>
    <t>Less: Non-current liabilities</t>
  </si>
  <si>
    <t>Hire-purchase and finance lease payables</t>
  </si>
  <si>
    <t>Capital and reserves attributable to equity holders of the Company</t>
  </si>
  <si>
    <t>Share premium</t>
  </si>
  <si>
    <t>Exchange fluctuation reserve</t>
  </si>
  <si>
    <t>Share option reserve</t>
  </si>
  <si>
    <t>Retained earnings</t>
  </si>
  <si>
    <t>Total equity</t>
  </si>
  <si>
    <t>Changes in accounting policies</t>
  </si>
  <si>
    <t>Share Option Reserve</t>
  </si>
  <si>
    <t>Profit from operations</t>
  </si>
  <si>
    <t>Changes in Accounting Policies</t>
  </si>
  <si>
    <t>Water treatment</t>
  </si>
  <si>
    <t>Dividend payable</t>
  </si>
  <si>
    <t>Attributable to equity holders of the Company</t>
  </si>
  <si>
    <t>Current Prospects</t>
  </si>
  <si>
    <t>Aquaculture</t>
  </si>
  <si>
    <t>Assets held-for-sale</t>
  </si>
  <si>
    <t>At 1 February 2008</t>
  </si>
  <si>
    <t>The effective tax rate of the Group for the current quarter is lower than the statutory tax rate is due to certain income not subject to tax, utilisation of unutilised tax losses brought forward, and unabsorbed capital allowances in certain subsidiaries.</t>
  </si>
  <si>
    <t>For diluted earnings per share of the Group, the weighted average number of ordinary shares in issue is adjusted to assume conversion of all dilutive potential ordinary shares. The Group has dilutive potential ordinary shares from share options granted to employees.</t>
  </si>
  <si>
    <t>Net profit attributable to ordinary equity holders of the Company (RM'000)</t>
  </si>
  <si>
    <t>Adjustments for exercise of ESOS ('000)</t>
  </si>
  <si>
    <t>Weighted average number of ordinary shares for diluted earnings per share ('000)</t>
  </si>
  <si>
    <t>•</t>
  </si>
  <si>
    <t>Approved and contracted for:</t>
  </si>
  <si>
    <t xml:space="preserve"> - Property, plant and equipment</t>
  </si>
  <si>
    <t>There were no sale of unquoted investments and/or properties for the quarter under review.</t>
  </si>
  <si>
    <t>Investment in quoted shares:</t>
  </si>
  <si>
    <t>At cost</t>
  </si>
  <si>
    <t>At market value</t>
  </si>
  <si>
    <t>At book value (net of allowance for diminution in value)</t>
  </si>
  <si>
    <t xml:space="preserve">Information, communication and technology </t>
  </si>
  <si>
    <t>Share               Capital</t>
  </si>
  <si>
    <t>Less: Deposits pledged as securities for borrowings</t>
  </si>
  <si>
    <t>INTERIM CONDENSED FINANCIAL STATEMENTS</t>
  </si>
  <si>
    <t>CONTENTS</t>
  </si>
  <si>
    <t>(INCORPORATED IN MALAYSIA)</t>
  </si>
  <si>
    <t>GOLDIS BERHAD (515802-U)</t>
  </si>
  <si>
    <t>CONDENSED CONSOLIDATED INCOME STATEMENTS</t>
  </si>
  <si>
    <t>CONDENSED CONSOLIDATED BALANCE SHEET</t>
  </si>
  <si>
    <t xml:space="preserve">CONDENSED CONSOLIDATED STATEMENT OF CHANGES IN EQUITY </t>
  </si>
  <si>
    <t xml:space="preserve">CONDENSED CONSOLIDATED CASH FLOW STATEMENT </t>
  </si>
  <si>
    <t>PART A - EXPLANATORY NOTES PURSUANT TO FRS 134</t>
  </si>
  <si>
    <t>PART B - EXPLANATORY NOTES PURSUANT TO APPENDIX 9B OF THE LISTING REQUIREMENTS OF BURSA MALAYSIA SECURITIES BERHAD</t>
  </si>
  <si>
    <t>Net cash flow from operating activities</t>
  </si>
  <si>
    <t xml:space="preserve">There were no major changes in the composition of the Group during the current quarter except for: 
</t>
  </si>
  <si>
    <t>Net profit for the financial year</t>
  </si>
  <si>
    <t>Issuance of shares arising from exercise of ESOS</t>
  </si>
  <si>
    <t>There were no material events subsequent to the end of the interim period up to the date of this report except for:</t>
  </si>
  <si>
    <t>Given the uncertainties in the economic conditions, the Board is of the opinion that the performance of the Group for financial year ending 31 January 2010 will be challenging.</t>
  </si>
  <si>
    <t>FOR THE PERIOD ENDED 30 APRIL 2009</t>
  </si>
  <si>
    <t>30.04.09</t>
  </si>
  <si>
    <t>30.04.08</t>
  </si>
  <si>
    <t>31.01.09</t>
  </si>
  <si>
    <t>Investment properties</t>
  </si>
  <si>
    <t>Prepaid leasehold rentals</t>
  </si>
  <si>
    <t>Unquoted investments</t>
  </si>
  <si>
    <t>Trade receivable</t>
  </si>
  <si>
    <t>Liabilities directly associated with assets held-for-sale</t>
  </si>
  <si>
    <t>Irredeemable Convertible Non-Cumulative Preference Shares</t>
  </si>
  <si>
    <t>At 30 April 2008</t>
  </si>
  <si>
    <t>Current Year</t>
  </si>
  <si>
    <t>Quarter</t>
  </si>
  <si>
    <t>Preceding Year</t>
  </si>
  <si>
    <t>To-Date</t>
  </si>
  <si>
    <t>AS AT 30 APRIL 2009</t>
  </si>
  <si>
    <t>The condensed consolidated income statements should be read in conjunction with the audited financial statements for the year ended 31 January 2009 and the accompanying explanatory notes attached to the interim financial statements.</t>
  </si>
  <si>
    <t>The condensed consolidated balance sheet should be read in conjunction with the audited financial statements for the year ended 31 January 2009 and the accompanying explanatory notes attached to the interim financial statements.</t>
  </si>
  <si>
    <t>The condensed consolidated statement of changes in equity should be read in conjunction with the audited financial statements for the year ended 31 January 2009 and the accompanying explanatory notes attached to the interim financial statements.</t>
  </si>
  <si>
    <t>The condensed consolidated cash flow statement should be read in conjunction with the audited financial statements for the year ended 31 January 2009 and the accompanying explanatory notes attached to the interim financial statements.</t>
  </si>
  <si>
    <t>Net cash flow used in investing activities</t>
  </si>
  <si>
    <t>Operating Activities</t>
  </si>
  <si>
    <t>Cash receipts from customers</t>
  </si>
  <si>
    <t>Cash paid to suppliers and employees</t>
  </si>
  <si>
    <t>Interests paid</t>
  </si>
  <si>
    <t>Interests received</t>
  </si>
  <si>
    <t>Income tax refunded</t>
  </si>
  <si>
    <t>Investing Activities</t>
  </si>
  <si>
    <t>Additional investments in:</t>
  </si>
  <si>
    <t>- Associate</t>
  </si>
  <si>
    <t>- Quoted investments</t>
  </si>
  <si>
    <t>Proceeds from disposal of an associate</t>
  </si>
  <si>
    <t>Financing Activities</t>
  </si>
  <si>
    <t>Proceeds from issuance of shares arising from exercise of ESOS</t>
  </si>
  <si>
    <t>Proceeds from issuance of ICPS</t>
  </si>
  <si>
    <t>Payments of hire-purchase and finance lease liabilities</t>
  </si>
  <si>
    <t>Net cash flow from financing activities</t>
  </si>
  <si>
    <t>Cash and cash equivalents at beginning of the financial period</t>
  </si>
  <si>
    <t>Cash and cash equivalents at end of the financial period</t>
  </si>
  <si>
    <t>- Additions</t>
  </si>
  <si>
    <t xml:space="preserve">Property, plant and equipment </t>
  </si>
  <si>
    <t>- Disposals</t>
  </si>
  <si>
    <t>Proceeds from/(repayment of) bank borrowings (net)</t>
  </si>
  <si>
    <t>The interim financial statements are unaudited and have been prepared in accordance with the provisions of the Companies Act, 1965 and Financial Reporting Standards ("FRS"), the Malaysian Accounting Standards Board ("MASB") Approved Accounting Standards in Malaysia for Entities Other than Private Entities, and paragraph 9.22 of the Listing Requirements of Bursa Malaysia Securities Berhad.</t>
  </si>
  <si>
    <t>The interim financial statements have been prepared under the historical cost convention unless otherwise indicated in this summary of significant accounting policies.</t>
  </si>
  <si>
    <t>The interim financial statements should be read in conjunction with the audited financial statements for the year ended 31 January 2009. These explanatory notes attached to the interim financial statements provide an explanation of events and transactions that are significant to an understanding of the changes in the financial position and performance of the Group since the year ended 31 January 2009.</t>
  </si>
  <si>
    <t>The new accounting standards, amendments to published standards and interpretations to the existing standards effective for the Group's and the Company's financial period beginning on or after 1 February 2009 are as follows:</t>
  </si>
  <si>
    <t>FRS 112</t>
  </si>
  <si>
    <t>Income Taxes</t>
  </si>
  <si>
    <t>FRS 120</t>
  </si>
  <si>
    <t>FRS 134</t>
  </si>
  <si>
    <t>Amendments to FRS 121</t>
  </si>
  <si>
    <t>IC Interpretation 1</t>
  </si>
  <si>
    <t>IC Interpretation 8</t>
  </si>
  <si>
    <t>Accounting for Government Grants and Disclosure of Government Assistance</t>
  </si>
  <si>
    <t>Interim Financial Reporting</t>
  </si>
  <si>
    <t>The Effects of Changes in Foreign Exchange Rates - Net Investment in a Foreign Operation</t>
  </si>
  <si>
    <t>Changes in Existing Decommissioning, Restoration and Similar Liabilities</t>
  </si>
  <si>
    <t>Scope of FRS 2 - Share-based Payment</t>
  </si>
  <si>
    <t>All changes in accounting policies have been made in accordance with the transition provisions in the respective standards, amendments to published standards and interpretations. All standards, amendments and interpretations adopted by the Group require retrospective application except for IC Interpretation 8 which requires retrospective application subject to the transitional provision of FRS 2. FRS 2 requires retrospective application for all equity instruments granted after 31 December 2004 and not vested at 1 February 2006.</t>
  </si>
  <si>
    <t>The adoption of FRS 112, 120 and 134, amendments to FRS 121 and IC Interpretations 1 and 8 has no significant impact on the financial statements of the Group and the Company.</t>
  </si>
  <si>
    <t>The auditors have expressed an unqualified opinion on the Company's statutory financial statements for the financial year ended 31 January 2009 in their report dated 8 May 2009.</t>
  </si>
  <si>
    <t xml:space="preserve">There were no changes in other contingent liabilities or contingent assets since the last annual balance sheet as at 31 January 2009. </t>
  </si>
  <si>
    <t>The accounting policies adopted for the interim financial statements are consistent with those adopted for the audited financial statements for the financial year ended 31 January 2009 except for the adoption of the new accounting standards, amendments to public standards and interpretations to existing standards that are effective for the Group's and the Company's financial year beginning on or after 1 February 2009.</t>
  </si>
  <si>
    <t>(iii)</t>
  </si>
  <si>
    <t>The interim financial statements were authorised for issue by the Board of Directors in accordance with a resolution of the directors on 24 June 2009.</t>
  </si>
  <si>
    <t xml:space="preserve">Part A </t>
  </si>
  <si>
    <t>Explanatory Notes Pursuant to FRS 134</t>
  </si>
  <si>
    <t xml:space="preserve">Part B </t>
  </si>
  <si>
    <t>Explanatory Notes Pursuant to Appendix 9B of the Listing Requirements of Bursa Malaysia Securities Berhad</t>
  </si>
  <si>
    <t>At 1 February 2009</t>
  </si>
  <si>
    <t>At 30 April 2009</t>
  </si>
  <si>
    <t>Development cost paid</t>
  </si>
  <si>
    <t>Deposits pledged as securities for bank borrowings</t>
  </si>
  <si>
    <t>As at</t>
  </si>
  <si>
    <t>Net increase/(decrease) in cash and cash equivalents during the financial period</t>
  </si>
  <si>
    <t>There were no unusual items affecting assets, liabilities, equity, net income, or cash flows during the financial year period 30 April 2009 except for the changes in accounting policies as disclosed in Note 2.</t>
  </si>
  <si>
    <t>There were no changes in estimates that have had material effect in the current financial period result.</t>
  </si>
  <si>
    <t>The Directors do not recommend the payment of any dividend in respect of the financial year period ended 30 April 2009.</t>
  </si>
  <si>
    <t>There were no revaluations of property, plant and equipment during the current quarter. As at 30 April 2009, all property, plant and equipment were stated at cost less accumulated depreciation and accumulated impairment losses.</t>
  </si>
  <si>
    <t>Approved but not contracted for:</t>
  </si>
  <si>
    <t>The borrowings as at 30 April 2009 is as follows:</t>
  </si>
  <si>
    <t>No dividend on ordinary shares has been proposed and declared for the current financial period ended 30 April 2009.</t>
  </si>
  <si>
    <t>The basic earnings per share of the Group is calculated by dividing the net profit attributable to ordinary equity holders of the Company by the weighted average number of ordinary shares in issue during the financial period.</t>
  </si>
  <si>
    <t>There were no issuances, cancellations, repurchases, resale and repayments of debt and equity securities during the financial period ended 30 April 2009.</t>
  </si>
  <si>
    <t>Net profit for the financial period</t>
  </si>
  <si>
    <t>Cash generated from operations</t>
  </si>
  <si>
    <t>Share of results of associate</t>
  </si>
  <si>
    <t xml:space="preserve">On 20 April 2009, the Board of Directors of Goldis announced that on 17 April 2009, Macro Kiosk Limited (“MKL”) (a subsidiary of Goldis) entire interest comprising 8,000 ordinary shares representing 80% equity interest in the capital of Macro Publications Limited (“MPL”) have been transferred to Khun Nattawan Wangpitak, Khun Chutima Kootanasan and Khun Teerawit Tamaka for a consideration of Baht 200,000.00 (equivalent to RM19,361.08 at an exchange rate of RM1.00 equals to Baht 10.33). With the transfer, MPL ceased to be a subsidiary of Goldis.
</t>
  </si>
  <si>
    <t xml:space="preserve">On 21 April 2009, the Board of Directors of Goldis Berhad (“Goldis”) announced that GTower Sdn Bhd (formerly known as Goldis Tower Sdn Bhd) (“GTower”), a wholly-owned subsidiary of Goldis had acquired the entire issued and paid-up capital in Bioenergy Creations Sdn Bhd comprising 2 ordinary shares of RM1.00 each for a cash consideration of RM2.00 resulting in Bioenergy Creations Sdn Bhd becoming a wholly-owned subsidiary of GTower.
</t>
  </si>
  <si>
    <t xml:space="preserve">On 19 May 2009, a Project Company was established for the financing, construction, operation and maintenance of a Sewage Treatment Plant in Zou Cheng Industrial Park, Shandong Province in China pursuant to the BOT (“Build, Operate and Transfer”) Concession Agreement and Supplemental Agreement entered into between Crest Spring (Shanghai) Co. Ltd. (“CSS”), a wholly-owned subsidiary of Goldis Berhad (“Goldis”) with Zou Cheng Industrial Park Management Committee. The Project Company by the name of Zou Cheng Xin Cheng Sewage Treatment Co. Ltd was incorporated on 19 May 2009 in China. 
</t>
  </si>
  <si>
    <t xml:space="preserve">The Group registered revenue and profit before taxation of RM43.0 million and RM8.55 million, down 7% and 0.3% from RM46.5 million and RM8.58 million respectively as compared to the corresponding quarter in the preceding year. The decrease in revenue was due to paper manufacturing segment of RM10.7 million but it was offset by an increase in revenue from the information, communication and technology segment of RM6.5 million.
</t>
  </si>
  <si>
    <t>The Group revenue and profit before taxation for the current quarter decreased by RM4.6 million or 10%  and RM6.9 million or 45% respectively as compared to the preceding quarter. The decrease in revenue was primarily due to healthcare segment of RM6.8 million but it was offset by an increase in revenue from the paper manufacturing segment of RM1.4 million and information, communication and technology segment of RM0.6 million. The decrease in profit before taxation was due to the decrease in the share of results of an associate, IGB Corporation Berhad of RM2.9 million and the property investment and development segment of RM4.2 million arising from forex gain recognised in the preceding quarter.</t>
  </si>
  <si>
    <t>On 26 May 2009, on behalf of the Board of Directors of Goldis, AmInvestment Bank Berhad announced that Bursa Malaysia Securities Berhad had approved the listing and quotation of up to 162,566,415 new ordinary shares of RM1.00 each to be issued pursuant to the Proposed Bonus Issue. The Proposed Bonus Issue is now subject to the approval of the shareholders of Goldis at an extraordinary general meeting to be convened.</t>
  </si>
  <si>
    <t xml:space="preserve">On 12 May 2009, on behalf of the Board of Directors of Goldis, AmInvestment Bank Berhad (a member of AmInvestment Bank Group) (“AmInvestment Bank”) announced that the Company proposed to undertake a bonus issue of up to 162,566,415 new ordinary shares of RM1.00 each in Goldis (“Bonus Shares”), to be credited as fully-paid up by the Company, on the basis of one (1) Bonus Share for every two (2) existing ordinary shares of RM1.00 each in Goldis (“Goldis Shares”) held by the entitled shareholders of the Company on an entitlement date to be determined and announced later (“Entitlement Date”) (“Proposed Bonus Issue”).
</t>
  </si>
</sst>
</file>

<file path=xl/styles.xml><?xml version="1.0" encoding="utf-8"?>
<styleSheet xmlns="http://schemas.openxmlformats.org/spreadsheetml/2006/main">
  <numFmts count="5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0_-;\-* #,##0.00_-;_-* &quot;-&quot;??_-;_-@_-"/>
    <numFmt numFmtId="171" formatCode="_-* #,##0_-;\-* #,##0_-;_-* &quot;-&quot;_-;_-@_-"/>
    <numFmt numFmtId="172" formatCode="_-&quot;RM&quot;* #,##0.00_-;\-&quot;RM&quot;* #,##0.00_-;_-&quot;RM&quot;* &quot;-&quot;??_-;_-@_-"/>
    <numFmt numFmtId="173" formatCode="_-&quot;RM&quot;* #,##0_-;\-&quot;RM&quot;* #,##0_-;_-&quot;RM&quot;* &quot;-&quot;_-;_-@_-"/>
    <numFmt numFmtId="174" formatCode="_-* #,##0_-;\-* #,##0_-;_-* &quot;-&quot;??_-;_-@_-"/>
    <numFmt numFmtId="175" formatCode="_(* #,##0.00_);_(* \(#,##0.00\);_(* &quot;-&quot;_);_(@_)"/>
    <numFmt numFmtId="176" formatCode="#,##0.0000;\-#,##0.0000"/>
    <numFmt numFmtId="177" formatCode=";;;"/>
    <numFmt numFmtId="178" formatCode="#,##0.00000000000_);\(#,##0.00000000000\)"/>
    <numFmt numFmtId="179" formatCode="_(* #,##0_);_(* \(#,##0\);_(* &quot;-&quot;??_);_(@_)"/>
    <numFmt numFmtId="180" formatCode="#,##0;\(#,##0\)"/>
    <numFmt numFmtId="181" formatCode="0_);\(0\)"/>
    <numFmt numFmtId="182" formatCode="_(* #,##0.0000_);_(* \(#,##0.0000\);_(* &quot;-&quot;????_);_(@_)"/>
    <numFmt numFmtId="183" formatCode="0.0"/>
    <numFmt numFmtId="184" formatCode="_(* #,##0.0_);_(* \(#,##0.0\);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00_);_(* \(#,##0.000\);_(* &quot;-&quot;??_);_(@_)"/>
    <numFmt numFmtId="190" formatCode="_(* #,##0.0000_);_(* \(#,##0.0000\);_(* &quot;-&quot;??_);_(@_)"/>
    <numFmt numFmtId="191" formatCode="_(* #,##0.00000_);_(* \(#,##0.00000\);_(* &quot;-&quot;??_);_(@_)"/>
    <numFmt numFmtId="192" formatCode="_(* #,##0.000_);_(* \(#,##0.000\);_(* &quot;-&quot;???_);_(@_)"/>
    <numFmt numFmtId="193" formatCode="0.00000000"/>
    <numFmt numFmtId="194" formatCode="0.0000000"/>
    <numFmt numFmtId="195" formatCode="0.000000"/>
    <numFmt numFmtId="196" formatCode="0.00000"/>
    <numFmt numFmtId="197" formatCode="0.0000"/>
    <numFmt numFmtId="198" formatCode="0.000"/>
    <numFmt numFmtId="199" formatCode="_(* #,##0.0_);_(* \(#,##0.0\);_(* &quot;-&quot;_);_(@_)"/>
    <numFmt numFmtId="200" formatCode="#,##0.00000_);[Red]\(#,##0.00000\)"/>
    <numFmt numFmtId="201" formatCode="#,##0.0_);[Red]\(#,##0.0\)"/>
    <numFmt numFmtId="202" formatCode="0.0_);\(0.0\)"/>
    <numFmt numFmtId="203" formatCode="0.00_);\(0.00\)"/>
    <numFmt numFmtId="204" formatCode="_-* #,##0.0_-;\-* #,##0.0_-;_-* &quot;-&quot;??_-;_-@_-"/>
    <numFmt numFmtId="205" formatCode="[$-409]dddd\,\ mmmm\ dd\,\ yyyy"/>
    <numFmt numFmtId="206" formatCode="mm/dd/yy;@"/>
    <numFmt numFmtId="207" formatCode="_(* #,##0.00000000000_);_(* \(#,##0.00000000000\);_(* &quot;-&quot;???????????_);_(@_)"/>
  </numFmts>
  <fonts count="53">
    <font>
      <sz val="10"/>
      <name val="Arial"/>
      <family val="0"/>
    </font>
    <font>
      <u val="single"/>
      <sz val="10"/>
      <color indexed="36"/>
      <name val="Arial"/>
      <family val="2"/>
    </font>
    <font>
      <u val="single"/>
      <sz val="10"/>
      <color indexed="12"/>
      <name val="Arial"/>
      <family val="2"/>
    </font>
    <font>
      <b/>
      <sz val="10"/>
      <name val="Arial"/>
      <family val="2"/>
    </font>
    <font>
      <b/>
      <sz val="14"/>
      <name val="Arial"/>
      <family val="2"/>
    </font>
    <font>
      <b/>
      <sz val="9"/>
      <name val="Arial"/>
      <family val="2"/>
    </font>
    <font>
      <sz val="9"/>
      <name val="Arial"/>
      <family val="2"/>
    </font>
    <font>
      <b/>
      <sz val="12"/>
      <name val="Arial"/>
      <family val="2"/>
    </font>
    <font>
      <b/>
      <i/>
      <sz val="10"/>
      <name val="Arial"/>
      <family val="2"/>
    </font>
    <font>
      <b/>
      <sz val="10"/>
      <color indexed="10"/>
      <name val="Arial"/>
      <family val="2"/>
    </font>
    <font>
      <sz val="10"/>
      <color indexed="10"/>
      <name val="Arial"/>
      <family val="2"/>
    </font>
    <font>
      <b/>
      <i/>
      <sz val="8"/>
      <name val="Arial"/>
      <family val="2"/>
    </font>
    <font>
      <sz val="12"/>
      <name val="Arial"/>
      <family val="2"/>
    </font>
    <font>
      <sz val="10"/>
      <name val="CG Omega"/>
      <family val="0"/>
    </font>
    <font>
      <sz val="14"/>
      <name val="Arial"/>
      <family val="2"/>
    </font>
    <font>
      <sz val="13.5"/>
      <name val="Arial"/>
      <family val="2"/>
    </font>
    <font>
      <b/>
      <sz val="10"/>
      <color indexed="18"/>
      <name val="Arial"/>
      <family val="2"/>
    </font>
    <font>
      <sz val="8"/>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73">
    <xf numFmtId="0" fontId="0" fillId="0" borderId="0" xfId="0" applyAlignment="1">
      <alignment/>
    </xf>
    <xf numFmtId="0" fontId="5" fillId="0" borderId="0" xfId="0" applyFont="1" applyFill="1" applyBorder="1" applyAlignment="1">
      <alignment/>
    </xf>
    <xf numFmtId="41" fontId="6" fillId="0" borderId="0" xfId="0" applyNumberFormat="1" applyFont="1" applyFill="1" applyBorder="1" applyAlignment="1">
      <alignment/>
    </xf>
    <xf numFmtId="37" fontId="6" fillId="0" borderId="0" xfId="0" applyNumberFormat="1" applyFont="1" applyFill="1" applyBorder="1" applyAlignment="1">
      <alignment/>
    </xf>
    <xf numFmtId="177" fontId="6" fillId="0" borderId="0" xfId="0" applyNumberFormat="1"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horizontal="center"/>
    </xf>
    <xf numFmtId="0" fontId="0" fillId="0" borderId="0" xfId="0" applyFont="1" applyFill="1" applyBorder="1" applyAlignment="1">
      <alignment vertical="center"/>
    </xf>
    <xf numFmtId="0" fontId="0" fillId="0" borderId="0" xfId="0" applyFont="1" applyBorder="1" applyAlignment="1">
      <alignment vertical="center"/>
    </xf>
    <xf numFmtId="41" fontId="3" fillId="0" borderId="0" xfId="0" applyNumberFormat="1" applyFont="1" applyFill="1" applyBorder="1" applyAlignment="1">
      <alignment horizontal="center" wrapText="1"/>
    </xf>
    <xf numFmtId="41" fontId="0" fillId="0" borderId="0" xfId="0" applyNumberFormat="1" applyFont="1" applyFill="1" applyBorder="1" applyAlignment="1">
      <alignment/>
    </xf>
    <xf numFmtId="0" fontId="0" fillId="0" borderId="0" xfId="0" applyFont="1" applyBorder="1" applyAlignment="1">
      <alignment/>
    </xf>
    <xf numFmtId="41" fontId="8" fillId="0" borderId="0" xfId="0" applyNumberFormat="1" applyFont="1" applyFill="1" applyBorder="1" applyAlignment="1">
      <alignment horizontal="center" wrapText="1"/>
    </xf>
    <xf numFmtId="0" fontId="3" fillId="0" borderId="0" xfId="0" applyFont="1" applyFill="1" applyBorder="1" applyAlignment="1">
      <alignment/>
    </xf>
    <xf numFmtId="179" fontId="0" fillId="0" borderId="0" xfId="42" applyNumberFormat="1" applyFont="1" applyFill="1" applyBorder="1" applyAlignment="1">
      <alignment/>
    </xf>
    <xf numFmtId="179" fontId="0" fillId="0" borderId="10" xfId="42" applyNumberFormat="1" applyFont="1" applyFill="1" applyBorder="1" applyAlignment="1">
      <alignment/>
    </xf>
    <xf numFmtId="41" fontId="0" fillId="0" borderId="0" xfId="0" applyNumberFormat="1" applyFont="1" applyAlignment="1">
      <alignment/>
    </xf>
    <xf numFmtId="179" fontId="0" fillId="0" borderId="0" xfId="42" applyNumberFormat="1" applyFont="1" applyFill="1" applyBorder="1" applyAlignment="1">
      <alignment horizontal="right"/>
    </xf>
    <xf numFmtId="0" fontId="9" fillId="0" borderId="0" xfId="0" applyFont="1" applyFill="1" applyBorder="1" applyAlignment="1">
      <alignment/>
    </xf>
    <xf numFmtId="0" fontId="10" fillId="0" borderId="0" xfId="0" applyFont="1" applyBorder="1" applyAlignment="1">
      <alignment/>
    </xf>
    <xf numFmtId="0" fontId="10" fillId="0" borderId="0" xfId="0" applyFont="1" applyFill="1" applyBorder="1" applyAlignment="1">
      <alignment/>
    </xf>
    <xf numFmtId="0" fontId="0" fillId="0" borderId="0" xfId="0" applyFont="1" applyFill="1" applyBorder="1" applyAlignment="1">
      <alignment horizontal="justify" vertical="center"/>
    </xf>
    <xf numFmtId="0" fontId="11" fillId="0" borderId="0" xfId="0" applyFont="1" applyFill="1" applyBorder="1" applyAlignment="1">
      <alignment/>
    </xf>
    <xf numFmtId="0" fontId="3" fillId="0" borderId="0" xfId="0" applyFont="1" applyFill="1" applyBorder="1" applyAlignment="1">
      <alignment horizontal="center"/>
    </xf>
    <xf numFmtId="37" fontId="0" fillId="0" borderId="0" xfId="0" applyNumberFormat="1" applyFont="1" applyFill="1" applyBorder="1" applyAlignment="1">
      <alignment/>
    </xf>
    <xf numFmtId="37" fontId="0" fillId="0" borderId="11" xfId="0" applyNumberFormat="1" applyFont="1" applyFill="1" applyBorder="1" applyAlignment="1">
      <alignment/>
    </xf>
    <xf numFmtId="43" fontId="0" fillId="0" borderId="0" xfId="42" applyFont="1" applyFill="1" applyBorder="1" applyAlignment="1">
      <alignment/>
    </xf>
    <xf numFmtId="38" fontId="0" fillId="0" borderId="0" xfId="0" applyNumberFormat="1" applyFont="1" applyFill="1" applyBorder="1" applyAlignment="1">
      <alignment/>
    </xf>
    <xf numFmtId="37" fontId="0" fillId="0" borderId="0" xfId="0" applyNumberFormat="1" applyFont="1" applyFill="1" applyBorder="1" applyAlignment="1">
      <alignment horizontal="center"/>
    </xf>
    <xf numFmtId="41" fontId="0" fillId="0" borderId="11" xfId="0" applyNumberFormat="1" applyFont="1" applyFill="1" applyBorder="1" applyAlignment="1">
      <alignment/>
    </xf>
    <xf numFmtId="41" fontId="0" fillId="0" borderId="12" xfId="0" applyNumberFormat="1" applyFont="1" applyFill="1" applyBorder="1" applyAlignment="1">
      <alignment/>
    </xf>
    <xf numFmtId="174" fontId="0" fillId="0" borderId="0" xfId="44" applyNumberFormat="1" applyFont="1" applyFill="1" applyBorder="1" applyAlignment="1">
      <alignment/>
    </xf>
    <xf numFmtId="0" fontId="0" fillId="0" borderId="0" xfId="0" applyFont="1" applyAlignment="1">
      <alignment horizontal="center"/>
    </xf>
    <xf numFmtId="0" fontId="0" fillId="0" borderId="0" xfId="0" applyFont="1" applyBorder="1" applyAlignment="1">
      <alignment horizontal="center"/>
    </xf>
    <xf numFmtId="0" fontId="12" fillId="0" borderId="0" xfId="0" applyFont="1" applyBorder="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vertical="top"/>
    </xf>
    <xf numFmtId="0" fontId="0" fillId="0" borderId="0" xfId="0" applyFont="1" applyBorder="1" applyAlignment="1">
      <alignment vertical="top"/>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top"/>
    </xf>
    <xf numFmtId="0" fontId="0" fillId="0" borderId="0" xfId="0" applyFont="1" applyBorder="1" applyAlignment="1">
      <alignment horizontal="left" vertical="center"/>
    </xf>
    <xf numFmtId="0" fontId="3" fillId="0" borderId="0" xfId="0" applyFont="1" applyBorder="1" applyAlignment="1">
      <alignment horizontal="center"/>
    </xf>
    <xf numFmtId="0" fontId="3" fillId="0" borderId="0" xfId="0" applyFont="1" applyBorder="1" applyAlignment="1">
      <alignment vertical="top"/>
    </xf>
    <xf numFmtId="0" fontId="0" fillId="0" borderId="0" xfId="0" applyFont="1" applyBorder="1" applyAlignment="1">
      <alignment horizontal="justify"/>
    </xf>
    <xf numFmtId="0" fontId="0" fillId="0" borderId="0" xfId="0" applyFont="1" applyBorder="1" applyAlignment="1">
      <alignment horizontal="justify" vertical="top"/>
    </xf>
    <xf numFmtId="0" fontId="0" fillId="0" borderId="0" xfId="0" applyFont="1" applyFill="1" applyBorder="1" applyAlignment="1">
      <alignment vertical="top"/>
    </xf>
    <xf numFmtId="179" fontId="0" fillId="0" borderId="0" xfId="42" applyNumberFormat="1"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left"/>
    </xf>
    <xf numFmtId="0" fontId="0" fillId="0" borderId="0" xfId="0" applyFont="1" applyFill="1" applyBorder="1" applyAlignment="1">
      <alignment horizontal="justify" vertical="top" wrapText="1"/>
    </xf>
    <xf numFmtId="179" fontId="0" fillId="0" borderId="0" xfId="42" applyNumberFormat="1" applyFont="1" applyFill="1" applyBorder="1" applyAlignment="1">
      <alignment horizontal="center"/>
    </xf>
    <xf numFmtId="0" fontId="0" fillId="0" borderId="0" xfId="0" applyFont="1" applyFill="1" applyBorder="1" applyAlignment="1">
      <alignment horizontal="center" vertical="top"/>
    </xf>
    <xf numFmtId="0" fontId="3" fillId="0" borderId="0" xfId="0" applyFont="1" applyFill="1" applyBorder="1" applyAlignment="1">
      <alignment horizontal="center" vertical="top"/>
    </xf>
    <xf numFmtId="37" fontId="0" fillId="0" borderId="0" xfId="0" applyNumberFormat="1" applyFont="1" applyFill="1" applyBorder="1" applyAlignment="1">
      <alignment vertical="top"/>
    </xf>
    <xf numFmtId="0" fontId="10" fillId="0" borderId="0" xfId="0" applyFont="1" applyBorder="1" applyAlignment="1">
      <alignment vertical="top"/>
    </xf>
    <xf numFmtId="0" fontId="9" fillId="0" borderId="0" xfId="0" applyFont="1" applyFill="1" applyBorder="1" applyAlignment="1">
      <alignment horizontal="center" vertical="top"/>
    </xf>
    <xf numFmtId="0" fontId="10" fillId="0" borderId="0" xfId="0" applyFont="1" applyFill="1" applyBorder="1" applyAlignment="1">
      <alignment vertical="top"/>
    </xf>
    <xf numFmtId="37" fontId="10" fillId="0" borderId="0" xfId="0" applyNumberFormat="1" applyFont="1" applyFill="1" applyBorder="1" applyAlignment="1">
      <alignment vertical="top"/>
    </xf>
    <xf numFmtId="0" fontId="0" fillId="0" borderId="0" xfId="0" applyFont="1" applyFill="1" applyBorder="1" applyAlignment="1">
      <alignment horizontal="center" vertical="top" wrapText="1"/>
    </xf>
    <xf numFmtId="41" fontId="0" fillId="0" borderId="0" xfId="0" applyNumberFormat="1" applyFont="1" applyFill="1" applyBorder="1" applyAlignment="1">
      <alignment vertical="top"/>
    </xf>
    <xf numFmtId="179" fontId="0" fillId="0" borderId="0" xfId="0" applyNumberFormat="1" applyFont="1" applyFill="1" applyBorder="1" applyAlignment="1">
      <alignment vertical="top"/>
    </xf>
    <xf numFmtId="179" fontId="0" fillId="0" borderId="0" xfId="42" applyNumberFormat="1" applyFont="1" applyBorder="1" applyAlignment="1">
      <alignment vertical="top"/>
    </xf>
    <xf numFmtId="0" fontId="0" fillId="0" borderId="0" xfId="0" applyFont="1" applyBorder="1" applyAlignment="1" quotePrefix="1">
      <alignment horizontal="center" vertical="top"/>
    </xf>
    <xf numFmtId="0" fontId="3" fillId="0" borderId="0" xfId="0" applyFont="1" applyBorder="1" applyAlignment="1">
      <alignment horizontal="left" vertical="top"/>
    </xf>
    <xf numFmtId="179" fontId="0" fillId="0" borderId="0" xfId="42" applyNumberFormat="1" applyFont="1" applyBorder="1" applyAlignment="1">
      <alignment horizontal="right" vertical="top"/>
    </xf>
    <xf numFmtId="0" fontId="0" fillId="0" borderId="0" xfId="0" applyFont="1" applyFill="1" applyBorder="1" applyAlignment="1">
      <alignment horizontal="right" vertical="top"/>
    </xf>
    <xf numFmtId="0" fontId="10" fillId="0" borderId="0" xfId="0" applyFont="1" applyBorder="1" applyAlignment="1">
      <alignment horizontal="left" vertical="top"/>
    </xf>
    <xf numFmtId="0" fontId="13" fillId="0" borderId="0" xfId="0" applyFont="1" applyAlignment="1">
      <alignment horizontal="justify"/>
    </xf>
    <xf numFmtId="0" fontId="0" fillId="0" borderId="0" xfId="0" applyFont="1" applyBorder="1" applyAlignment="1">
      <alignment horizontal="justify" vertical="top" wrapText="1"/>
    </xf>
    <xf numFmtId="37" fontId="0" fillId="0" borderId="0" xfId="0" applyNumberFormat="1" applyFont="1" applyFill="1" applyBorder="1" applyAlignment="1">
      <alignment horizontal="right"/>
    </xf>
    <xf numFmtId="0" fontId="0" fillId="0" borderId="0" xfId="0" applyNumberFormat="1" applyFont="1" applyBorder="1" applyAlignment="1">
      <alignment horizontal="justify" vertical="top" wrapText="1"/>
    </xf>
    <xf numFmtId="0" fontId="0" fillId="0" borderId="0" xfId="0" applyNumberFormat="1" applyFont="1" applyBorder="1" applyAlignment="1">
      <alignment horizontal="center"/>
    </xf>
    <xf numFmtId="0" fontId="14" fillId="0" borderId="0" xfId="0" applyFont="1" applyBorder="1" applyAlignment="1">
      <alignment/>
    </xf>
    <xf numFmtId="0" fontId="0" fillId="0" borderId="0" xfId="0" applyFont="1" applyBorder="1" applyAlignment="1">
      <alignment horizontal="left" vertical="top"/>
    </xf>
    <xf numFmtId="0" fontId="0" fillId="0" borderId="0" xfId="0" applyAlignment="1">
      <alignment horizontal="justify" wrapText="1"/>
    </xf>
    <xf numFmtId="38" fontId="3" fillId="0" borderId="0" xfId="0" applyNumberFormat="1" applyFont="1" applyFill="1" applyBorder="1" applyAlignment="1">
      <alignment/>
    </xf>
    <xf numFmtId="37" fontId="5" fillId="0" borderId="0" xfId="0" applyNumberFormat="1" applyFont="1" applyFill="1" applyBorder="1" applyAlignment="1">
      <alignment/>
    </xf>
    <xf numFmtId="0" fontId="0" fillId="0" borderId="0" xfId="0" applyFont="1" applyAlignment="1">
      <alignment/>
    </xf>
    <xf numFmtId="179" fontId="3" fillId="0" borderId="0" xfId="42"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quotePrefix="1">
      <alignment horizontal="center" vertical="top"/>
    </xf>
    <xf numFmtId="0" fontId="0" fillId="0" borderId="0" xfId="0" applyFont="1" applyFill="1" applyBorder="1" applyAlignment="1">
      <alignment horizontal="center" wrapText="1"/>
    </xf>
    <xf numFmtId="0" fontId="0" fillId="0" borderId="0" xfId="0" applyFont="1" applyAlignment="1">
      <alignment horizontal="left" vertical="top" wrapText="1"/>
    </xf>
    <xf numFmtId="179" fontId="0" fillId="0" borderId="0" xfId="0" applyNumberFormat="1" applyFont="1" applyBorder="1" applyAlignment="1">
      <alignment vertical="top"/>
    </xf>
    <xf numFmtId="0" fontId="0" fillId="0" borderId="0" xfId="0" applyFont="1" applyFill="1" applyBorder="1" applyAlignment="1">
      <alignment vertical="center" wrapText="1"/>
    </xf>
    <xf numFmtId="179" fontId="0" fillId="0" borderId="0" xfId="42" applyNumberFormat="1" applyFont="1" applyFill="1" applyBorder="1" applyAlignment="1">
      <alignment vertical="center"/>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1" fontId="0" fillId="0" borderId="0" xfId="0" applyNumberFormat="1" applyFont="1" applyFill="1" applyBorder="1" applyAlignment="1">
      <alignment/>
    </xf>
    <xf numFmtId="37" fontId="0" fillId="0" borderId="0" xfId="0" applyNumberFormat="1" applyFont="1" applyBorder="1" applyAlignment="1">
      <alignment/>
    </xf>
    <xf numFmtId="37" fontId="0" fillId="0" borderId="0" xfId="42" applyNumberFormat="1" applyFont="1" applyFill="1" applyBorder="1" applyAlignment="1">
      <alignment/>
    </xf>
    <xf numFmtId="43" fontId="0" fillId="0" borderId="0" xfId="42" applyNumberFormat="1" applyFont="1" applyFill="1" applyBorder="1" applyAlignment="1">
      <alignment/>
    </xf>
    <xf numFmtId="41" fontId="0" fillId="0" borderId="10" xfId="0" applyNumberFormat="1" applyFont="1" applyFill="1" applyBorder="1" applyAlignment="1">
      <alignment/>
    </xf>
    <xf numFmtId="0" fontId="3" fillId="0" borderId="0" xfId="0" applyFont="1" applyFill="1" applyAlignment="1">
      <alignment/>
    </xf>
    <xf numFmtId="0" fontId="3" fillId="0" borderId="0" xfId="0" applyFont="1" applyAlignment="1">
      <alignment/>
    </xf>
    <xf numFmtId="0" fontId="0" fillId="0" borderId="0" xfId="0" applyFont="1" applyFill="1" applyBorder="1" applyAlignment="1">
      <alignment horizontal="justify"/>
    </xf>
    <xf numFmtId="0" fontId="0" fillId="0" borderId="0" xfId="0" applyFont="1" applyBorder="1" applyAlignment="1">
      <alignment horizontal="center" vertical="center"/>
    </xf>
    <xf numFmtId="0" fontId="0" fillId="0" borderId="0" xfId="0" applyFont="1" applyBorder="1" applyAlignment="1">
      <alignment horizontal="justify" vertical="center"/>
    </xf>
    <xf numFmtId="0" fontId="13" fillId="0" borderId="0" xfId="0" applyFont="1" applyFill="1" applyAlignment="1">
      <alignment horizontal="justify"/>
    </xf>
    <xf numFmtId="0" fontId="0" fillId="0" borderId="0" xfId="0" applyFill="1" applyAlignment="1">
      <alignment/>
    </xf>
    <xf numFmtId="0" fontId="3" fillId="0" borderId="0" xfId="0" applyFont="1" applyBorder="1" applyAlignment="1">
      <alignment horizontal="center" vertical="top"/>
    </xf>
    <xf numFmtId="179" fontId="0" fillId="0" borderId="11" xfId="42" applyNumberFormat="1" applyFont="1" applyFill="1" applyBorder="1" applyAlignment="1">
      <alignment horizontal="right"/>
    </xf>
    <xf numFmtId="179" fontId="0" fillId="0" borderId="10" xfId="42" applyNumberFormat="1" applyFont="1" applyFill="1" applyBorder="1" applyAlignment="1">
      <alignment horizontal="right"/>
    </xf>
    <xf numFmtId="179" fontId="0" fillId="0" borderId="0" xfId="42" applyNumberFormat="1" applyFont="1" applyFill="1" applyBorder="1" applyAlignment="1">
      <alignment horizontal="right" vertical="top"/>
    </xf>
    <xf numFmtId="0" fontId="0" fillId="0" borderId="0" xfId="0" applyFont="1" applyFill="1" applyBorder="1" applyAlignment="1" quotePrefix="1">
      <alignment/>
    </xf>
    <xf numFmtId="179" fontId="0" fillId="0" borderId="11" xfId="42" applyNumberFormat="1" applyFont="1" applyFill="1" applyBorder="1" applyAlignment="1">
      <alignment/>
    </xf>
    <xf numFmtId="179" fontId="3" fillId="0" borderId="0" xfId="42" applyNumberFormat="1" applyFont="1" applyFill="1" applyBorder="1" applyAlignment="1">
      <alignment vertical="top"/>
    </xf>
    <xf numFmtId="0" fontId="0" fillId="0" borderId="0" xfId="0" applyFont="1" applyFill="1" applyAlignment="1">
      <alignment horizontal="left" wrapText="1"/>
    </xf>
    <xf numFmtId="0" fontId="15" fillId="0" borderId="0" xfId="0" applyFont="1" applyFill="1" applyAlignment="1">
      <alignment/>
    </xf>
    <xf numFmtId="37" fontId="0" fillId="0" borderId="0" xfId="42" applyNumberFormat="1" applyFont="1" applyFill="1" applyBorder="1" applyAlignment="1">
      <alignment vertical="center" wrapText="1"/>
    </xf>
    <xf numFmtId="0" fontId="3" fillId="0" borderId="0" xfId="0" applyFont="1" applyFill="1" applyBorder="1" applyAlignment="1">
      <alignment horizontal="left" vertical="top" wrapText="1"/>
    </xf>
    <xf numFmtId="0" fontId="0" fillId="0" borderId="0" xfId="0" applyBorder="1" applyAlignment="1">
      <alignment horizontal="center" vertical="top"/>
    </xf>
    <xf numFmtId="0" fontId="16" fillId="0" borderId="0" xfId="0" applyFont="1" applyFill="1" applyAlignment="1">
      <alignment vertical="top" wrapText="1"/>
    </xf>
    <xf numFmtId="179" fontId="3" fillId="0" borderId="0" xfId="0" applyNumberFormat="1" applyFont="1" applyFill="1" applyBorder="1" applyAlignment="1">
      <alignment/>
    </xf>
    <xf numFmtId="0" fontId="0" fillId="0" borderId="11" xfId="0" applyFont="1" applyFill="1" applyBorder="1" applyAlignment="1">
      <alignment/>
    </xf>
    <xf numFmtId="0" fontId="3" fillId="0" borderId="10" xfId="0" applyFont="1" applyFill="1" applyBorder="1" applyAlignment="1">
      <alignment/>
    </xf>
    <xf numFmtId="0" fontId="0" fillId="0" borderId="10" xfId="0" applyFont="1" applyFill="1" applyBorder="1" applyAlignment="1">
      <alignment/>
    </xf>
    <xf numFmtId="0" fontId="0" fillId="0" borderId="13" xfId="0" applyFont="1" applyFill="1" applyBorder="1" applyAlignment="1">
      <alignment/>
    </xf>
    <xf numFmtId="0" fontId="0" fillId="0" borderId="0" xfId="0" applyFont="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0" xfId="0" applyFont="1" applyFill="1" applyAlignment="1">
      <alignment vertical="center"/>
    </xf>
    <xf numFmtId="0" fontId="0" fillId="0" borderId="10" xfId="0" applyFont="1" applyFill="1" applyBorder="1" applyAlignment="1">
      <alignment vertical="top"/>
    </xf>
    <xf numFmtId="0" fontId="3" fillId="0" borderId="10" xfId="0" applyFont="1" applyFill="1" applyBorder="1" applyAlignment="1">
      <alignment vertical="top"/>
    </xf>
    <xf numFmtId="179" fontId="0" fillId="0" borderId="10" xfId="42" applyNumberFormat="1" applyFont="1" applyFill="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37" fontId="0" fillId="0" borderId="0" xfId="0" applyNumberFormat="1" applyFont="1" applyFill="1" applyBorder="1" applyAlignment="1">
      <alignment horizontal="right" vertical="center"/>
    </xf>
    <xf numFmtId="37" fontId="0" fillId="0" borderId="0" xfId="0" applyNumberFormat="1" applyFont="1" applyFill="1" applyBorder="1" applyAlignment="1">
      <alignment vertical="center"/>
    </xf>
    <xf numFmtId="41" fontId="0" fillId="0" borderId="0" xfId="0" applyNumberFormat="1" applyFont="1" applyFill="1" applyBorder="1" applyAlignment="1">
      <alignment vertical="center"/>
    </xf>
    <xf numFmtId="179" fontId="0" fillId="0" borderId="0" xfId="0" applyNumberFormat="1" applyFont="1" applyFill="1" applyBorder="1" applyAlignment="1">
      <alignment vertical="center"/>
    </xf>
    <xf numFmtId="206" fontId="0" fillId="0" borderId="0" xfId="0" applyNumberFormat="1" applyFont="1" applyFill="1" applyBorder="1" applyAlignment="1">
      <alignment/>
    </xf>
    <xf numFmtId="43" fontId="0" fillId="0" borderId="13" xfId="0" applyNumberFormat="1" applyFont="1" applyFill="1" applyBorder="1" applyAlignment="1">
      <alignment/>
    </xf>
    <xf numFmtId="0" fontId="3" fillId="0" borderId="13" xfId="0" applyFont="1" applyFill="1" applyBorder="1" applyAlignment="1">
      <alignment/>
    </xf>
    <xf numFmtId="40" fontId="0" fillId="0" borderId="13" xfId="0" applyNumberFormat="1" applyFont="1" applyFill="1" applyBorder="1" applyAlignment="1">
      <alignment/>
    </xf>
    <xf numFmtId="0" fontId="3" fillId="0" borderId="13" xfId="0" applyFont="1" applyBorder="1" applyAlignment="1">
      <alignment horizontal="left" vertical="top" wrapText="1"/>
    </xf>
    <xf numFmtId="0" fontId="4" fillId="0" borderId="0" xfId="0" applyFont="1" applyAlignment="1">
      <alignment/>
    </xf>
    <xf numFmtId="0" fontId="17" fillId="0" borderId="0" xfId="0" applyFont="1" applyAlignment="1">
      <alignment/>
    </xf>
    <xf numFmtId="0" fontId="11" fillId="0" borderId="0" xfId="0" applyFont="1" applyFill="1" applyBorder="1" applyAlignment="1">
      <alignment horizontal="center"/>
    </xf>
    <xf numFmtId="0" fontId="3" fillId="33" borderId="0" xfId="0" applyFont="1" applyFill="1" applyBorder="1" applyAlignment="1">
      <alignment/>
    </xf>
    <xf numFmtId="37" fontId="3" fillId="33" borderId="0" xfId="0" applyNumberFormat="1" applyFont="1" applyFill="1" applyBorder="1" applyAlignment="1">
      <alignment/>
    </xf>
    <xf numFmtId="37" fontId="3" fillId="33" borderId="11" xfId="0" applyNumberFormat="1" applyFont="1" applyFill="1" applyBorder="1" applyAlignment="1">
      <alignment/>
    </xf>
    <xf numFmtId="179" fontId="3" fillId="33" borderId="10" xfId="42" applyNumberFormat="1" applyFont="1" applyFill="1" applyBorder="1" applyAlignment="1">
      <alignment/>
    </xf>
    <xf numFmtId="179" fontId="3" fillId="33" borderId="0" xfId="42" applyNumberFormat="1" applyFont="1" applyFill="1" applyBorder="1" applyAlignment="1">
      <alignment/>
    </xf>
    <xf numFmtId="39" fontId="3" fillId="33" borderId="0" xfId="0" applyNumberFormat="1" applyFont="1" applyFill="1" applyBorder="1" applyAlignment="1">
      <alignment/>
    </xf>
    <xf numFmtId="39" fontId="3" fillId="33" borderId="13" xfId="42" applyNumberFormat="1" applyFont="1" applyFill="1" applyBorder="1" applyAlignment="1">
      <alignment/>
    </xf>
    <xf numFmtId="1" fontId="3" fillId="33" borderId="0" xfId="0" applyNumberFormat="1" applyFont="1" applyFill="1" applyBorder="1" applyAlignment="1">
      <alignment/>
    </xf>
    <xf numFmtId="40" fontId="3" fillId="33" borderId="13" xfId="0" applyNumberFormat="1" applyFont="1" applyFill="1" applyBorder="1" applyAlignment="1">
      <alignment/>
    </xf>
    <xf numFmtId="37" fontId="3" fillId="33" borderId="0" xfId="0" applyNumberFormat="1" applyFont="1" applyFill="1" applyBorder="1" applyAlignment="1">
      <alignment horizontal="center"/>
    </xf>
    <xf numFmtId="41" fontId="3" fillId="33" borderId="0" xfId="0" applyNumberFormat="1" applyFont="1" applyFill="1" applyBorder="1" applyAlignment="1">
      <alignment/>
    </xf>
    <xf numFmtId="41" fontId="3" fillId="33" borderId="12" xfId="0" applyNumberFormat="1" applyFont="1" applyFill="1" applyBorder="1" applyAlignment="1">
      <alignment/>
    </xf>
    <xf numFmtId="41" fontId="3" fillId="33" borderId="11" xfId="0" applyNumberFormat="1" applyFont="1" applyFill="1" applyBorder="1" applyAlignment="1">
      <alignment/>
    </xf>
    <xf numFmtId="41" fontId="3" fillId="33" borderId="10" xfId="0" applyNumberFormat="1" applyFont="1" applyFill="1" applyBorder="1" applyAlignment="1">
      <alignment/>
    </xf>
    <xf numFmtId="179" fontId="3" fillId="33" borderId="11" xfId="42" applyNumberFormat="1" applyFont="1" applyFill="1" applyBorder="1" applyAlignment="1">
      <alignment/>
    </xf>
    <xf numFmtId="0" fontId="0" fillId="33" borderId="0" xfId="0" applyFont="1" applyFill="1" applyBorder="1" applyAlignment="1">
      <alignment/>
    </xf>
    <xf numFmtId="43" fontId="3" fillId="33" borderId="13" xfId="0" applyNumberFormat="1" applyFont="1" applyFill="1" applyBorder="1" applyAlignment="1">
      <alignment/>
    </xf>
    <xf numFmtId="37" fontId="3" fillId="33" borderId="0" xfId="42" applyNumberFormat="1" applyFont="1" applyFill="1" applyBorder="1" applyAlignment="1">
      <alignment/>
    </xf>
    <xf numFmtId="0" fontId="3" fillId="33" borderId="0" xfId="0" applyFont="1" applyFill="1" applyBorder="1" applyAlignment="1">
      <alignment vertical="center" wrapText="1"/>
    </xf>
    <xf numFmtId="37" fontId="3" fillId="33" borderId="0" xfId="42" applyNumberFormat="1" applyFont="1" applyFill="1" applyBorder="1" applyAlignment="1">
      <alignment vertical="center" wrapText="1"/>
    </xf>
    <xf numFmtId="179" fontId="3" fillId="33" borderId="0" xfId="42" applyNumberFormat="1" applyFont="1" applyFill="1" applyBorder="1" applyAlignment="1">
      <alignment vertical="center"/>
    </xf>
    <xf numFmtId="37" fontId="3" fillId="33" borderId="0" xfId="42" applyNumberFormat="1" applyFont="1" applyFill="1" applyBorder="1" applyAlignment="1">
      <alignment vertical="center"/>
    </xf>
    <xf numFmtId="0" fontId="3" fillId="33" borderId="10" xfId="0" applyFont="1" applyFill="1" applyBorder="1" applyAlignment="1">
      <alignment/>
    </xf>
    <xf numFmtId="37" fontId="3" fillId="33" borderId="0" xfId="0" applyNumberFormat="1" applyFont="1" applyFill="1" applyBorder="1" applyAlignment="1">
      <alignment horizontal="right"/>
    </xf>
    <xf numFmtId="179" fontId="3" fillId="33" borderId="0" xfId="42" applyNumberFormat="1" applyFont="1" applyFill="1" applyBorder="1" applyAlignment="1">
      <alignment horizontal="right"/>
    </xf>
    <xf numFmtId="179" fontId="3" fillId="33" borderId="0" xfId="42" applyNumberFormat="1" applyFont="1" applyFill="1" applyBorder="1" applyAlignment="1">
      <alignment horizontal="right" vertical="top"/>
    </xf>
    <xf numFmtId="179" fontId="3" fillId="33" borderId="11" xfId="42" applyNumberFormat="1" applyFont="1" applyFill="1" applyBorder="1" applyAlignment="1">
      <alignment horizontal="right"/>
    </xf>
    <xf numFmtId="179" fontId="3" fillId="33" borderId="10" xfId="42" applyNumberFormat="1" applyFont="1" applyFill="1" applyBorder="1" applyAlignment="1">
      <alignment horizontal="right"/>
    </xf>
    <xf numFmtId="0" fontId="18" fillId="0" borderId="0" xfId="0" applyFont="1" applyAlignment="1">
      <alignment/>
    </xf>
    <xf numFmtId="0" fontId="3" fillId="33" borderId="0" xfId="0" applyFont="1" applyFill="1" applyBorder="1" applyAlignment="1">
      <alignment horizontal="center" vertical="top"/>
    </xf>
    <xf numFmtId="179" fontId="3" fillId="33" borderId="0" xfId="0" applyNumberFormat="1" applyFont="1" applyFill="1" applyBorder="1" applyAlignment="1">
      <alignment/>
    </xf>
    <xf numFmtId="179" fontId="3" fillId="33" borderId="10" xfId="42" applyNumberFormat="1" applyFont="1" applyFill="1" applyBorder="1" applyAlignment="1">
      <alignment vertical="top"/>
    </xf>
    <xf numFmtId="179" fontId="3" fillId="33" borderId="0" xfId="42" applyNumberFormat="1" applyFont="1" applyFill="1" applyBorder="1" applyAlignment="1">
      <alignment vertical="top"/>
    </xf>
    <xf numFmtId="0" fontId="3" fillId="33" borderId="0" xfId="0" applyFont="1" applyFill="1" applyBorder="1" applyAlignment="1">
      <alignment vertical="top"/>
    </xf>
    <xf numFmtId="179" fontId="3" fillId="33" borderId="11" xfId="0" applyNumberFormat="1" applyFont="1" applyFill="1" applyBorder="1" applyAlignment="1">
      <alignment/>
    </xf>
    <xf numFmtId="179" fontId="3" fillId="33" borderId="0" xfId="42" applyNumberFormat="1" applyFont="1" applyFill="1" applyBorder="1" applyAlignment="1">
      <alignment horizontal="center" vertical="top"/>
    </xf>
    <xf numFmtId="37" fontId="3" fillId="33" borderId="0" xfId="0" applyNumberFormat="1" applyFont="1" applyFill="1" applyBorder="1" applyAlignment="1">
      <alignment vertical="top"/>
    </xf>
    <xf numFmtId="43" fontId="3" fillId="33" borderId="13" xfId="42" applyFont="1" applyFill="1" applyBorder="1" applyAlignment="1">
      <alignment vertical="top"/>
    </xf>
    <xf numFmtId="179" fontId="3" fillId="33" borderId="10" xfId="0" applyNumberFormat="1" applyFont="1" applyFill="1" applyBorder="1" applyAlignment="1">
      <alignment horizontal="center"/>
    </xf>
    <xf numFmtId="179" fontId="3" fillId="33" borderId="0" xfId="0" applyNumberFormat="1" applyFont="1" applyFill="1" applyBorder="1" applyAlignment="1">
      <alignment horizontal="center" vertical="top"/>
    </xf>
    <xf numFmtId="179" fontId="3" fillId="33" borderId="10" xfId="0" applyNumberFormat="1" applyFont="1" applyFill="1" applyBorder="1" applyAlignment="1">
      <alignment vertical="top"/>
    </xf>
    <xf numFmtId="0" fontId="3" fillId="0" borderId="0" xfId="0" applyFont="1" applyBorder="1" applyAlignment="1">
      <alignment horizontal="left" vertical="top" wrapText="1"/>
    </xf>
    <xf numFmtId="43" fontId="0" fillId="0" borderId="0" xfId="0" applyNumberFormat="1" applyFont="1" applyFill="1" applyBorder="1" applyAlignment="1">
      <alignment/>
    </xf>
    <xf numFmtId="43" fontId="3" fillId="0" borderId="0" xfId="0" applyNumberFormat="1" applyFont="1" applyFill="1" applyBorder="1" applyAlignment="1">
      <alignment/>
    </xf>
    <xf numFmtId="179" fontId="3" fillId="0" borderId="0" xfId="42" applyNumberFormat="1" applyFont="1" applyFill="1" applyBorder="1" applyAlignment="1">
      <alignment horizontal="center" vertical="top"/>
    </xf>
    <xf numFmtId="0" fontId="10" fillId="0" borderId="0" xfId="0" applyFont="1" applyFill="1" applyBorder="1" applyAlignment="1">
      <alignment horizontal="left" vertical="top" wrapText="1"/>
    </xf>
    <xf numFmtId="0" fontId="0" fillId="0" borderId="0" xfId="0" applyFont="1" applyFill="1" applyBorder="1" applyAlignment="1">
      <alignment wrapText="1"/>
    </xf>
    <xf numFmtId="179" fontId="0" fillId="0" borderId="0" xfId="0" applyNumberFormat="1" applyFont="1" applyFill="1" applyBorder="1" applyAlignment="1">
      <alignment/>
    </xf>
    <xf numFmtId="179" fontId="3" fillId="33" borderId="13" xfId="42" applyNumberFormat="1" applyFont="1" applyFill="1" applyBorder="1" applyAlignment="1">
      <alignment vertical="top"/>
    </xf>
    <xf numFmtId="0" fontId="3" fillId="33" borderId="0" xfId="0" applyFont="1" applyFill="1" applyBorder="1" applyAlignment="1">
      <alignment horizontal="justify" vertical="top"/>
    </xf>
    <xf numFmtId="0" fontId="0" fillId="0" borderId="0" xfId="0" applyNumberFormat="1" applyFont="1" applyFill="1" applyBorder="1" applyAlignment="1">
      <alignment horizontal="left" vertical="top" wrapText="1"/>
    </xf>
    <xf numFmtId="0" fontId="0" fillId="0" borderId="11" xfId="0" applyFont="1" applyFill="1" applyBorder="1" applyAlignment="1">
      <alignment horizontal="left" vertical="top" wrapText="1"/>
    </xf>
    <xf numFmtId="0" fontId="3" fillId="0" borderId="12" xfId="0" applyFont="1" applyFill="1" applyBorder="1" applyAlignment="1">
      <alignment/>
    </xf>
    <xf numFmtId="0" fontId="3" fillId="0" borderId="11" xfId="0" applyFont="1" applyFill="1" applyBorder="1" applyAlignment="1">
      <alignment/>
    </xf>
    <xf numFmtId="0" fontId="0" fillId="0" borderId="12" xfId="0" applyFont="1" applyFill="1" applyBorder="1" applyAlignment="1">
      <alignment/>
    </xf>
    <xf numFmtId="0" fontId="3" fillId="33" borderId="0" xfId="0" applyFont="1" applyFill="1" applyBorder="1" applyAlignment="1">
      <alignment horizontal="right"/>
    </xf>
    <xf numFmtId="0" fontId="0" fillId="0" borderId="0" xfId="0" applyFont="1" applyFill="1" applyBorder="1" applyAlignment="1">
      <alignment horizontal="right"/>
    </xf>
    <xf numFmtId="206" fontId="3" fillId="33" borderId="0" xfId="0" applyNumberFormat="1" applyFont="1" applyFill="1" applyBorder="1" applyAlignment="1">
      <alignment horizontal="right"/>
    </xf>
    <xf numFmtId="206" fontId="0" fillId="0" borderId="0" xfId="0" applyNumberFormat="1" applyFont="1" applyFill="1" applyBorder="1" applyAlignment="1">
      <alignment horizontal="right"/>
    </xf>
    <xf numFmtId="0" fontId="7" fillId="0" borderId="13" xfId="0" applyFont="1" applyFill="1" applyBorder="1" applyAlignment="1">
      <alignment horizontal="center" vertical="center"/>
    </xf>
    <xf numFmtId="41" fontId="0" fillId="0" borderId="0" xfId="0" applyNumberFormat="1" applyFont="1" applyFill="1" applyBorder="1" applyAlignment="1">
      <alignment/>
    </xf>
    <xf numFmtId="0" fontId="0" fillId="0" borderId="13" xfId="0" applyFont="1" applyBorder="1" applyAlignment="1">
      <alignment/>
    </xf>
    <xf numFmtId="0" fontId="0" fillId="0" borderId="13" xfId="0" applyFont="1" applyBorder="1" applyAlignment="1">
      <alignment horizontal="center" vertical="center"/>
    </xf>
    <xf numFmtId="0" fontId="0" fillId="0" borderId="13" xfId="0" applyFont="1" applyBorder="1" applyAlignment="1">
      <alignment horizontal="justify" vertical="center"/>
    </xf>
    <xf numFmtId="179" fontId="3" fillId="33" borderId="12" xfId="42" applyNumberFormat="1" applyFont="1" applyFill="1" applyBorder="1" applyAlignment="1">
      <alignment horizontal="right"/>
    </xf>
    <xf numFmtId="179" fontId="0" fillId="0" borderId="12" xfId="42" applyNumberFormat="1" applyFont="1" applyFill="1" applyBorder="1" applyAlignment="1">
      <alignment horizontal="right"/>
    </xf>
    <xf numFmtId="0" fontId="0" fillId="0" borderId="0" xfId="0" applyAlignment="1">
      <alignment vertical="top"/>
    </xf>
    <xf numFmtId="0" fontId="0" fillId="0" borderId="0" xfId="0" applyFont="1" applyAlignment="1">
      <alignment vertical="top"/>
    </xf>
    <xf numFmtId="0" fontId="3" fillId="33" borderId="0" xfId="0" applyFont="1" applyFill="1" applyBorder="1" applyAlignment="1">
      <alignment horizontal="right" vertical="top"/>
    </xf>
    <xf numFmtId="0" fontId="0" fillId="0" borderId="11" xfId="0" applyFont="1" applyFill="1" applyBorder="1" applyAlignment="1">
      <alignment vertical="top"/>
    </xf>
    <xf numFmtId="179" fontId="0" fillId="0" borderId="11" xfId="42" applyNumberFormat="1" applyFont="1" applyFill="1" applyBorder="1" applyAlignment="1">
      <alignment vertical="top"/>
    </xf>
    <xf numFmtId="0" fontId="7" fillId="0" borderId="0" xfId="0" applyFont="1" applyFill="1" applyBorder="1" applyAlignment="1">
      <alignment horizontal="center" vertical="center"/>
    </xf>
    <xf numFmtId="179" fontId="3" fillId="33" borderId="11" xfId="42" applyNumberFormat="1" applyFont="1" applyFill="1" applyBorder="1" applyAlignment="1">
      <alignment horizontal="right" vertical="top"/>
    </xf>
    <xf numFmtId="179" fontId="3" fillId="33" borderId="11" xfId="42" applyNumberFormat="1"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0" fillId="33" borderId="0" xfId="0" applyFont="1" applyFill="1" applyBorder="1" applyAlignment="1">
      <alignment vertical="center"/>
    </xf>
    <xf numFmtId="0" fontId="0" fillId="33" borderId="0" xfId="0" applyFont="1" applyFill="1" applyBorder="1" applyAlignment="1">
      <alignment/>
    </xf>
    <xf numFmtId="0" fontId="3" fillId="33" borderId="0" xfId="0" applyFont="1" applyFill="1" applyBorder="1" applyAlignment="1">
      <alignment horizontal="right" wrapText="1"/>
    </xf>
    <xf numFmtId="41" fontId="3" fillId="33" borderId="0" xfId="0" applyNumberFormat="1" applyFont="1" applyFill="1" applyBorder="1" applyAlignment="1">
      <alignment horizontal="right" wrapText="1"/>
    </xf>
    <xf numFmtId="41" fontId="3" fillId="33" borderId="0" xfId="0" applyNumberFormat="1" applyFont="1" applyFill="1" applyBorder="1" applyAlignment="1">
      <alignment horizontal="center" wrapText="1"/>
    </xf>
    <xf numFmtId="0" fontId="5" fillId="33" borderId="0" xfId="0" applyFont="1" applyFill="1" applyBorder="1" applyAlignment="1">
      <alignment/>
    </xf>
    <xf numFmtId="41" fontId="6" fillId="33" borderId="0" xfId="0" applyNumberFormat="1" applyFont="1" applyFill="1" applyBorder="1" applyAlignment="1">
      <alignment/>
    </xf>
    <xf numFmtId="177" fontId="6" fillId="33" borderId="0" xfId="0" applyNumberFormat="1" applyFont="1" applyFill="1" applyBorder="1" applyAlignment="1">
      <alignment/>
    </xf>
    <xf numFmtId="0" fontId="0" fillId="33" borderId="0" xfId="0" applyFont="1" applyFill="1" applyAlignment="1">
      <alignment/>
    </xf>
    <xf numFmtId="37" fontId="3" fillId="33" borderId="0" xfId="0" applyNumberFormat="1" applyFont="1" applyFill="1" applyBorder="1" applyAlignment="1">
      <alignment horizontal="right" vertical="top"/>
    </xf>
    <xf numFmtId="179" fontId="3" fillId="0" borderId="0" xfId="42" applyNumberFormat="1" applyFont="1" applyFill="1" applyBorder="1" applyAlignment="1">
      <alignment/>
    </xf>
    <xf numFmtId="0" fontId="3" fillId="34" borderId="0" xfId="0" applyFont="1" applyFill="1" applyBorder="1" applyAlignment="1">
      <alignment horizontal="right"/>
    </xf>
    <xf numFmtId="0" fontId="3" fillId="34" borderId="0" xfId="0" applyFont="1" applyFill="1" applyBorder="1" applyAlignment="1">
      <alignment horizontal="center" vertical="top"/>
    </xf>
    <xf numFmtId="179" fontId="3" fillId="34" borderId="0" xfId="42" applyNumberFormat="1" applyFont="1" applyFill="1" applyBorder="1" applyAlignment="1">
      <alignment/>
    </xf>
    <xf numFmtId="179" fontId="3" fillId="34" borderId="10" xfId="42" applyNumberFormat="1" applyFont="1" applyFill="1" applyBorder="1" applyAlignment="1">
      <alignment/>
    </xf>
    <xf numFmtId="0" fontId="3" fillId="0" borderId="0" xfId="0" applyFont="1" applyBorder="1" applyAlignment="1">
      <alignment horizontal="left"/>
    </xf>
    <xf numFmtId="0" fontId="7" fillId="0" borderId="13" xfId="0" applyFont="1" applyBorder="1" applyAlignment="1">
      <alignment horizontal="center" vertical="center"/>
    </xf>
    <xf numFmtId="0" fontId="3" fillId="0" borderId="0" xfId="0" applyFont="1" applyBorder="1" applyAlignment="1">
      <alignment vertical="justify" wrapText="1"/>
    </xf>
    <xf numFmtId="0" fontId="18" fillId="0" borderId="0" xfId="0" applyFont="1" applyAlignment="1">
      <alignment horizontal="center"/>
    </xf>
    <xf numFmtId="0" fontId="0" fillId="0" borderId="0" xfId="0" applyFont="1" applyAlignment="1">
      <alignment horizontal="center"/>
    </xf>
    <xf numFmtId="0" fontId="7" fillId="0" borderId="0" xfId="0" applyFont="1" applyAlignment="1">
      <alignment horizontal="center"/>
    </xf>
    <xf numFmtId="0" fontId="0" fillId="0" borderId="0" xfId="0" applyFont="1" applyFill="1" applyBorder="1" applyAlignment="1">
      <alignment horizontal="justify" wrapText="1"/>
    </xf>
    <xf numFmtId="0" fontId="7" fillId="0" borderId="0" xfId="0" applyFont="1" applyFill="1" applyBorder="1" applyAlignment="1">
      <alignment horizontal="center" vertical="center"/>
    </xf>
    <xf numFmtId="0" fontId="3" fillId="0" borderId="13" xfId="0" applyFont="1" applyFill="1" applyBorder="1" applyAlignment="1">
      <alignment horizontal="center" vertical="center"/>
    </xf>
    <xf numFmtId="41" fontId="3" fillId="33" borderId="11" xfId="0" applyNumberFormat="1" applyFont="1" applyFill="1" applyBorder="1" applyAlignment="1">
      <alignment horizontal="center" vertical="center" wrapText="1"/>
    </xf>
    <xf numFmtId="0" fontId="0" fillId="0" borderId="0" xfId="0" applyFont="1" applyFill="1" applyBorder="1" applyAlignment="1">
      <alignment horizontal="justify"/>
    </xf>
    <xf numFmtId="0" fontId="0" fillId="0" borderId="0" xfId="0" applyFont="1" applyAlignment="1">
      <alignment horizontal="justify" vertical="top" wrapText="1"/>
    </xf>
    <xf numFmtId="0" fontId="0" fillId="0" borderId="0" xfId="0" applyNumberFormat="1" applyFont="1" applyBorder="1" applyAlignment="1">
      <alignment horizontal="justify" vertical="top"/>
    </xf>
    <xf numFmtId="0" fontId="0" fillId="0" borderId="0" xfId="0" applyFont="1" applyBorder="1" applyAlignment="1">
      <alignment horizontal="justify" vertical="top" wrapText="1"/>
    </xf>
    <xf numFmtId="0" fontId="0" fillId="0" borderId="0" xfId="0" applyFont="1" applyBorder="1" applyAlignment="1">
      <alignment horizontal="justify" vertical="top"/>
    </xf>
    <xf numFmtId="0" fontId="0" fillId="0" borderId="0" xfId="0" applyFont="1" applyFill="1" applyBorder="1" applyAlignment="1">
      <alignment horizontal="justify" vertical="top" wrapText="1"/>
    </xf>
    <xf numFmtId="0" fontId="7" fillId="0" borderId="0" xfId="0" applyFont="1" applyFill="1" applyBorder="1" applyAlignment="1">
      <alignment horizontal="left"/>
    </xf>
    <xf numFmtId="0" fontId="0" fillId="0" borderId="0" xfId="0" applyNumberFormat="1" applyFont="1" applyBorder="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horizontal="justify" vertical="top"/>
    </xf>
    <xf numFmtId="0" fontId="0" fillId="0" borderId="0" xfId="0" applyFont="1" applyFill="1" applyBorder="1" applyAlignment="1">
      <alignment horizontal="left" vertical="top" wrapText="1"/>
    </xf>
    <xf numFmtId="0" fontId="0" fillId="0" borderId="0" xfId="0" applyBorder="1" applyAlignment="1">
      <alignment horizontal="justify" vertical="top" wrapText="1"/>
    </xf>
    <xf numFmtId="0" fontId="3" fillId="0" borderId="0" xfId="0" applyFont="1" applyBorder="1" applyAlignment="1">
      <alignment horizontal="center" vertical="top"/>
    </xf>
    <xf numFmtId="0" fontId="0" fillId="0" borderId="0" xfId="0" applyFont="1" applyBorder="1" applyAlignment="1">
      <alignment horizontal="center" vertical="top"/>
    </xf>
    <xf numFmtId="0" fontId="0" fillId="0" borderId="0" xfId="0" applyFont="1" applyFill="1" applyBorder="1" applyAlignment="1">
      <alignment horizontal="justify" vertical="top"/>
    </xf>
    <xf numFmtId="0" fontId="3" fillId="0" borderId="0" xfId="0" applyFont="1" applyFill="1" applyBorder="1" applyAlignment="1">
      <alignment horizontal="center"/>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justify" vertical="top" wrapText="1"/>
    </xf>
    <xf numFmtId="0" fontId="0" fillId="0" borderId="0" xfId="0" applyFont="1" applyAlignment="1">
      <alignment horizontal="justify" vertical="top"/>
    </xf>
    <xf numFmtId="0" fontId="8" fillId="0" borderId="0" xfId="0" applyFont="1" applyFill="1" applyBorder="1" applyAlignment="1">
      <alignment horizontal="center"/>
    </xf>
    <xf numFmtId="0" fontId="0" fillId="0" borderId="0" xfId="0" applyFont="1" applyFill="1" applyBorder="1" applyAlignment="1">
      <alignment horizontal="left" vertical="top"/>
    </xf>
    <xf numFmtId="0" fontId="7" fillId="0" borderId="0" xfId="0" applyFont="1" applyFill="1" applyBorder="1" applyAlignment="1">
      <alignment horizontal="justify" vertical="top"/>
    </xf>
    <xf numFmtId="0" fontId="13" fillId="0" borderId="0" xfId="0" applyFont="1" applyAlignment="1">
      <alignment horizontal="justify" vertical="top"/>
    </xf>
    <xf numFmtId="0" fontId="0" fillId="0" borderId="0" xfId="0" applyFont="1" applyBorder="1" applyAlignment="1">
      <alignment horizontal="left" vertical="top" wrapText="1"/>
    </xf>
    <xf numFmtId="0" fontId="0" fillId="0" borderId="0" xfId="0" applyFont="1" applyFill="1" applyBorder="1" applyAlignment="1">
      <alignment horizontal="center" vertical="top"/>
    </xf>
    <xf numFmtId="0" fontId="3" fillId="0" borderId="0" xfId="0" applyFont="1" applyBorder="1" applyAlignment="1">
      <alignment horizontal="left" vertical="top"/>
    </xf>
    <xf numFmtId="0" fontId="0" fillId="0" borderId="0" xfId="0"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heet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ueychi\Conso\2010\GOLDIS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apital%20Commitment_Apr%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FNotesApr09"/>
      <sheetName val="CFApr09"/>
      <sheetName val="Apr09"/>
      <sheetName val="Apr09 Adj"/>
      <sheetName val="Equity Apr09"/>
      <sheetName val="opening adj"/>
      <sheetName val="CFNotesJan09"/>
      <sheetName val="CFJan09"/>
      <sheetName val="Jan09"/>
      <sheetName val="Jan09 Adj"/>
      <sheetName val="Equity Jan09"/>
      <sheetName val="SubsiCapital"/>
      <sheetName val="Oct 06 Adj "/>
      <sheetName val="Oct 06"/>
      <sheetName val="CFOct06"/>
      <sheetName val="Equity Oct"/>
      <sheetName val="Jul 06"/>
      <sheetName val="Equity Jul"/>
      <sheetName val="Jul 06 Adj "/>
      <sheetName val="CFJul06"/>
      <sheetName val="Equity Apr"/>
      <sheetName val="Apr 06"/>
      <sheetName val="Apr 06 Adj"/>
      <sheetName val="CFApr06"/>
    </sheetNames>
    <sheetDataSet>
      <sheetData sheetId="2">
        <row r="265">
          <cell r="S265">
            <v>193652511.70213002</v>
          </cell>
        </row>
        <row r="266">
          <cell r="S266">
            <v>23627178</v>
          </cell>
        </row>
        <row r="269">
          <cell r="S269">
            <v>10561941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ead"/>
      <sheetName val="GTower"/>
      <sheetName val="HOE"/>
      <sheetName val="MKB"/>
      <sheetName val="GoldChina"/>
    </sheetNames>
    <sheetDataSet>
      <sheetData sheetId="0">
        <row r="22">
          <cell r="I22">
            <v>70822390.59</v>
          </cell>
        </row>
        <row r="25">
          <cell r="I25">
            <v>56116185.25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19"/>
  <sheetViews>
    <sheetView zoomScalePageLayoutView="0" workbookViewId="0" topLeftCell="A9">
      <selection activeCell="E62" sqref="E62"/>
    </sheetView>
  </sheetViews>
  <sheetFormatPr defaultColWidth="9.140625" defaultRowHeight="12.75"/>
  <cols>
    <col min="1" max="1" width="0.85546875" style="8" customWidth="1"/>
    <col min="2" max="2" width="3.28125" style="35" customWidth="1"/>
    <col min="3" max="3" width="70.8515625" style="8" customWidth="1"/>
    <col min="4" max="16384" width="9.140625" style="8" customWidth="1"/>
  </cols>
  <sheetData>
    <row r="1" spans="1:3" ht="20.25">
      <c r="A1" s="239" t="s">
        <v>156</v>
      </c>
      <c r="B1" s="239"/>
      <c r="C1" s="239"/>
    </row>
    <row r="2" spans="1:3" ht="12.75">
      <c r="A2" s="240" t="s">
        <v>155</v>
      </c>
      <c r="B2" s="240"/>
      <c r="C2" s="240"/>
    </row>
    <row r="3" spans="1:3" ht="12.75">
      <c r="A3" s="81"/>
      <c r="B3" s="81"/>
      <c r="C3" s="81"/>
    </row>
    <row r="4" spans="1:3" ht="12.75">
      <c r="A4" s="81"/>
      <c r="B4" s="81"/>
      <c r="C4" s="81"/>
    </row>
    <row r="5" spans="1:3" ht="17.25" customHeight="1">
      <c r="A5" s="241" t="s">
        <v>153</v>
      </c>
      <c r="B5" s="241"/>
      <c r="C5" s="241"/>
    </row>
    <row r="6" spans="1:3" ht="15.75" customHeight="1">
      <c r="A6" s="241" t="s">
        <v>169</v>
      </c>
      <c r="B6" s="241"/>
      <c r="C6" s="241"/>
    </row>
    <row r="7" s="14" customFormat="1" ht="18" customHeight="1">
      <c r="B7" s="36"/>
    </row>
    <row r="8" spans="1:3" s="11" customFormat="1" ht="18.75" customHeight="1" thickBot="1">
      <c r="A8" s="237" t="s">
        <v>154</v>
      </c>
      <c r="B8" s="237"/>
      <c r="C8" s="237"/>
    </row>
    <row r="9" s="14" customFormat="1" ht="15" customHeight="1">
      <c r="B9" s="36"/>
    </row>
    <row r="10" spans="1:3" s="38" customFormat="1" ht="15" customHeight="1">
      <c r="A10" s="236" t="s">
        <v>49</v>
      </c>
      <c r="B10" s="236"/>
      <c r="C10" s="236"/>
    </row>
    <row r="11" s="38" customFormat="1" ht="15" customHeight="1">
      <c r="B11" s="45"/>
    </row>
    <row r="12" spans="1:2" s="129" customFormat="1" ht="15" customHeight="1">
      <c r="A12" s="129" t="s">
        <v>71</v>
      </c>
      <c r="B12" s="130"/>
    </row>
    <row r="13" s="129" customFormat="1" ht="15" customHeight="1">
      <c r="B13" s="130"/>
    </row>
    <row r="14" spans="1:2" s="129" customFormat="1" ht="15" customHeight="1">
      <c r="A14" s="129" t="s">
        <v>50</v>
      </c>
      <c r="B14" s="130"/>
    </row>
    <row r="15" s="129" customFormat="1" ht="15" customHeight="1">
      <c r="B15" s="130"/>
    </row>
    <row r="16" spans="1:2" s="129" customFormat="1" ht="15" customHeight="1">
      <c r="A16" s="129" t="s">
        <v>51</v>
      </c>
      <c r="B16" s="130"/>
    </row>
    <row r="17" s="11" customFormat="1" ht="15" customHeight="1">
      <c r="B17" s="100"/>
    </row>
    <row r="18" spans="1:2" s="11" customFormat="1" ht="15" customHeight="1">
      <c r="A18" s="129" t="s">
        <v>235</v>
      </c>
      <c r="B18" s="100"/>
    </row>
    <row r="19" spans="1:2" s="11" customFormat="1" ht="15" customHeight="1">
      <c r="A19" s="129" t="s">
        <v>236</v>
      </c>
      <c r="B19" s="100"/>
    </row>
    <row r="20" spans="2:3" s="11" customFormat="1" ht="15" customHeight="1">
      <c r="B20" s="100">
        <v>1</v>
      </c>
      <c r="C20" s="11" t="s">
        <v>33</v>
      </c>
    </row>
    <row r="21" spans="2:3" s="11" customFormat="1" ht="15" customHeight="1">
      <c r="B21" s="100">
        <v>2</v>
      </c>
      <c r="C21" s="11" t="s">
        <v>129</v>
      </c>
    </row>
    <row r="22" spans="2:3" s="11" customFormat="1" ht="15" customHeight="1">
      <c r="B22" s="100">
        <v>3</v>
      </c>
      <c r="C22" s="11" t="s">
        <v>34</v>
      </c>
    </row>
    <row r="23" spans="2:3" s="11" customFormat="1" ht="15" customHeight="1">
      <c r="B23" s="100">
        <v>4</v>
      </c>
      <c r="C23" s="11" t="s">
        <v>35</v>
      </c>
    </row>
    <row r="24" spans="2:3" s="11" customFormat="1" ht="15" customHeight="1">
      <c r="B24" s="100">
        <v>5</v>
      </c>
      <c r="C24" s="11" t="s">
        <v>36</v>
      </c>
    </row>
    <row r="25" spans="2:3" s="11" customFormat="1" ht="15" customHeight="1">
      <c r="B25" s="100">
        <v>6</v>
      </c>
      <c r="C25" s="11" t="s">
        <v>37</v>
      </c>
    </row>
    <row r="26" spans="2:3" s="11" customFormat="1" ht="15" customHeight="1">
      <c r="B26" s="100">
        <v>7</v>
      </c>
      <c r="C26" s="11" t="s">
        <v>22</v>
      </c>
    </row>
    <row r="27" spans="2:3" s="11" customFormat="1" ht="15" customHeight="1">
      <c r="B27" s="100">
        <v>8</v>
      </c>
      <c r="C27" s="11" t="s">
        <v>95</v>
      </c>
    </row>
    <row r="28" spans="2:3" s="11" customFormat="1" ht="15" customHeight="1">
      <c r="B28" s="100">
        <v>9</v>
      </c>
      <c r="C28" s="11" t="s">
        <v>84</v>
      </c>
    </row>
    <row r="29" spans="2:3" s="10" customFormat="1" ht="15" customHeight="1">
      <c r="B29" s="131">
        <v>10</v>
      </c>
      <c r="C29" s="10" t="s">
        <v>0</v>
      </c>
    </row>
    <row r="30" spans="2:7" s="10" customFormat="1" ht="15" customHeight="1">
      <c r="B30" s="131">
        <v>11</v>
      </c>
      <c r="C30" s="132" t="s">
        <v>85</v>
      </c>
      <c r="D30" s="131"/>
      <c r="E30" s="131"/>
      <c r="F30" s="131"/>
      <c r="G30" s="131"/>
    </row>
    <row r="31" spans="2:7" s="10" customFormat="1" ht="15" customHeight="1">
      <c r="B31" s="131">
        <v>12</v>
      </c>
      <c r="C31" s="10" t="s">
        <v>40</v>
      </c>
      <c r="D31" s="131"/>
      <c r="E31" s="131"/>
      <c r="F31" s="131"/>
      <c r="G31" s="131"/>
    </row>
    <row r="32" spans="2:7" s="10" customFormat="1" ht="15" customHeight="1">
      <c r="B32" s="131">
        <v>13</v>
      </c>
      <c r="C32" s="10" t="s">
        <v>41</v>
      </c>
      <c r="D32" s="131"/>
      <c r="E32" s="131"/>
      <c r="F32" s="131"/>
      <c r="G32" s="131"/>
    </row>
    <row r="33" spans="2:7" s="10" customFormat="1" ht="15" customHeight="1">
      <c r="B33" s="131">
        <v>14</v>
      </c>
      <c r="C33" s="10" t="s">
        <v>42</v>
      </c>
      <c r="D33" s="89"/>
      <c r="E33" s="89"/>
      <c r="F33" s="89"/>
      <c r="G33" s="89"/>
    </row>
    <row r="34" spans="2:5" s="11" customFormat="1" ht="15" customHeight="1">
      <c r="B34" s="100"/>
      <c r="E34" s="133"/>
    </row>
    <row r="35" spans="1:5" s="11" customFormat="1" ht="15" customHeight="1">
      <c r="A35" s="129" t="s">
        <v>237</v>
      </c>
      <c r="B35" s="100"/>
      <c r="E35" s="133"/>
    </row>
    <row r="36" spans="1:5" s="11" customFormat="1" ht="30" customHeight="1">
      <c r="A36" s="238" t="s">
        <v>238</v>
      </c>
      <c r="B36" s="238"/>
      <c r="C36" s="238"/>
      <c r="E36" s="133"/>
    </row>
    <row r="37" spans="2:8" s="11" customFormat="1" ht="15" customHeight="1">
      <c r="B37" s="131">
        <v>15</v>
      </c>
      <c r="C37" s="10" t="s">
        <v>87</v>
      </c>
      <c r="D37" s="134"/>
      <c r="E37" s="134"/>
      <c r="F37" s="134"/>
      <c r="G37" s="134"/>
      <c r="H37" s="10"/>
    </row>
    <row r="38" spans="2:8" s="11" customFormat="1" ht="15" customHeight="1">
      <c r="B38" s="131">
        <f>+B37+1</f>
        <v>16</v>
      </c>
      <c r="C38" s="10" t="s">
        <v>75</v>
      </c>
      <c r="D38" s="134"/>
      <c r="E38" s="134"/>
      <c r="F38" s="134"/>
      <c r="G38" s="134"/>
      <c r="H38" s="10"/>
    </row>
    <row r="39" spans="2:8" s="11" customFormat="1" ht="15" customHeight="1">
      <c r="B39" s="131">
        <f aca="true" t="shared" si="0" ref="B39:B47">+B38+1</f>
        <v>17</v>
      </c>
      <c r="C39" s="10" t="s">
        <v>86</v>
      </c>
      <c r="D39" s="134"/>
      <c r="E39" s="134"/>
      <c r="F39" s="134"/>
      <c r="G39" s="134"/>
      <c r="H39" s="10"/>
    </row>
    <row r="40" spans="2:8" s="11" customFormat="1" ht="15" customHeight="1">
      <c r="B40" s="131">
        <f t="shared" si="0"/>
        <v>18</v>
      </c>
      <c r="C40" s="10" t="s">
        <v>89</v>
      </c>
      <c r="D40" s="134"/>
      <c r="E40" s="135"/>
      <c r="F40" s="135"/>
      <c r="G40" s="135"/>
      <c r="H40" s="10"/>
    </row>
    <row r="41" spans="2:8" s="11" customFormat="1" ht="15" customHeight="1">
      <c r="B41" s="131">
        <f t="shared" si="0"/>
        <v>19</v>
      </c>
      <c r="C41" s="10" t="s">
        <v>73</v>
      </c>
      <c r="D41" s="134"/>
      <c r="E41" s="135"/>
      <c r="F41" s="135"/>
      <c r="G41" s="135"/>
      <c r="H41" s="10"/>
    </row>
    <row r="42" spans="2:8" s="11" customFormat="1" ht="15" customHeight="1">
      <c r="B42" s="131">
        <f t="shared" si="0"/>
        <v>20</v>
      </c>
      <c r="C42" s="10" t="s">
        <v>74</v>
      </c>
      <c r="D42" s="136"/>
      <c r="E42" s="136"/>
      <c r="F42" s="42"/>
      <c r="G42" s="42"/>
      <c r="H42" s="10"/>
    </row>
    <row r="43" spans="2:8" s="11" customFormat="1" ht="15" customHeight="1">
      <c r="B43" s="131">
        <f t="shared" si="0"/>
        <v>21</v>
      </c>
      <c r="C43" s="10" t="s">
        <v>1</v>
      </c>
      <c r="D43" s="89"/>
      <c r="E43" s="89"/>
      <c r="F43" s="42"/>
      <c r="G43" s="42"/>
      <c r="H43" s="10"/>
    </row>
    <row r="44" spans="2:8" s="11" customFormat="1" ht="15" customHeight="1">
      <c r="B44" s="131">
        <f t="shared" si="0"/>
        <v>22</v>
      </c>
      <c r="C44" s="11" t="s">
        <v>2</v>
      </c>
      <c r="F44" s="24"/>
      <c r="G44" s="24"/>
      <c r="H44" s="10"/>
    </row>
    <row r="45" spans="2:8" s="11" customFormat="1" ht="15" customHeight="1">
      <c r="B45" s="131">
        <f t="shared" si="0"/>
        <v>23</v>
      </c>
      <c r="C45" s="11" t="s">
        <v>44</v>
      </c>
      <c r="F45" s="24"/>
      <c r="G45" s="24"/>
      <c r="H45" s="10"/>
    </row>
    <row r="46" spans="2:8" s="11" customFormat="1" ht="15" customHeight="1">
      <c r="B46" s="131">
        <f t="shared" si="0"/>
        <v>24</v>
      </c>
      <c r="C46" s="11" t="s">
        <v>25</v>
      </c>
      <c r="F46" s="24"/>
      <c r="G46" s="24"/>
      <c r="H46" s="10"/>
    </row>
    <row r="47" spans="2:8" s="11" customFormat="1" ht="15" customHeight="1">
      <c r="B47" s="131">
        <f t="shared" si="0"/>
        <v>25</v>
      </c>
      <c r="C47" s="11" t="s">
        <v>8</v>
      </c>
      <c r="F47" s="24"/>
      <c r="G47" s="24"/>
      <c r="H47" s="10"/>
    </row>
    <row r="48" spans="2:8" s="11" customFormat="1" ht="15" customHeight="1">
      <c r="B48" s="131">
        <v>26</v>
      </c>
      <c r="C48" s="11" t="s">
        <v>131</v>
      </c>
      <c r="F48" s="24"/>
      <c r="G48" s="24"/>
      <c r="H48" s="10"/>
    </row>
    <row r="49" spans="2:8" s="11" customFormat="1" ht="15" customHeight="1">
      <c r="B49" s="131">
        <v>27</v>
      </c>
      <c r="C49" s="11" t="s">
        <v>45</v>
      </c>
      <c r="F49" s="24"/>
      <c r="G49" s="24"/>
      <c r="H49" s="10"/>
    </row>
    <row r="50" spans="2:8" s="11" customFormat="1" ht="15" customHeight="1">
      <c r="B50" s="131">
        <v>28</v>
      </c>
      <c r="C50" s="44" t="s">
        <v>46</v>
      </c>
      <c r="D50" s="44"/>
      <c r="E50" s="44"/>
      <c r="F50" s="44"/>
      <c r="G50" s="44"/>
      <c r="H50" s="10"/>
    </row>
    <row r="51" spans="1:8" s="14" customFormat="1" ht="15" customHeight="1" thickBot="1">
      <c r="A51" s="206"/>
      <c r="B51" s="207"/>
      <c r="C51" s="208"/>
      <c r="D51" s="101"/>
      <c r="E51" s="101"/>
      <c r="F51" s="101"/>
      <c r="G51" s="101"/>
      <c r="H51" s="6"/>
    </row>
    <row r="52" spans="2:8" s="14" customFormat="1" ht="15" customHeight="1">
      <c r="B52" s="9"/>
      <c r="F52" s="43"/>
      <c r="G52" s="43"/>
      <c r="H52" s="6"/>
    </row>
    <row r="53" spans="2:8" s="14" customFormat="1" ht="15" customHeight="1">
      <c r="B53" s="9"/>
      <c r="C53" s="44"/>
      <c r="D53" s="44"/>
      <c r="E53" s="44"/>
      <c r="F53" s="44"/>
      <c r="G53" s="44"/>
      <c r="H53" s="6"/>
    </row>
    <row r="54" spans="2:8" s="14" customFormat="1" ht="12.75" customHeight="1">
      <c r="B54" s="100"/>
      <c r="C54" s="101"/>
      <c r="D54" s="101"/>
      <c r="E54" s="101"/>
      <c r="F54" s="101"/>
      <c r="G54" s="101"/>
      <c r="H54" s="6"/>
    </row>
    <row r="55" spans="2:8" s="14" customFormat="1" ht="12.75" customHeight="1">
      <c r="B55" s="9"/>
      <c r="C55" s="6"/>
      <c r="D55" s="27"/>
      <c r="E55" s="13"/>
      <c r="F55" s="13"/>
      <c r="G55" s="13"/>
      <c r="H55" s="6"/>
    </row>
    <row r="56" s="14" customFormat="1" ht="12.75" customHeight="1">
      <c r="B56" s="36"/>
    </row>
    <row r="57" s="14" customFormat="1" ht="12.75" customHeight="1">
      <c r="B57" s="36"/>
    </row>
    <row r="58" s="14" customFormat="1" ht="12.75" customHeight="1">
      <c r="B58" s="36"/>
    </row>
    <row r="59" s="14" customFormat="1" ht="12.75" customHeight="1">
      <c r="B59" s="36"/>
    </row>
    <row r="60" s="14" customFormat="1" ht="12.75">
      <c r="B60" s="36"/>
    </row>
    <row r="61" s="14" customFormat="1" ht="12.75">
      <c r="B61" s="36"/>
    </row>
    <row r="62" s="14" customFormat="1" ht="12.75">
      <c r="B62" s="36"/>
    </row>
    <row r="63" s="14" customFormat="1" ht="12.75">
      <c r="B63" s="36"/>
    </row>
    <row r="64" s="14" customFormat="1" ht="12.75">
      <c r="B64" s="36"/>
    </row>
    <row r="65" s="14" customFormat="1" ht="12.75">
      <c r="B65" s="36"/>
    </row>
    <row r="66" s="14" customFormat="1" ht="12.75">
      <c r="B66" s="36"/>
    </row>
    <row r="67" s="14" customFormat="1" ht="12.75">
      <c r="B67" s="36"/>
    </row>
    <row r="68" s="14" customFormat="1" ht="12.75">
      <c r="B68" s="36"/>
    </row>
    <row r="69" s="14" customFormat="1" ht="12.75">
      <c r="B69" s="36"/>
    </row>
    <row r="70" s="14" customFormat="1" ht="12.75">
      <c r="B70" s="36"/>
    </row>
    <row r="71" s="14" customFormat="1" ht="12.75">
      <c r="B71" s="36"/>
    </row>
    <row r="72" s="14" customFormat="1" ht="12.75">
      <c r="B72" s="36"/>
    </row>
    <row r="73" s="14" customFormat="1" ht="12.75">
      <c r="B73" s="36"/>
    </row>
    <row r="74" s="14" customFormat="1" ht="12.75">
      <c r="B74" s="36"/>
    </row>
    <row r="75" s="14" customFormat="1" ht="12.75">
      <c r="B75" s="36"/>
    </row>
    <row r="76" s="14" customFormat="1" ht="12.75">
      <c r="B76" s="36"/>
    </row>
    <row r="77" s="14" customFormat="1" ht="12.75">
      <c r="B77" s="36"/>
    </row>
    <row r="78" s="14" customFormat="1" ht="12.75">
      <c r="B78" s="36"/>
    </row>
    <row r="79" s="14" customFormat="1" ht="12.75">
      <c r="B79" s="36"/>
    </row>
    <row r="80" s="14" customFormat="1" ht="12.75">
      <c r="B80" s="36"/>
    </row>
    <row r="81" s="14" customFormat="1" ht="12.75">
      <c r="B81" s="36"/>
    </row>
    <row r="82" s="14" customFormat="1" ht="12.75">
      <c r="B82" s="36"/>
    </row>
    <row r="83" s="14" customFormat="1" ht="12.75">
      <c r="B83" s="36"/>
    </row>
    <row r="84" s="14" customFormat="1" ht="12.75">
      <c r="B84" s="36"/>
    </row>
    <row r="85" s="14" customFormat="1" ht="12.75">
      <c r="B85" s="36"/>
    </row>
    <row r="86" s="14" customFormat="1" ht="12.75">
      <c r="B86" s="36"/>
    </row>
    <row r="87" s="14" customFormat="1" ht="12.75">
      <c r="B87" s="36"/>
    </row>
    <row r="88" s="14" customFormat="1" ht="12.75">
      <c r="B88" s="36"/>
    </row>
    <row r="89" s="14" customFormat="1" ht="12.75">
      <c r="B89" s="36"/>
    </row>
    <row r="90" s="14" customFormat="1" ht="12.75">
      <c r="B90" s="36"/>
    </row>
    <row r="91" s="14" customFormat="1" ht="12.75">
      <c r="B91" s="36"/>
    </row>
    <row r="92" s="14" customFormat="1" ht="12.75">
      <c r="B92" s="36"/>
    </row>
    <row r="93" s="14" customFormat="1" ht="12.75">
      <c r="B93" s="36"/>
    </row>
    <row r="94" s="14" customFormat="1" ht="12.75">
      <c r="B94" s="36"/>
    </row>
    <row r="95" s="14" customFormat="1" ht="12.75">
      <c r="B95" s="36"/>
    </row>
    <row r="96" s="14" customFormat="1" ht="12.75">
      <c r="B96" s="36"/>
    </row>
    <row r="97" s="14" customFormat="1" ht="12.75">
      <c r="B97" s="36"/>
    </row>
    <row r="98" s="14" customFormat="1" ht="12.75">
      <c r="B98" s="36"/>
    </row>
    <row r="99" s="14" customFormat="1" ht="12.75">
      <c r="B99" s="36"/>
    </row>
    <row r="100" s="14" customFormat="1" ht="12.75">
      <c r="B100" s="36"/>
    </row>
    <row r="101" s="14" customFormat="1" ht="12.75">
      <c r="B101" s="36"/>
    </row>
    <row r="102" s="14" customFormat="1" ht="12.75">
      <c r="B102" s="36"/>
    </row>
    <row r="103" s="14" customFormat="1" ht="12.75">
      <c r="B103" s="36"/>
    </row>
    <row r="104" s="14" customFormat="1" ht="12.75">
      <c r="B104" s="36"/>
    </row>
    <row r="105" s="14" customFormat="1" ht="12.75">
      <c r="B105" s="36"/>
    </row>
    <row r="106" s="14" customFormat="1" ht="12.75">
      <c r="B106" s="36"/>
    </row>
    <row r="107" s="14" customFormat="1" ht="12.75">
      <c r="B107" s="36"/>
    </row>
    <row r="108" s="14" customFormat="1" ht="12.75">
      <c r="B108" s="36"/>
    </row>
    <row r="109" s="14" customFormat="1" ht="12.75">
      <c r="B109" s="36"/>
    </row>
    <row r="110" s="14" customFormat="1" ht="12.75">
      <c r="B110" s="36"/>
    </row>
    <row r="111" s="14" customFormat="1" ht="12.75">
      <c r="B111" s="36"/>
    </row>
    <row r="112" s="14" customFormat="1" ht="12.75">
      <c r="B112" s="36"/>
    </row>
    <row r="113" s="14" customFormat="1" ht="12.75">
      <c r="B113" s="36"/>
    </row>
    <row r="114" s="14" customFormat="1" ht="12.75">
      <c r="B114" s="36"/>
    </row>
    <row r="115" s="14" customFormat="1" ht="12.75">
      <c r="B115" s="36"/>
    </row>
    <row r="116" s="14" customFormat="1" ht="12.75">
      <c r="B116" s="36"/>
    </row>
    <row r="117" s="14" customFormat="1" ht="12.75">
      <c r="B117" s="36"/>
    </row>
    <row r="118" s="14" customFormat="1" ht="12.75">
      <c r="B118" s="36"/>
    </row>
    <row r="119" s="14" customFormat="1" ht="12.75">
      <c r="B119" s="36"/>
    </row>
  </sheetData>
  <sheetProtection/>
  <mergeCells count="7">
    <mergeCell ref="A10:C10"/>
    <mergeCell ref="A8:C8"/>
    <mergeCell ref="A36:C36"/>
    <mergeCell ref="A1:C1"/>
    <mergeCell ref="A2:C2"/>
    <mergeCell ref="A5:C5"/>
    <mergeCell ref="A6:C6"/>
  </mergeCells>
  <printOptions horizontalCentered="1"/>
  <pageMargins left="0.6299212598425197" right="0.5118110236220472" top="0.64" bottom="0.23" header="0.5118110236220472" footer="0.2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96"/>
  <sheetViews>
    <sheetView zoomScalePageLayoutView="0" workbookViewId="0" topLeftCell="A7">
      <selection activeCell="I20" sqref="I20"/>
    </sheetView>
  </sheetViews>
  <sheetFormatPr defaultColWidth="9.140625" defaultRowHeight="12.75"/>
  <cols>
    <col min="1" max="1" width="35.7109375" style="6" customWidth="1"/>
    <col min="2" max="2" width="15.7109375" style="16" customWidth="1"/>
    <col min="3" max="3" width="15.7109375" style="6" customWidth="1"/>
    <col min="4" max="4" width="2.7109375" style="6" customWidth="1"/>
    <col min="5" max="5" width="15.7109375" style="16" customWidth="1"/>
    <col min="6" max="6" width="15.7109375" style="6" customWidth="1"/>
    <col min="7" max="16384" width="9.140625" style="6" customWidth="1"/>
  </cols>
  <sheetData>
    <row r="1" spans="1:6" ht="20.25">
      <c r="A1" s="239" t="s">
        <v>156</v>
      </c>
      <c r="B1" s="239"/>
      <c r="C1" s="239"/>
      <c r="D1" s="239"/>
      <c r="E1" s="239"/>
      <c r="F1" s="239"/>
    </row>
    <row r="2" spans="1:6" ht="12.75">
      <c r="A2" s="240" t="s">
        <v>155</v>
      </c>
      <c r="B2" s="240"/>
      <c r="C2" s="240"/>
      <c r="D2" s="240"/>
      <c r="E2" s="240"/>
      <c r="F2" s="240"/>
    </row>
    <row r="3" spans="1:6" ht="12.75">
      <c r="A3" s="9"/>
      <c r="B3" s="144"/>
      <c r="C3" s="144"/>
      <c r="D3" s="9"/>
      <c r="E3" s="25"/>
      <c r="F3" s="25"/>
    </row>
    <row r="4" spans="1:6" ht="12.75">
      <c r="A4" s="9"/>
      <c r="B4" s="144"/>
      <c r="C4" s="144"/>
      <c r="D4" s="9"/>
      <c r="E4" s="25"/>
      <c r="F4" s="25"/>
    </row>
    <row r="5" spans="1:6" s="10" customFormat="1" ht="19.5" customHeight="1">
      <c r="A5" s="243" t="s">
        <v>157</v>
      </c>
      <c r="B5" s="243"/>
      <c r="C5" s="243"/>
      <c r="D5" s="243"/>
      <c r="E5" s="243"/>
      <c r="F5" s="243"/>
    </row>
    <row r="6" spans="1:6" s="10" customFormat="1" ht="19.5" customHeight="1">
      <c r="A6" s="243" t="s">
        <v>169</v>
      </c>
      <c r="B6" s="243"/>
      <c r="C6" s="243"/>
      <c r="D6" s="243"/>
      <c r="E6" s="243"/>
      <c r="F6" s="243"/>
    </row>
    <row r="7" spans="1:6" s="10" customFormat="1" ht="18.75" customHeight="1" thickBot="1">
      <c r="A7" s="244"/>
      <c r="B7" s="244"/>
      <c r="C7" s="244"/>
      <c r="D7" s="244"/>
      <c r="E7" s="244"/>
      <c r="F7" s="244"/>
    </row>
    <row r="8" spans="2:6" s="137" customFormat="1" ht="15" customHeight="1">
      <c r="B8" s="202" t="s">
        <v>180</v>
      </c>
      <c r="C8" s="203" t="s">
        <v>182</v>
      </c>
      <c r="D8" s="203"/>
      <c r="E8" s="202" t="s">
        <v>180</v>
      </c>
      <c r="F8" s="203" t="s">
        <v>182</v>
      </c>
    </row>
    <row r="9" spans="2:6" s="137" customFormat="1" ht="15" customHeight="1">
      <c r="B9" s="202" t="s">
        <v>181</v>
      </c>
      <c r="C9" s="203" t="s">
        <v>181</v>
      </c>
      <c r="D9" s="203"/>
      <c r="E9" s="202" t="s">
        <v>183</v>
      </c>
      <c r="F9" s="203" t="s">
        <v>183</v>
      </c>
    </row>
    <row r="10" spans="2:6" s="137" customFormat="1" ht="15" customHeight="1">
      <c r="B10" s="202" t="s">
        <v>170</v>
      </c>
      <c r="C10" s="203" t="s">
        <v>171</v>
      </c>
      <c r="D10" s="203"/>
      <c r="E10" s="202" t="s">
        <v>170</v>
      </c>
      <c r="F10" s="203" t="s">
        <v>171</v>
      </c>
    </row>
    <row r="11" spans="2:6" ht="15" customHeight="1">
      <c r="B11" s="200" t="s">
        <v>13</v>
      </c>
      <c r="C11" s="201" t="s">
        <v>13</v>
      </c>
      <c r="D11" s="201"/>
      <c r="E11" s="200" t="s">
        <v>13</v>
      </c>
      <c r="F11" s="201" t="s">
        <v>13</v>
      </c>
    </row>
    <row r="12" spans="2:5" ht="15" customHeight="1">
      <c r="B12" s="145"/>
      <c r="E12" s="145"/>
    </row>
    <row r="13" spans="1:6" ht="15" customHeight="1">
      <c r="A13" s="6" t="s">
        <v>14</v>
      </c>
      <c r="B13" s="146">
        <f>E13</f>
        <v>43021</v>
      </c>
      <c r="C13" s="27">
        <f>F13</f>
        <v>46493</v>
      </c>
      <c r="D13" s="29"/>
      <c r="E13" s="146">
        <v>43021</v>
      </c>
      <c r="F13" s="27">
        <v>46493</v>
      </c>
    </row>
    <row r="14" spans="1:6" ht="15" customHeight="1">
      <c r="A14" s="118" t="s">
        <v>15</v>
      </c>
      <c r="B14" s="147">
        <f>E14</f>
        <v>-30548</v>
      </c>
      <c r="C14" s="28">
        <f>F14</f>
        <v>-32514</v>
      </c>
      <c r="D14" s="118"/>
      <c r="E14" s="147">
        <v>-30548</v>
      </c>
      <c r="F14" s="28">
        <v>-32514</v>
      </c>
    </row>
    <row r="15" spans="1:6" ht="15" customHeight="1">
      <c r="A15" s="6" t="s">
        <v>16</v>
      </c>
      <c r="B15" s="146">
        <f>SUM(B13:B14)</f>
        <v>12473</v>
      </c>
      <c r="C15" s="27">
        <f>SUM(C13:C14)</f>
        <v>13979</v>
      </c>
      <c r="E15" s="146">
        <f>SUM(E13:E14)</f>
        <v>12473</v>
      </c>
      <c r="F15" s="27">
        <f>SUM(F13:F14)</f>
        <v>13979</v>
      </c>
    </row>
    <row r="16" spans="1:6" ht="15" customHeight="1">
      <c r="A16" s="6" t="s">
        <v>76</v>
      </c>
      <c r="B16" s="146">
        <f aca="true" t="shared" si="0" ref="B16:C18">E16</f>
        <v>1579</v>
      </c>
      <c r="C16" s="27">
        <f t="shared" si="0"/>
        <v>2983</v>
      </c>
      <c r="E16" s="146">
        <v>1579</v>
      </c>
      <c r="F16" s="27">
        <v>2983</v>
      </c>
    </row>
    <row r="17" spans="1:6" ht="15" customHeight="1">
      <c r="A17" s="6" t="s">
        <v>72</v>
      </c>
      <c r="B17" s="146">
        <f t="shared" si="0"/>
        <v>-5320</v>
      </c>
      <c r="C17" s="27">
        <f t="shared" si="0"/>
        <v>-5731</v>
      </c>
      <c r="E17" s="146">
        <v>-5320</v>
      </c>
      <c r="F17" s="27">
        <v>-5731</v>
      </c>
    </row>
    <row r="18" spans="1:6" ht="15" customHeight="1">
      <c r="A18" s="118" t="s">
        <v>30</v>
      </c>
      <c r="B18" s="147">
        <f t="shared" si="0"/>
        <v>-10012</v>
      </c>
      <c r="C18" s="28">
        <f t="shared" si="0"/>
        <v>-11794</v>
      </c>
      <c r="D18" s="118"/>
      <c r="E18" s="147">
        <f>-9091-920-1</f>
        <v>-10012</v>
      </c>
      <c r="F18" s="28">
        <v>-11794</v>
      </c>
    </row>
    <row r="19" spans="1:6" ht="15" customHeight="1">
      <c r="A19" s="6" t="s">
        <v>128</v>
      </c>
      <c r="B19" s="146">
        <f>SUM(B15:B18)</f>
        <v>-1280</v>
      </c>
      <c r="C19" s="27">
        <f>SUM(C15:C18)</f>
        <v>-563</v>
      </c>
      <c r="E19" s="146">
        <f>SUM(E15:E18)</f>
        <v>-1280</v>
      </c>
      <c r="F19" s="27">
        <f>SUM(F15:F18)</f>
        <v>-563</v>
      </c>
    </row>
    <row r="20" spans="1:6" ht="15" customHeight="1">
      <c r="A20" s="6" t="s">
        <v>81</v>
      </c>
      <c r="B20" s="146">
        <f>E20</f>
        <v>-1118</v>
      </c>
      <c r="C20" s="27">
        <f>F20</f>
        <v>-1722</v>
      </c>
      <c r="E20" s="146">
        <v>-1118</v>
      </c>
      <c r="F20" s="27">
        <v>-1722</v>
      </c>
    </row>
    <row r="21" spans="1:6" ht="15" customHeight="1">
      <c r="A21" s="196" t="s">
        <v>256</v>
      </c>
      <c r="B21" s="147">
        <f>E21</f>
        <v>10944</v>
      </c>
      <c r="C21" s="28">
        <f>F21</f>
        <v>10864</v>
      </c>
      <c r="D21" s="118"/>
      <c r="E21" s="147">
        <v>10944</v>
      </c>
      <c r="F21" s="28">
        <v>10864</v>
      </c>
    </row>
    <row r="22" spans="1:6" ht="15" customHeight="1">
      <c r="A22" s="6" t="s">
        <v>77</v>
      </c>
      <c r="B22" s="146">
        <f>SUM(B19:B21)</f>
        <v>8546</v>
      </c>
      <c r="C22" s="27">
        <f>SUM(C19:C21)</f>
        <v>8579</v>
      </c>
      <c r="D22" s="29"/>
      <c r="E22" s="146">
        <f>SUM(E19:E21)</f>
        <v>8546</v>
      </c>
      <c r="F22" s="27">
        <f>SUM(F19:F21)</f>
        <v>8579</v>
      </c>
    </row>
    <row r="23" spans="1:6" ht="15" customHeight="1">
      <c r="A23" s="6" t="s">
        <v>111</v>
      </c>
      <c r="B23" s="147">
        <f>E23</f>
        <v>-160</v>
      </c>
      <c r="C23" s="27">
        <f>F23</f>
        <v>63</v>
      </c>
      <c r="D23" s="29"/>
      <c r="E23" s="147">
        <v>-160</v>
      </c>
      <c r="F23" s="28">
        <v>63</v>
      </c>
    </row>
    <row r="24" spans="1:6" ht="15" customHeight="1" thickBot="1">
      <c r="A24" s="119" t="s">
        <v>165</v>
      </c>
      <c r="B24" s="148">
        <f>SUM(B22:B23)</f>
        <v>8386</v>
      </c>
      <c r="C24" s="18">
        <f>SUM(C22:C23)</f>
        <v>8642</v>
      </c>
      <c r="D24" s="120"/>
      <c r="E24" s="148">
        <f>SUM(E22:E23)</f>
        <v>8386</v>
      </c>
      <c r="F24" s="18">
        <f>SUM(F22:F23)</f>
        <v>8642</v>
      </c>
    </row>
    <row r="25" spans="1:6" ht="15" customHeight="1">
      <c r="A25" s="16"/>
      <c r="B25" s="149"/>
      <c r="C25" s="17"/>
      <c r="E25" s="149"/>
      <c r="F25" s="17"/>
    </row>
    <row r="26" spans="1:6" ht="15" customHeight="1">
      <c r="A26" s="16" t="s">
        <v>78</v>
      </c>
      <c r="B26" s="149"/>
      <c r="C26" s="17"/>
      <c r="E26" s="149"/>
      <c r="F26" s="17"/>
    </row>
    <row r="27" spans="1:6" ht="15" customHeight="1">
      <c r="A27" s="6" t="s">
        <v>112</v>
      </c>
      <c r="B27" s="149">
        <f>E27</f>
        <v>8244</v>
      </c>
      <c r="C27" s="17">
        <f>F27</f>
        <v>8684</v>
      </c>
      <c r="E27" s="149">
        <v>8244</v>
      </c>
      <c r="F27" s="17">
        <v>8684</v>
      </c>
    </row>
    <row r="28" spans="1:6" ht="15" customHeight="1">
      <c r="A28" s="6" t="s">
        <v>82</v>
      </c>
      <c r="B28" s="149">
        <f>E28</f>
        <v>142</v>
      </c>
      <c r="C28" s="109">
        <f>F28</f>
        <v>-42</v>
      </c>
      <c r="E28" s="149">
        <v>142</v>
      </c>
      <c r="F28" s="17">
        <v>-42</v>
      </c>
    </row>
    <row r="29" spans="1:6" ht="15" customHeight="1" thickBot="1">
      <c r="A29" s="119" t="s">
        <v>165</v>
      </c>
      <c r="B29" s="148">
        <f>SUM(B27:B28)</f>
        <v>8386</v>
      </c>
      <c r="C29" s="18">
        <f>SUM(C27:C28)</f>
        <v>8642</v>
      </c>
      <c r="D29" s="120"/>
      <c r="E29" s="148">
        <f>SUM(E27:E28)</f>
        <v>8386</v>
      </c>
      <c r="F29" s="18">
        <f>SUM(F27:F28)</f>
        <v>8642</v>
      </c>
    </row>
    <row r="30" spans="1:5" ht="15" customHeight="1">
      <c r="A30" s="16"/>
      <c r="B30" s="149"/>
      <c r="E30" s="149"/>
    </row>
    <row r="31" spans="1:5" ht="15" customHeight="1">
      <c r="A31" s="16"/>
      <c r="B31" s="149"/>
      <c r="E31" s="149"/>
    </row>
    <row r="32" spans="1:5" ht="15" customHeight="1">
      <c r="A32" s="16" t="s">
        <v>27</v>
      </c>
      <c r="B32" s="149"/>
      <c r="E32" s="149"/>
    </row>
    <row r="33" spans="1:6" ht="15" customHeight="1">
      <c r="A33" s="6" t="s">
        <v>28</v>
      </c>
      <c r="B33" s="150">
        <f>+'Notes-Part B'!F94</f>
        <v>2.5492439469371346</v>
      </c>
      <c r="C33" s="95">
        <f>F33</f>
        <v>2.69</v>
      </c>
      <c r="E33" s="150">
        <f>+'Notes-Part B'!G94</f>
        <v>2.5492439469371346</v>
      </c>
      <c r="F33" s="95">
        <v>2.69</v>
      </c>
    </row>
    <row r="34" spans="1:6" ht="15" customHeight="1" thickBot="1">
      <c r="A34" s="121" t="s">
        <v>29</v>
      </c>
      <c r="B34" s="151">
        <f>+'Notes-Part B'!F108</f>
        <v>2.544083247440178</v>
      </c>
      <c r="C34" s="138">
        <f>F34</f>
        <v>2.68</v>
      </c>
      <c r="D34" s="121"/>
      <c r="E34" s="151">
        <f>+'Notes-Part B'!G108</f>
        <v>2.544083247440178</v>
      </c>
      <c r="F34" s="138">
        <v>2.68</v>
      </c>
    </row>
    <row r="35" spans="2:6" ht="15" customHeight="1">
      <c r="B35" s="152"/>
      <c r="C35" s="92"/>
      <c r="E35" s="152"/>
      <c r="F35" s="92"/>
    </row>
    <row r="36" spans="2:6" ht="15" customHeight="1">
      <c r="B36" s="152"/>
      <c r="C36" s="92"/>
      <c r="E36" s="152"/>
      <c r="F36" s="92"/>
    </row>
    <row r="37" spans="1:6" ht="15" customHeight="1" thickBot="1">
      <c r="A37" s="139" t="s">
        <v>52</v>
      </c>
      <c r="B37" s="153">
        <v>0</v>
      </c>
      <c r="C37" s="140">
        <f>F37</f>
        <v>0</v>
      </c>
      <c r="D37" s="121"/>
      <c r="E37" s="153">
        <v>0</v>
      </c>
      <c r="F37" s="140">
        <v>0</v>
      </c>
    </row>
    <row r="38" spans="1:6" ht="12.75">
      <c r="A38" s="16"/>
      <c r="B38" s="79"/>
      <c r="C38" s="30"/>
      <c r="E38" s="79"/>
      <c r="F38" s="30"/>
    </row>
    <row r="39" spans="1:6" ht="12.75">
      <c r="A39" s="16"/>
      <c r="B39" s="79"/>
      <c r="C39" s="30"/>
      <c r="E39" s="79"/>
      <c r="F39" s="30"/>
    </row>
    <row r="40" spans="1:6" ht="12.75">
      <c r="A40" s="16"/>
      <c r="B40" s="79"/>
      <c r="C40" s="30"/>
      <c r="E40" s="79"/>
      <c r="F40" s="30"/>
    </row>
    <row r="41" spans="1:6" ht="12.75">
      <c r="A41" s="16"/>
      <c r="B41" s="79"/>
      <c r="C41" s="30"/>
      <c r="E41" s="79"/>
      <c r="F41" s="30"/>
    </row>
    <row r="42" spans="1:6" ht="12.75">
      <c r="A42" s="16"/>
      <c r="B42" s="79"/>
      <c r="C42" s="30"/>
      <c r="E42" s="79"/>
      <c r="F42" s="30"/>
    </row>
    <row r="43" spans="1:6" ht="12.75">
      <c r="A43" s="16"/>
      <c r="B43" s="79"/>
      <c r="C43" s="30"/>
      <c r="E43" s="79"/>
      <c r="F43" s="30"/>
    </row>
    <row r="44" spans="1:6" ht="12.75">
      <c r="A44" s="16"/>
      <c r="B44" s="79"/>
      <c r="C44" s="30"/>
      <c r="E44" s="79"/>
      <c r="F44" s="30"/>
    </row>
    <row r="45" spans="1:6" ht="12.75">
      <c r="A45" s="16"/>
      <c r="B45" s="79"/>
      <c r="C45" s="30"/>
      <c r="E45" s="79"/>
      <c r="F45" s="30"/>
    </row>
    <row r="46" spans="1:6" ht="12.75">
      <c r="A46" s="16"/>
      <c r="B46" s="79"/>
      <c r="C46" s="30"/>
      <c r="E46" s="79"/>
      <c r="F46" s="30"/>
    </row>
    <row r="47" spans="1:6" ht="12.75">
      <c r="A47" s="16"/>
      <c r="B47" s="79"/>
      <c r="C47" s="30"/>
      <c r="E47" s="79"/>
      <c r="F47" s="30"/>
    </row>
    <row r="48" spans="1:6" ht="12.75">
      <c r="A48" s="16"/>
      <c r="B48" s="79"/>
      <c r="C48" s="30"/>
      <c r="E48" s="79"/>
      <c r="F48" s="30"/>
    </row>
    <row r="49" spans="1:6" ht="12.75">
      <c r="A49" s="16"/>
      <c r="B49" s="79"/>
      <c r="C49" s="30"/>
      <c r="E49" s="79"/>
      <c r="F49" s="30"/>
    </row>
    <row r="50" spans="1:6" ht="12.75">
      <c r="A50" s="16"/>
      <c r="B50" s="79"/>
      <c r="C50" s="30"/>
      <c r="E50" s="79"/>
      <c r="F50" s="30"/>
    </row>
    <row r="51" spans="1:6" ht="12.75">
      <c r="A51" s="16"/>
      <c r="B51" s="79"/>
      <c r="C51" s="30"/>
      <c r="E51" s="79"/>
      <c r="F51" s="30"/>
    </row>
    <row r="52" s="16" customFormat="1" ht="12.75"/>
    <row r="53" s="16" customFormat="1" ht="12.75"/>
    <row r="54" s="16" customFormat="1" ht="12.75"/>
    <row r="55" s="16" customFormat="1" ht="12.75"/>
    <row r="56" spans="1:6" s="83" customFormat="1" ht="57" customHeight="1">
      <c r="A56" s="242" t="s">
        <v>185</v>
      </c>
      <c r="B56" s="242"/>
      <c r="C56" s="242"/>
      <c r="D56" s="242"/>
      <c r="E56" s="242"/>
      <c r="F56" s="242"/>
    </row>
    <row r="96" spans="1:6" ht="12.75">
      <c r="A96" s="5"/>
      <c r="B96" s="80"/>
      <c r="C96" s="3"/>
      <c r="E96" s="80"/>
      <c r="F96" s="3"/>
    </row>
  </sheetData>
  <sheetProtection/>
  <mergeCells count="6">
    <mergeCell ref="A56:F56"/>
    <mergeCell ref="A1:F1"/>
    <mergeCell ref="A2:F2"/>
    <mergeCell ref="A5:F5"/>
    <mergeCell ref="A7:F7"/>
    <mergeCell ref="A6:F6"/>
  </mergeCells>
  <printOptions/>
  <pageMargins left="0.73" right="0.37" top="0.66" bottom="0.59"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D71"/>
  <sheetViews>
    <sheetView zoomScalePageLayoutView="0" workbookViewId="0" topLeftCell="A19">
      <selection activeCell="B27" sqref="B27"/>
    </sheetView>
  </sheetViews>
  <sheetFormatPr defaultColWidth="9.140625" defaultRowHeight="12.75"/>
  <cols>
    <col min="1" max="1" width="63.140625" style="8" customWidth="1"/>
    <col min="2" max="3" width="20.7109375" style="6" customWidth="1"/>
    <col min="4" max="16384" width="9.140625" style="8" customWidth="1"/>
  </cols>
  <sheetData>
    <row r="1" spans="1:4" ht="20.25">
      <c r="A1" s="239" t="s">
        <v>156</v>
      </c>
      <c r="B1" s="239"/>
      <c r="C1" s="239"/>
      <c r="D1" s="142"/>
    </row>
    <row r="2" spans="1:4" ht="12.75">
      <c r="A2" s="240" t="s">
        <v>155</v>
      </c>
      <c r="B2" s="240"/>
      <c r="C2" s="240"/>
      <c r="D2" s="143"/>
    </row>
    <row r="3" ht="12.75">
      <c r="A3" s="9"/>
    </row>
    <row r="4" spans="1:3" s="122" customFormat="1" ht="21" customHeight="1">
      <c r="A4" s="243" t="s">
        <v>158</v>
      </c>
      <c r="B4" s="243"/>
      <c r="C4" s="243"/>
    </row>
    <row r="5" spans="1:3" s="122" customFormat="1" ht="21" customHeight="1">
      <c r="A5" s="243" t="s">
        <v>184</v>
      </c>
      <c r="B5" s="243"/>
      <c r="C5" s="243"/>
    </row>
    <row r="6" spans="1:3" s="122" customFormat="1" ht="18" customHeight="1" thickBot="1">
      <c r="A6" s="244"/>
      <c r="B6" s="244"/>
      <c r="C6" s="244"/>
    </row>
    <row r="7" spans="1:3" s="122" customFormat="1" ht="12.75" customHeight="1">
      <c r="A7" s="219"/>
      <c r="B7" s="168" t="s">
        <v>243</v>
      </c>
      <c r="C7" s="220" t="s">
        <v>243</v>
      </c>
    </row>
    <row r="8" spans="1:3" ht="12.75">
      <c r="A8" s="6"/>
      <c r="B8" s="168" t="s">
        <v>170</v>
      </c>
      <c r="C8" s="73" t="s">
        <v>172</v>
      </c>
    </row>
    <row r="9" spans="1:3" ht="12.75">
      <c r="A9" s="6"/>
      <c r="B9" s="168" t="s">
        <v>13</v>
      </c>
      <c r="C9" s="73" t="s">
        <v>13</v>
      </c>
    </row>
    <row r="10" spans="1:3" ht="12.75">
      <c r="A10" s="16" t="s">
        <v>105</v>
      </c>
      <c r="B10" s="154"/>
      <c r="C10" s="31"/>
    </row>
    <row r="11" spans="1:3" ht="12.75">
      <c r="A11" s="6" t="s">
        <v>17</v>
      </c>
      <c r="B11" s="155">
        <v>340549</v>
      </c>
      <c r="C11" s="205">
        <v>331935</v>
      </c>
    </row>
    <row r="12" spans="1:3" ht="12.75">
      <c r="A12" s="6" t="s">
        <v>173</v>
      </c>
      <c r="B12" s="155">
        <v>4920</v>
      </c>
      <c r="C12" s="13">
        <v>4945</v>
      </c>
    </row>
    <row r="13" spans="1:3" ht="12.75">
      <c r="A13" s="6" t="s">
        <v>174</v>
      </c>
      <c r="B13" s="155">
        <v>14281</v>
      </c>
      <c r="C13" s="13">
        <v>14009</v>
      </c>
    </row>
    <row r="14" spans="1:3" ht="12.75">
      <c r="A14" s="6" t="s">
        <v>103</v>
      </c>
      <c r="B14" s="155">
        <f>8492+3290</f>
        <v>11782</v>
      </c>
      <c r="C14" s="13">
        <v>11311</v>
      </c>
    </row>
    <row r="15" spans="1:3" ht="12.75">
      <c r="A15" s="6" t="s">
        <v>104</v>
      </c>
      <c r="B15" s="155">
        <v>885558</v>
      </c>
      <c r="C15" s="13">
        <v>874615</v>
      </c>
    </row>
    <row r="16" spans="1:3" ht="12.75">
      <c r="A16" s="6" t="s">
        <v>175</v>
      </c>
      <c r="B16" s="155">
        <v>1311</v>
      </c>
      <c r="C16" s="13">
        <v>1304</v>
      </c>
    </row>
    <row r="17" spans="1:3" ht="12.75">
      <c r="A17" s="6" t="s">
        <v>176</v>
      </c>
      <c r="B17" s="155">
        <v>5452</v>
      </c>
      <c r="C17" s="13">
        <v>5452</v>
      </c>
    </row>
    <row r="18" spans="1:3" ht="12.75">
      <c r="A18" s="6" t="s">
        <v>57</v>
      </c>
      <c r="B18" s="155">
        <v>2682</v>
      </c>
      <c r="C18" s="13">
        <v>2683</v>
      </c>
    </row>
    <row r="19" spans="1:3" ht="12.75">
      <c r="A19" s="197"/>
      <c r="B19" s="156">
        <f>SUM(B11:B18)</f>
        <v>1266535</v>
      </c>
      <c r="C19" s="33">
        <f>SUM(C11:C18)</f>
        <v>1246254</v>
      </c>
    </row>
    <row r="20" spans="1:3" ht="12.75">
      <c r="A20" s="16" t="s">
        <v>106</v>
      </c>
      <c r="B20" s="155"/>
      <c r="C20" s="13"/>
    </row>
    <row r="21" spans="1:3" ht="12.75">
      <c r="A21" s="6" t="s">
        <v>135</v>
      </c>
      <c r="B21" s="155">
        <v>452</v>
      </c>
      <c r="C21" s="13">
        <v>1250</v>
      </c>
    </row>
    <row r="22" spans="1:3" ht="12.75">
      <c r="A22" s="6" t="s">
        <v>18</v>
      </c>
      <c r="B22" s="155">
        <v>17530</v>
      </c>
      <c r="C22" s="13">
        <v>17946</v>
      </c>
    </row>
    <row r="23" spans="1:3" ht="12.75">
      <c r="A23" s="6" t="s">
        <v>31</v>
      </c>
      <c r="B23" s="149">
        <v>3031</v>
      </c>
      <c r="C23" s="17">
        <v>3004</v>
      </c>
    </row>
    <row r="24" spans="1:3" ht="12.75">
      <c r="A24" s="6" t="s">
        <v>107</v>
      </c>
      <c r="B24" s="149">
        <v>36</v>
      </c>
      <c r="C24" s="17">
        <v>36</v>
      </c>
    </row>
    <row r="25" spans="1:3" ht="12.75">
      <c r="A25" s="6" t="s">
        <v>79</v>
      </c>
      <c r="B25" s="155">
        <v>76294</v>
      </c>
      <c r="C25" s="13">
        <v>73462</v>
      </c>
    </row>
    <row r="26" spans="1:3" ht="12.75">
      <c r="A26" s="6" t="s">
        <v>108</v>
      </c>
      <c r="B26" s="155">
        <v>2087</v>
      </c>
      <c r="C26" s="13">
        <v>2082</v>
      </c>
    </row>
    <row r="27" spans="1:4" ht="12.75">
      <c r="A27" s="6" t="s">
        <v>109</v>
      </c>
      <c r="B27" s="155">
        <v>68151</v>
      </c>
      <c r="C27" s="13">
        <v>67749</v>
      </c>
      <c r="D27" s="19"/>
    </row>
    <row r="28" spans="1:3" ht="12.75">
      <c r="A28" s="197"/>
      <c r="B28" s="156">
        <f>SUM(B21:B27)</f>
        <v>167581</v>
      </c>
      <c r="C28" s="33">
        <f>SUM(C21:C27)</f>
        <v>165529</v>
      </c>
    </row>
    <row r="29" spans="1:3" ht="12.75">
      <c r="A29" s="16" t="s">
        <v>113</v>
      </c>
      <c r="B29" s="155"/>
      <c r="C29" s="13"/>
    </row>
    <row r="30" spans="1:3" ht="12.75">
      <c r="A30" s="6" t="s">
        <v>177</v>
      </c>
      <c r="B30" s="155">
        <v>0</v>
      </c>
      <c r="C30" s="13">
        <v>36</v>
      </c>
    </row>
    <row r="31" spans="1:3" ht="12.75">
      <c r="A31" s="6" t="s">
        <v>80</v>
      </c>
      <c r="B31" s="155">
        <v>58950</v>
      </c>
      <c r="C31" s="13">
        <v>66861</v>
      </c>
    </row>
    <row r="32" spans="1:3" ht="12.75">
      <c r="A32" s="6" t="s">
        <v>114</v>
      </c>
      <c r="B32" s="155">
        <v>1342</v>
      </c>
      <c r="C32" s="13">
        <v>1322</v>
      </c>
    </row>
    <row r="33" spans="1:3" ht="12.75">
      <c r="A33" s="6" t="s">
        <v>116</v>
      </c>
      <c r="B33" s="155">
        <v>280</v>
      </c>
      <c r="C33" s="13">
        <v>283</v>
      </c>
    </row>
    <row r="34" spans="1:3" ht="12.75">
      <c r="A34" s="6" t="s">
        <v>119</v>
      </c>
      <c r="B34" s="155">
        <v>668</v>
      </c>
      <c r="C34" s="13">
        <v>1012</v>
      </c>
    </row>
    <row r="35" spans="1:3" ht="12.75">
      <c r="A35" s="6" t="s">
        <v>115</v>
      </c>
      <c r="B35" s="155">
        <v>216330</v>
      </c>
      <c r="C35" s="13">
        <v>194607</v>
      </c>
    </row>
    <row r="36" spans="1:3" ht="12.75">
      <c r="A36" s="197"/>
      <c r="B36" s="156">
        <f>SUM(B30:B35)</f>
        <v>277570</v>
      </c>
      <c r="C36" s="33">
        <f>SUM(C30:C35)</f>
        <v>264121</v>
      </c>
    </row>
    <row r="37" spans="1:3" ht="12.75">
      <c r="A37" s="16"/>
      <c r="B37" s="155"/>
      <c r="C37" s="13"/>
    </row>
    <row r="38" spans="1:3" ht="12.75">
      <c r="A38" s="198" t="s">
        <v>117</v>
      </c>
      <c r="B38" s="157">
        <f>+B28-B36</f>
        <v>-109989</v>
      </c>
      <c r="C38" s="32">
        <f>+C28-C36</f>
        <v>-98592</v>
      </c>
    </row>
    <row r="39" spans="1:3" ht="12.75">
      <c r="A39" s="16"/>
      <c r="B39" s="155"/>
      <c r="C39" s="13"/>
    </row>
    <row r="40" spans="1:3" ht="12.75">
      <c r="A40" s="16" t="s">
        <v>118</v>
      </c>
      <c r="B40" s="155"/>
      <c r="C40" s="13"/>
    </row>
    <row r="41" spans="1:3" ht="12.75">
      <c r="A41" s="6" t="s">
        <v>101</v>
      </c>
      <c r="B41" s="155">
        <v>118</v>
      </c>
      <c r="C41" s="13">
        <v>118</v>
      </c>
    </row>
    <row r="42" spans="1:3" ht="12.75">
      <c r="A42" s="6" t="s">
        <v>119</v>
      </c>
      <c r="B42" s="155">
        <v>301</v>
      </c>
      <c r="C42" s="13">
        <v>319</v>
      </c>
    </row>
    <row r="43" spans="1:3" ht="12" customHeight="1">
      <c r="A43" s="6" t="s">
        <v>115</v>
      </c>
      <c r="B43" s="155">
        <v>11512</v>
      </c>
      <c r="C43" s="13">
        <v>10800</v>
      </c>
    </row>
    <row r="44" spans="1:3" ht="12" customHeight="1">
      <c r="A44" s="199"/>
      <c r="B44" s="156">
        <f>SUM(B41:B43)</f>
        <v>11931</v>
      </c>
      <c r="C44" s="33">
        <f>SUM(C41:C43)</f>
        <v>11237</v>
      </c>
    </row>
    <row r="45" spans="1:3" ht="12" customHeight="1">
      <c r="A45" s="6"/>
      <c r="B45" s="155"/>
      <c r="C45" s="13"/>
    </row>
    <row r="46" spans="1:3" ht="12.75">
      <c r="A46" s="6" t="s">
        <v>114</v>
      </c>
      <c r="B46" s="155">
        <v>12554</v>
      </c>
      <c r="C46" s="13">
        <v>12597</v>
      </c>
    </row>
    <row r="47" spans="1:3" ht="12.75">
      <c r="A47" s="16"/>
      <c r="B47" s="155"/>
      <c r="C47" s="13"/>
    </row>
    <row r="48" spans="1:3" ht="13.5" thickBot="1">
      <c r="A48" s="120"/>
      <c r="B48" s="158">
        <f>B19+B38-B44-B46</f>
        <v>1132061</v>
      </c>
      <c r="C48" s="96">
        <f>C19+C38-C44-C46</f>
        <v>1123828</v>
      </c>
    </row>
    <row r="49" spans="1:3" ht="12.75">
      <c r="A49" s="6"/>
      <c r="B49" s="155"/>
      <c r="C49" s="13"/>
    </row>
    <row r="50" spans="1:3" ht="12.75" customHeight="1">
      <c r="A50" s="114" t="s">
        <v>120</v>
      </c>
      <c r="B50" s="155"/>
      <c r="C50" s="13"/>
    </row>
    <row r="51" spans="1:3" ht="12.75">
      <c r="A51" s="6" t="s">
        <v>53</v>
      </c>
      <c r="B51" s="155">
        <v>323390</v>
      </c>
      <c r="C51" s="13">
        <v>323390</v>
      </c>
    </row>
    <row r="52" spans="1:3" ht="12.75">
      <c r="A52" s="6" t="s">
        <v>178</v>
      </c>
      <c r="B52" s="155">
        <v>3500</v>
      </c>
      <c r="C52" s="13">
        <v>3500</v>
      </c>
    </row>
    <row r="53" spans="1:3" ht="12.75">
      <c r="A53" s="6" t="s">
        <v>121</v>
      </c>
      <c r="B53" s="155">
        <v>452695</v>
      </c>
      <c r="C53" s="13">
        <v>452695</v>
      </c>
    </row>
    <row r="54" spans="1:3" ht="12.75" customHeight="1">
      <c r="A54" s="91" t="s">
        <v>122</v>
      </c>
      <c r="B54" s="155">
        <v>2855</v>
      </c>
      <c r="C54" s="13">
        <v>3058</v>
      </c>
    </row>
    <row r="55" spans="1:3" ht="12.75">
      <c r="A55" s="6" t="s">
        <v>123</v>
      </c>
      <c r="B55" s="155">
        <v>495</v>
      </c>
      <c r="C55" s="13">
        <v>495</v>
      </c>
    </row>
    <row r="56" spans="1:3" ht="12.75">
      <c r="A56" s="118" t="s">
        <v>124</v>
      </c>
      <c r="B56" s="159">
        <v>332470</v>
      </c>
      <c r="C56" s="109">
        <v>324226</v>
      </c>
    </row>
    <row r="57" spans="2:3" ht="12.75">
      <c r="B57" s="155">
        <f>SUM(B51:B56)</f>
        <v>1115405</v>
      </c>
      <c r="C57" s="13">
        <f>SUM(C51:C56)</f>
        <v>1107364</v>
      </c>
    </row>
    <row r="58" spans="1:3" ht="12.75">
      <c r="A58" s="6" t="s">
        <v>82</v>
      </c>
      <c r="B58" s="149">
        <v>16656</v>
      </c>
      <c r="C58" s="17">
        <v>16464</v>
      </c>
    </row>
    <row r="59" spans="1:3" ht="13.5" thickBot="1">
      <c r="A59" s="120" t="s">
        <v>125</v>
      </c>
      <c r="B59" s="158">
        <f>+B57+B58</f>
        <v>1132061</v>
      </c>
      <c r="C59" s="96">
        <f>+C57+C58</f>
        <v>1123828</v>
      </c>
    </row>
    <row r="60" ht="12.75">
      <c r="B60" s="160"/>
    </row>
    <row r="61" ht="12.75">
      <c r="B61" s="160"/>
    </row>
    <row r="62" spans="1:3" ht="27" customHeight="1" thickBot="1">
      <c r="A62" s="141" t="s">
        <v>102</v>
      </c>
      <c r="B62" s="161">
        <f>+B57/B51</f>
        <v>3.449101703825103</v>
      </c>
      <c r="C62" s="138">
        <f>+C57/C51</f>
        <v>3.4242369893936115</v>
      </c>
    </row>
    <row r="63" spans="1:3" ht="12.75" customHeight="1">
      <c r="A63" s="186"/>
      <c r="B63" s="188"/>
      <c r="C63" s="187"/>
    </row>
    <row r="64" spans="1:3" ht="12.75" customHeight="1">
      <c r="A64" s="186"/>
      <c r="B64" s="188"/>
      <c r="C64" s="187"/>
    </row>
    <row r="65" spans="1:3" ht="12.75" customHeight="1">
      <c r="A65" s="186"/>
      <c r="B65" s="188"/>
      <c r="C65" s="187"/>
    </row>
    <row r="66" spans="1:3" ht="12.75" customHeight="1">
      <c r="A66" s="186"/>
      <c r="B66" s="188"/>
      <c r="C66" s="187"/>
    </row>
    <row r="67" spans="2:3" ht="12.75">
      <c r="B67" s="34"/>
      <c r="C67" s="34"/>
    </row>
    <row r="68" spans="2:3" ht="12.75">
      <c r="B68" s="34"/>
      <c r="C68" s="34"/>
    </row>
    <row r="69" spans="1:4" ht="42.75" customHeight="1">
      <c r="A69" s="242" t="s">
        <v>186</v>
      </c>
      <c r="B69" s="242"/>
      <c r="C69" s="242"/>
      <c r="D69" s="78"/>
    </row>
    <row r="70" spans="1:3" ht="12.75">
      <c r="A70" s="6"/>
      <c r="B70" s="34"/>
      <c r="C70" s="34"/>
    </row>
    <row r="71" spans="2:3" ht="12.75">
      <c r="B71" s="34"/>
      <c r="C71" s="34"/>
    </row>
  </sheetData>
  <sheetProtection/>
  <mergeCells count="6">
    <mergeCell ref="A69:C69"/>
    <mergeCell ref="A1:C1"/>
    <mergeCell ref="A2:C2"/>
    <mergeCell ref="A4:C4"/>
    <mergeCell ref="A6:C6"/>
    <mergeCell ref="A5:C5"/>
  </mergeCells>
  <printOptions/>
  <pageMargins left="0.78" right="0.58" top="0.5" bottom="0.34" header="0.5" footer="0.5"/>
  <pageSetup fitToHeight="1" fitToWidth="1" horizontalDpi="180" verticalDpi="180" orientation="portrait" paperSize="9" scale="83" r:id="rId1"/>
</worksheet>
</file>

<file path=xl/worksheets/sheet4.xml><?xml version="1.0" encoding="utf-8"?>
<worksheet xmlns="http://schemas.openxmlformats.org/spreadsheetml/2006/main" xmlns:r="http://schemas.openxmlformats.org/officeDocument/2006/relationships">
  <dimension ref="A1:P44"/>
  <sheetViews>
    <sheetView zoomScalePageLayoutView="0" workbookViewId="0" topLeftCell="B4">
      <selection activeCell="A15" sqref="A15"/>
    </sheetView>
  </sheetViews>
  <sheetFormatPr defaultColWidth="9.140625" defaultRowHeight="12.75"/>
  <cols>
    <col min="1" max="1" width="37.7109375" style="8" customWidth="1"/>
    <col min="2" max="2" width="13.7109375" style="7" customWidth="1"/>
    <col min="3" max="3" width="17.57421875" style="7" customWidth="1"/>
    <col min="4" max="9" width="13.7109375" style="7" customWidth="1"/>
    <col min="10" max="10" width="13.7109375" style="6" customWidth="1"/>
    <col min="11" max="11" width="13.7109375" style="7" customWidth="1"/>
    <col min="12" max="16" width="9.140625" style="7" customWidth="1"/>
    <col min="17" max="16384" width="9.140625" style="8" customWidth="1"/>
  </cols>
  <sheetData>
    <row r="1" spans="1:11" ht="20.25" customHeight="1">
      <c r="A1" s="239" t="s">
        <v>156</v>
      </c>
      <c r="B1" s="239"/>
      <c r="C1" s="239"/>
      <c r="D1" s="239"/>
      <c r="E1" s="239"/>
      <c r="F1" s="239"/>
      <c r="G1" s="239"/>
      <c r="H1" s="239"/>
      <c r="I1" s="239"/>
      <c r="J1" s="239"/>
      <c r="K1" s="239"/>
    </row>
    <row r="2" spans="1:11" ht="13.5" customHeight="1">
      <c r="A2" s="240" t="s">
        <v>155</v>
      </c>
      <c r="B2" s="240"/>
      <c r="C2" s="240"/>
      <c r="D2" s="240"/>
      <c r="E2" s="240"/>
      <c r="F2" s="240"/>
      <c r="G2" s="240"/>
      <c r="H2" s="240"/>
      <c r="I2" s="240"/>
      <c r="J2" s="240"/>
      <c r="K2" s="240"/>
    </row>
    <row r="3" spans="1:9" ht="15" customHeight="1">
      <c r="A3" s="9"/>
      <c r="B3" s="1"/>
      <c r="C3" s="2"/>
      <c r="D3" s="2"/>
      <c r="E3" s="2"/>
      <c r="F3" s="2"/>
      <c r="G3" s="2"/>
      <c r="H3" s="2"/>
      <c r="I3" s="4"/>
    </row>
    <row r="4" spans="1:16" s="122" customFormat="1" ht="19.5" customHeight="1">
      <c r="A4" s="243" t="s">
        <v>159</v>
      </c>
      <c r="B4" s="243"/>
      <c r="C4" s="243"/>
      <c r="D4" s="243"/>
      <c r="E4" s="243"/>
      <c r="F4" s="243"/>
      <c r="G4" s="243"/>
      <c r="H4" s="243"/>
      <c r="I4" s="243"/>
      <c r="J4" s="243"/>
      <c r="K4" s="243"/>
      <c r="L4" s="125"/>
      <c r="M4" s="125"/>
      <c r="N4" s="125"/>
      <c r="O4" s="125"/>
      <c r="P4" s="125"/>
    </row>
    <row r="5" spans="1:16" s="122" customFormat="1" ht="19.5" customHeight="1">
      <c r="A5" s="243" t="s">
        <v>169</v>
      </c>
      <c r="B5" s="243"/>
      <c r="C5" s="243"/>
      <c r="D5" s="243"/>
      <c r="E5" s="243"/>
      <c r="F5" s="243"/>
      <c r="G5" s="243"/>
      <c r="H5" s="243"/>
      <c r="I5" s="243"/>
      <c r="J5" s="243"/>
      <c r="K5" s="243"/>
      <c r="L5" s="125"/>
      <c r="M5" s="125"/>
      <c r="N5" s="125"/>
      <c r="O5" s="125"/>
      <c r="P5" s="125"/>
    </row>
    <row r="6" spans="1:16" s="122" customFormat="1" ht="19.5" customHeight="1" thickBot="1">
      <c r="A6" s="244"/>
      <c r="B6" s="244"/>
      <c r="C6" s="244"/>
      <c r="D6" s="244"/>
      <c r="E6" s="244"/>
      <c r="F6" s="244"/>
      <c r="G6" s="244"/>
      <c r="H6" s="244"/>
      <c r="I6" s="244"/>
      <c r="J6" s="244"/>
      <c r="K6" s="244"/>
      <c r="L6" s="125"/>
      <c r="M6" s="125"/>
      <c r="N6" s="125"/>
      <c r="O6" s="125"/>
      <c r="P6" s="125"/>
    </row>
    <row r="7" spans="1:10" s="229" customFormat="1" ht="12.75">
      <c r="A7" s="226"/>
      <c r="B7" s="226"/>
      <c r="C7" s="227"/>
      <c r="D7" s="227"/>
      <c r="E7" s="227"/>
      <c r="F7" s="227"/>
      <c r="G7" s="227"/>
      <c r="H7" s="227"/>
      <c r="I7" s="228"/>
      <c r="J7" s="160"/>
    </row>
    <row r="8" spans="1:16" s="11" customFormat="1" ht="12.75" customHeight="1">
      <c r="A8" s="221"/>
      <c r="B8" s="245" t="s">
        <v>132</v>
      </c>
      <c r="C8" s="245"/>
      <c r="D8" s="245"/>
      <c r="E8" s="245"/>
      <c r="F8" s="245"/>
      <c r="G8" s="245"/>
      <c r="H8" s="245"/>
      <c r="I8" s="245"/>
      <c r="J8" s="221"/>
      <c r="K8" s="221"/>
      <c r="L8" s="10"/>
      <c r="M8" s="10"/>
      <c r="N8" s="10"/>
      <c r="O8" s="10"/>
      <c r="P8" s="10"/>
    </row>
    <row r="9" spans="1:16" s="39" customFormat="1" ht="51.75" customHeight="1">
      <c r="A9" s="222"/>
      <c r="B9" s="223" t="s">
        <v>151</v>
      </c>
      <c r="C9" s="224" t="s">
        <v>178</v>
      </c>
      <c r="D9" s="224" t="s">
        <v>19</v>
      </c>
      <c r="E9" s="224" t="s">
        <v>62</v>
      </c>
      <c r="F9" s="223" t="s">
        <v>64</v>
      </c>
      <c r="G9" s="223" t="s">
        <v>127</v>
      </c>
      <c r="H9" s="224" t="s">
        <v>63</v>
      </c>
      <c r="I9" s="224" t="s">
        <v>21</v>
      </c>
      <c r="J9" s="223" t="s">
        <v>93</v>
      </c>
      <c r="K9" s="223" t="s">
        <v>94</v>
      </c>
      <c r="L9" s="83"/>
      <c r="M9" s="83"/>
      <c r="N9" s="83"/>
      <c r="O9" s="83"/>
      <c r="P9" s="83"/>
    </row>
    <row r="10" spans="1:16" s="14" customFormat="1" ht="15" customHeight="1">
      <c r="A10" s="160"/>
      <c r="B10" s="224" t="s">
        <v>13</v>
      </c>
      <c r="C10" s="224" t="s">
        <v>13</v>
      </c>
      <c r="D10" s="224" t="s">
        <v>13</v>
      </c>
      <c r="E10" s="224" t="s">
        <v>13</v>
      </c>
      <c r="F10" s="224" t="s">
        <v>13</v>
      </c>
      <c r="G10" s="224" t="s">
        <v>13</v>
      </c>
      <c r="H10" s="224" t="s">
        <v>13</v>
      </c>
      <c r="I10" s="224" t="s">
        <v>13</v>
      </c>
      <c r="J10" s="224" t="s">
        <v>13</v>
      </c>
      <c r="K10" s="224" t="s">
        <v>13</v>
      </c>
      <c r="L10" s="6"/>
      <c r="M10" s="6"/>
      <c r="N10" s="6"/>
      <c r="O10" s="6"/>
      <c r="P10" s="6"/>
    </row>
    <row r="11" spans="1:16" s="14" customFormat="1" ht="15" customHeight="1">
      <c r="A11" s="160"/>
      <c r="B11" s="225"/>
      <c r="C11" s="225"/>
      <c r="D11" s="225"/>
      <c r="E11" s="225"/>
      <c r="F11" s="225"/>
      <c r="G11" s="225"/>
      <c r="H11" s="225"/>
      <c r="I11" s="225"/>
      <c r="J11" s="225"/>
      <c r="K11" s="225"/>
      <c r="L11" s="6"/>
      <c r="M11" s="6"/>
      <c r="N11" s="6"/>
      <c r="O11" s="6"/>
      <c r="P11" s="6"/>
    </row>
    <row r="12" spans="1:16" s="98" customFormat="1" ht="15" customHeight="1">
      <c r="A12" s="145" t="s">
        <v>239</v>
      </c>
      <c r="B12" s="149">
        <v>323390</v>
      </c>
      <c r="C12" s="149">
        <v>3500</v>
      </c>
      <c r="D12" s="149">
        <v>452695</v>
      </c>
      <c r="E12" s="149">
        <v>3058</v>
      </c>
      <c r="F12" s="149">
        <v>0</v>
      </c>
      <c r="G12" s="149">
        <v>495</v>
      </c>
      <c r="H12" s="149">
        <v>324226</v>
      </c>
      <c r="I12" s="149">
        <f>SUM(B12:H12)</f>
        <v>1107364</v>
      </c>
      <c r="J12" s="162">
        <v>16465</v>
      </c>
      <c r="K12" s="146">
        <f>SUM(I12:J12)</f>
        <v>1123829</v>
      </c>
      <c r="L12" s="97"/>
      <c r="M12" s="97"/>
      <c r="N12" s="97"/>
      <c r="O12" s="97"/>
      <c r="P12" s="97"/>
    </row>
    <row r="13" spans="1:16" s="98" customFormat="1" ht="15" customHeight="1">
      <c r="A13" s="145" t="s">
        <v>32</v>
      </c>
      <c r="B13" s="149">
        <v>0</v>
      </c>
      <c r="C13" s="149">
        <v>0</v>
      </c>
      <c r="D13" s="149">
        <v>0</v>
      </c>
      <c r="E13" s="149">
        <v>-203</v>
      </c>
      <c r="F13" s="149">
        <v>0</v>
      </c>
      <c r="G13" s="149">
        <v>0</v>
      </c>
      <c r="H13" s="149">
        <v>0</v>
      </c>
      <c r="I13" s="149">
        <f>SUM(B13:H13)</f>
        <v>-203</v>
      </c>
      <c r="J13" s="162">
        <v>49</v>
      </c>
      <c r="K13" s="162">
        <f>SUM(I13:J13)</f>
        <v>-154</v>
      </c>
      <c r="L13" s="97"/>
      <c r="M13" s="97"/>
      <c r="N13" s="97"/>
      <c r="O13" s="97"/>
      <c r="P13" s="97"/>
    </row>
    <row r="14" spans="1:16" s="98" customFormat="1" ht="15" customHeight="1">
      <c r="A14" s="145" t="s">
        <v>254</v>
      </c>
      <c r="B14" s="149">
        <v>0</v>
      </c>
      <c r="C14" s="149">
        <v>0</v>
      </c>
      <c r="D14" s="149">
        <v>0</v>
      </c>
      <c r="E14" s="149">
        <v>0</v>
      </c>
      <c r="F14" s="149">
        <v>0</v>
      </c>
      <c r="G14" s="149">
        <v>0</v>
      </c>
      <c r="H14" s="149">
        <f>+PL!E27</f>
        <v>8244</v>
      </c>
      <c r="I14" s="149">
        <f>SUM(B14:H14)</f>
        <v>8244</v>
      </c>
      <c r="J14" s="162">
        <f>+PL!E28</f>
        <v>142</v>
      </c>
      <c r="K14" s="164">
        <f>SUM(I14:J14)</f>
        <v>8386</v>
      </c>
      <c r="L14" s="97"/>
      <c r="M14" s="97"/>
      <c r="N14" s="97"/>
      <c r="O14" s="97"/>
      <c r="P14" s="97"/>
    </row>
    <row r="15" spans="1:16" s="124" customFormat="1" ht="15" customHeight="1">
      <c r="A15" s="163"/>
      <c r="B15" s="165"/>
      <c r="C15" s="165"/>
      <c r="D15" s="165"/>
      <c r="E15" s="165"/>
      <c r="F15" s="165"/>
      <c r="G15" s="165"/>
      <c r="H15" s="165"/>
      <c r="I15" s="165"/>
      <c r="J15" s="166"/>
      <c r="K15" s="164"/>
      <c r="L15" s="123"/>
      <c r="M15" s="123"/>
      <c r="N15" s="123"/>
      <c r="O15" s="123"/>
      <c r="P15" s="123"/>
    </row>
    <row r="16" spans="1:16" s="98" customFormat="1" ht="15" customHeight="1" thickBot="1">
      <c r="A16" s="167" t="s">
        <v>240</v>
      </c>
      <c r="B16" s="148">
        <f aca="true" t="shared" si="0" ref="B16:K16">SUM(B12:B14)</f>
        <v>323390</v>
      </c>
      <c r="C16" s="148">
        <f t="shared" si="0"/>
        <v>3500</v>
      </c>
      <c r="D16" s="148">
        <f t="shared" si="0"/>
        <v>452695</v>
      </c>
      <c r="E16" s="148">
        <f t="shared" si="0"/>
        <v>2855</v>
      </c>
      <c r="F16" s="148">
        <f t="shared" si="0"/>
        <v>0</v>
      </c>
      <c r="G16" s="148">
        <f t="shared" si="0"/>
        <v>495</v>
      </c>
      <c r="H16" s="148">
        <f t="shared" si="0"/>
        <v>332470</v>
      </c>
      <c r="I16" s="148">
        <f t="shared" si="0"/>
        <v>1115405</v>
      </c>
      <c r="J16" s="148">
        <f t="shared" si="0"/>
        <v>16656</v>
      </c>
      <c r="K16" s="148">
        <f t="shared" si="0"/>
        <v>1132061</v>
      </c>
      <c r="L16" s="97"/>
      <c r="M16" s="97"/>
      <c r="N16" s="97"/>
      <c r="O16" s="97"/>
      <c r="P16" s="97"/>
    </row>
    <row r="17" spans="1:16" s="14" customFormat="1" ht="15" customHeight="1">
      <c r="A17" s="6"/>
      <c r="B17" s="12"/>
      <c r="C17" s="12"/>
      <c r="D17" s="12"/>
      <c r="E17" s="12"/>
      <c r="F17" s="12"/>
      <c r="G17" s="12"/>
      <c r="H17" s="12"/>
      <c r="I17" s="12"/>
      <c r="J17" s="12"/>
      <c r="K17" s="12"/>
      <c r="L17" s="6"/>
      <c r="M17" s="6"/>
      <c r="N17" s="6"/>
      <c r="O17" s="6"/>
      <c r="P17" s="6"/>
    </row>
    <row r="18" spans="2:9" s="6" customFormat="1" ht="15" customHeight="1">
      <c r="B18" s="15"/>
      <c r="C18" s="12"/>
      <c r="D18" s="12"/>
      <c r="E18" s="12"/>
      <c r="H18" s="12"/>
      <c r="I18" s="12"/>
    </row>
    <row r="19" spans="1:11" s="14" customFormat="1" ht="15" customHeight="1">
      <c r="A19" s="6" t="s">
        <v>136</v>
      </c>
      <c r="B19" s="17">
        <v>323334</v>
      </c>
      <c r="C19" s="17">
        <v>0</v>
      </c>
      <c r="D19" s="17">
        <v>385717</v>
      </c>
      <c r="E19" s="17">
        <v>-587</v>
      </c>
      <c r="F19" s="17">
        <v>2343</v>
      </c>
      <c r="G19" s="17">
        <v>1307</v>
      </c>
      <c r="H19" s="17">
        <v>287378</v>
      </c>
      <c r="I19" s="17">
        <v>999492</v>
      </c>
      <c r="J19" s="93">
        <v>19452</v>
      </c>
      <c r="K19" s="93">
        <v>1018944</v>
      </c>
    </row>
    <row r="20" spans="1:12" s="7" customFormat="1" ht="15" customHeight="1">
      <c r="A20" s="6" t="s">
        <v>32</v>
      </c>
      <c r="B20" s="17">
        <v>0</v>
      </c>
      <c r="C20" s="17">
        <v>0</v>
      </c>
      <c r="D20" s="17">
        <v>0</v>
      </c>
      <c r="E20" s="17">
        <v>-648</v>
      </c>
      <c r="F20" s="17">
        <v>0</v>
      </c>
      <c r="G20" s="17">
        <v>0</v>
      </c>
      <c r="H20" s="17">
        <v>0</v>
      </c>
      <c r="I20" s="17">
        <f>SUM(B20:H20)</f>
        <v>-648</v>
      </c>
      <c r="J20" s="94">
        <v>-52</v>
      </c>
      <c r="K20" s="94">
        <f>SUM(I20:J20)</f>
        <v>-700</v>
      </c>
      <c r="L20" s="6"/>
    </row>
    <row r="21" spans="1:12" s="7" customFormat="1" ht="15" customHeight="1">
      <c r="A21" s="88" t="s">
        <v>165</v>
      </c>
      <c r="B21" s="17">
        <v>0</v>
      </c>
      <c r="C21" s="17">
        <v>0</v>
      </c>
      <c r="D21" s="17">
        <v>0</v>
      </c>
      <c r="E21" s="17">
        <v>0</v>
      </c>
      <c r="F21" s="17">
        <v>0</v>
      </c>
      <c r="G21" s="17">
        <v>0</v>
      </c>
      <c r="H21" s="17">
        <v>8684</v>
      </c>
      <c r="I21" s="89">
        <f>SUM(B21:H21)</f>
        <v>8684</v>
      </c>
      <c r="J21" s="89">
        <v>-42</v>
      </c>
      <c r="K21" s="113">
        <f>SUM(I21:J21)</f>
        <v>8642</v>
      </c>
      <c r="L21" s="6"/>
    </row>
    <row r="22" spans="1:11" s="7" customFormat="1" ht="26.25" customHeight="1">
      <c r="A22" s="191" t="s">
        <v>166</v>
      </c>
      <c r="B22" s="17">
        <v>56</v>
      </c>
      <c r="C22" s="17">
        <v>0</v>
      </c>
      <c r="D22" s="17">
        <v>9</v>
      </c>
      <c r="E22" s="17">
        <v>0</v>
      </c>
      <c r="F22" s="17">
        <v>0</v>
      </c>
      <c r="G22" s="17">
        <v>0</v>
      </c>
      <c r="H22" s="17">
        <v>0</v>
      </c>
      <c r="I22" s="17">
        <f>SUM(B22:H22)</f>
        <v>65</v>
      </c>
      <c r="J22" s="29">
        <v>0</v>
      </c>
      <c r="K22" s="113">
        <f>SUM(I22:J22)</f>
        <v>65</v>
      </c>
    </row>
    <row r="23" spans="1:11" s="7" customFormat="1" ht="12.75">
      <c r="A23" s="6"/>
      <c r="B23" s="17"/>
      <c r="C23" s="17"/>
      <c r="D23" s="17"/>
      <c r="E23" s="17"/>
      <c r="F23" s="17"/>
      <c r="G23" s="17"/>
      <c r="H23" s="17"/>
      <c r="I23" s="17"/>
      <c r="J23" s="94"/>
      <c r="K23" s="94"/>
    </row>
    <row r="24" spans="1:11" s="7" customFormat="1" ht="13.5" thickBot="1">
      <c r="A24" s="120" t="s">
        <v>179</v>
      </c>
      <c r="B24" s="18">
        <f aca="true" t="shared" si="1" ref="B24:K24">SUM(B19:B23)</f>
        <v>323390</v>
      </c>
      <c r="C24" s="18">
        <f t="shared" si="1"/>
        <v>0</v>
      </c>
      <c r="D24" s="18">
        <f t="shared" si="1"/>
        <v>385726</v>
      </c>
      <c r="E24" s="18">
        <f t="shared" si="1"/>
        <v>-1235</v>
      </c>
      <c r="F24" s="18">
        <f t="shared" si="1"/>
        <v>2343</v>
      </c>
      <c r="G24" s="18">
        <f t="shared" si="1"/>
        <v>1307</v>
      </c>
      <c r="H24" s="18">
        <f t="shared" si="1"/>
        <v>296062</v>
      </c>
      <c r="I24" s="18">
        <f t="shared" si="1"/>
        <v>1007593</v>
      </c>
      <c r="J24" s="18">
        <f t="shared" si="1"/>
        <v>19358</v>
      </c>
      <c r="K24" s="18">
        <f t="shared" si="1"/>
        <v>1026951</v>
      </c>
    </row>
    <row r="25" spans="1:16" s="14" customFormat="1" ht="12.75">
      <c r="A25" s="6"/>
      <c r="B25" s="17"/>
      <c r="C25" s="17"/>
      <c r="D25" s="17"/>
      <c r="E25" s="17"/>
      <c r="F25" s="17"/>
      <c r="G25" s="17"/>
      <c r="H25" s="17"/>
      <c r="I25" s="17"/>
      <c r="J25" s="94"/>
      <c r="K25" s="94"/>
      <c r="L25" s="17"/>
      <c r="M25" s="17"/>
      <c r="N25" s="17"/>
      <c r="O25" s="6"/>
      <c r="P25" s="6"/>
    </row>
    <row r="26" spans="1:16" s="14" customFormat="1" ht="12.75">
      <c r="A26" s="6"/>
      <c r="B26" s="17"/>
      <c r="C26" s="17"/>
      <c r="D26" s="17"/>
      <c r="E26" s="17"/>
      <c r="F26" s="17"/>
      <c r="G26" s="17"/>
      <c r="H26" s="17"/>
      <c r="I26" s="17"/>
      <c r="J26" s="94"/>
      <c r="K26" s="94"/>
      <c r="L26" s="17"/>
      <c r="M26" s="17"/>
      <c r="N26" s="17"/>
      <c r="O26" s="6"/>
      <c r="P26" s="6"/>
    </row>
    <row r="27" spans="1:16" s="14" customFormat="1" ht="12.75">
      <c r="A27" s="6"/>
      <c r="B27" s="17"/>
      <c r="C27" s="17"/>
      <c r="D27" s="17"/>
      <c r="E27" s="17"/>
      <c r="F27" s="17"/>
      <c r="G27" s="17"/>
      <c r="H27" s="17"/>
      <c r="I27" s="17"/>
      <c r="J27" s="94"/>
      <c r="K27" s="94"/>
      <c r="L27" s="17"/>
      <c r="M27" s="17"/>
      <c r="N27" s="17"/>
      <c r="O27" s="6"/>
      <c r="P27" s="6"/>
    </row>
    <row r="28" spans="1:16" s="14" customFormat="1" ht="12.75">
      <c r="A28" s="6"/>
      <c r="B28" s="17"/>
      <c r="C28" s="17"/>
      <c r="D28" s="17"/>
      <c r="E28" s="17"/>
      <c r="F28" s="17"/>
      <c r="G28" s="17"/>
      <c r="H28" s="17"/>
      <c r="I28" s="17"/>
      <c r="J28" s="94"/>
      <c r="K28" s="94"/>
      <c r="L28" s="17"/>
      <c r="M28" s="17"/>
      <c r="N28" s="17"/>
      <c r="O28" s="6"/>
      <c r="P28" s="6"/>
    </row>
    <row r="29" spans="1:16" s="14" customFormat="1" ht="12.75">
      <c r="A29" s="6"/>
      <c r="B29" s="17"/>
      <c r="C29" s="17"/>
      <c r="D29" s="17"/>
      <c r="E29" s="17"/>
      <c r="F29" s="17"/>
      <c r="G29" s="17"/>
      <c r="H29" s="17"/>
      <c r="I29" s="17"/>
      <c r="J29" s="94"/>
      <c r="K29" s="94"/>
      <c r="L29" s="17"/>
      <c r="M29" s="17"/>
      <c r="N29" s="17"/>
      <c r="O29" s="6"/>
      <c r="P29" s="6"/>
    </row>
    <row r="30" spans="1:16" s="14" customFormat="1" ht="12.75">
      <c r="A30" s="6"/>
      <c r="B30" s="17"/>
      <c r="C30" s="17"/>
      <c r="D30" s="17"/>
      <c r="E30" s="17"/>
      <c r="F30" s="17"/>
      <c r="G30" s="17"/>
      <c r="H30" s="17"/>
      <c r="I30" s="17"/>
      <c r="J30" s="94"/>
      <c r="K30" s="94"/>
      <c r="L30" s="17"/>
      <c r="M30" s="17"/>
      <c r="N30" s="17"/>
      <c r="O30" s="6"/>
      <c r="P30" s="6"/>
    </row>
    <row r="31" spans="1:16" s="14" customFormat="1" ht="12.75">
      <c r="A31" s="6"/>
      <c r="B31" s="17"/>
      <c r="C31" s="17"/>
      <c r="D31" s="17"/>
      <c r="E31" s="17"/>
      <c r="F31" s="17"/>
      <c r="G31" s="17"/>
      <c r="H31" s="17"/>
      <c r="I31" s="17"/>
      <c r="J31" s="94"/>
      <c r="K31" s="94"/>
      <c r="L31" s="17"/>
      <c r="M31" s="17"/>
      <c r="N31" s="17"/>
      <c r="O31" s="6"/>
      <c r="P31" s="6"/>
    </row>
    <row r="32" spans="1:16" s="14" customFormat="1" ht="12.75">
      <c r="A32" s="6"/>
      <c r="B32" s="17"/>
      <c r="C32" s="17"/>
      <c r="D32" s="17"/>
      <c r="E32" s="17"/>
      <c r="F32" s="17"/>
      <c r="G32" s="17"/>
      <c r="H32" s="17"/>
      <c r="I32" s="17"/>
      <c r="J32" s="94"/>
      <c r="K32" s="94"/>
      <c r="L32" s="17"/>
      <c r="M32" s="17"/>
      <c r="N32" s="17"/>
      <c r="O32" s="6"/>
      <c r="P32" s="6"/>
    </row>
    <row r="33" spans="1:16" s="14" customFormat="1" ht="12.75">
      <c r="A33" s="6"/>
      <c r="B33" s="17"/>
      <c r="C33" s="17"/>
      <c r="D33" s="17"/>
      <c r="E33" s="17"/>
      <c r="F33" s="17"/>
      <c r="G33" s="17"/>
      <c r="H33" s="17"/>
      <c r="I33" s="17"/>
      <c r="J33" s="94"/>
      <c r="K33" s="94"/>
      <c r="L33" s="17"/>
      <c r="M33" s="17"/>
      <c r="N33" s="17"/>
      <c r="O33" s="6"/>
      <c r="P33" s="6"/>
    </row>
    <row r="34" spans="1:16" s="14" customFormat="1" ht="12.75">
      <c r="A34" s="6"/>
      <c r="B34" s="17"/>
      <c r="C34" s="17"/>
      <c r="D34" s="17"/>
      <c r="E34" s="17"/>
      <c r="F34" s="17"/>
      <c r="G34" s="17"/>
      <c r="H34" s="17"/>
      <c r="I34" s="17"/>
      <c r="J34" s="94"/>
      <c r="K34" s="94"/>
      <c r="L34" s="17"/>
      <c r="M34" s="17"/>
      <c r="N34" s="17"/>
      <c r="O34" s="6"/>
      <c r="P34" s="6"/>
    </row>
    <row r="35" spans="1:16" s="14" customFormat="1" ht="12.75">
      <c r="A35" s="6"/>
      <c r="B35" s="17"/>
      <c r="C35" s="17"/>
      <c r="D35" s="17"/>
      <c r="E35" s="17"/>
      <c r="F35" s="17"/>
      <c r="G35" s="17"/>
      <c r="H35" s="17"/>
      <c r="I35" s="17"/>
      <c r="J35" s="94"/>
      <c r="K35" s="94"/>
      <c r="L35" s="17"/>
      <c r="M35" s="17"/>
      <c r="N35" s="17"/>
      <c r="O35" s="6"/>
      <c r="P35" s="6"/>
    </row>
    <row r="36" spans="1:16" s="14" customFormat="1" ht="12.75">
      <c r="A36" s="6"/>
      <c r="B36" s="17"/>
      <c r="C36" s="17"/>
      <c r="D36" s="17"/>
      <c r="E36" s="17"/>
      <c r="F36" s="17"/>
      <c r="G36" s="17"/>
      <c r="H36" s="17"/>
      <c r="I36" s="17"/>
      <c r="J36" s="94"/>
      <c r="K36" s="94"/>
      <c r="L36" s="17"/>
      <c r="M36" s="17"/>
      <c r="N36" s="17"/>
      <c r="O36" s="6"/>
      <c r="P36" s="6"/>
    </row>
    <row r="37" spans="1:16" s="14" customFormat="1" ht="12.75">
      <c r="A37" s="6"/>
      <c r="B37" s="17"/>
      <c r="C37" s="17"/>
      <c r="D37" s="17"/>
      <c r="E37" s="17"/>
      <c r="F37" s="17"/>
      <c r="G37" s="17"/>
      <c r="H37" s="17"/>
      <c r="I37" s="17"/>
      <c r="J37" s="94"/>
      <c r="K37" s="94"/>
      <c r="L37" s="17"/>
      <c r="M37" s="17"/>
      <c r="N37" s="17"/>
      <c r="O37" s="6"/>
      <c r="P37" s="6"/>
    </row>
    <row r="38" spans="1:16" s="14" customFormat="1" ht="12.75">
      <c r="A38" s="6"/>
      <c r="B38" s="17"/>
      <c r="C38" s="17"/>
      <c r="D38" s="17"/>
      <c r="E38" s="17"/>
      <c r="F38" s="17"/>
      <c r="G38" s="17"/>
      <c r="H38" s="17"/>
      <c r="I38" s="17"/>
      <c r="J38" s="94"/>
      <c r="K38" s="94"/>
      <c r="L38" s="17"/>
      <c r="M38" s="17"/>
      <c r="N38" s="17"/>
      <c r="O38" s="6"/>
      <c r="P38" s="6"/>
    </row>
    <row r="39" spans="1:16" s="14" customFormat="1" ht="12.75">
      <c r="A39" s="6"/>
      <c r="B39" s="17"/>
      <c r="C39" s="17"/>
      <c r="D39" s="17"/>
      <c r="E39" s="17"/>
      <c r="F39" s="17"/>
      <c r="G39" s="17"/>
      <c r="H39" s="17"/>
      <c r="I39" s="17"/>
      <c r="J39" s="94"/>
      <c r="K39" s="94"/>
      <c r="L39" s="17"/>
      <c r="M39" s="17"/>
      <c r="N39" s="17"/>
      <c r="O39" s="6"/>
      <c r="P39" s="6"/>
    </row>
    <row r="40" spans="1:16" s="14" customFormat="1" ht="12.75">
      <c r="A40" s="6"/>
      <c r="B40" s="17"/>
      <c r="C40" s="17"/>
      <c r="D40" s="17"/>
      <c r="E40" s="17"/>
      <c r="F40" s="17"/>
      <c r="G40" s="17"/>
      <c r="H40" s="17"/>
      <c r="I40" s="17"/>
      <c r="J40" s="94"/>
      <c r="K40" s="94"/>
      <c r="L40" s="17"/>
      <c r="M40" s="17"/>
      <c r="N40" s="17"/>
      <c r="O40" s="6"/>
      <c r="P40" s="6"/>
    </row>
    <row r="41" spans="1:16" s="14" customFormat="1" ht="12.75">
      <c r="A41" s="6"/>
      <c r="B41" s="17"/>
      <c r="C41" s="17"/>
      <c r="D41" s="17"/>
      <c r="E41" s="17"/>
      <c r="F41" s="17"/>
      <c r="G41" s="17"/>
      <c r="H41" s="17"/>
      <c r="I41" s="17"/>
      <c r="J41" s="94"/>
      <c r="K41" s="94"/>
      <c r="L41" s="17"/>
      <c r="M41" s="17"/>
      <c r="N41" s="17"/>
      <c r="O41" s="6"/>
      <c r="P41" s="6"/>
    </row>
    <row r="42" spans="1:16" ht="12.75">
      <c r="A42" s="242" t="s">
        <v>187</v>
      </c>
      <c r="B42" s="242"/>
      <c r="C42" s="242"/>
      <c r="D42" s="242"/>
      <c r="E42" s="242"/>
      <c r="F42" s="242"/>
      <c r="G42" s="242"/>
      <c r="H42" s="242"/>
      <c r="I42" s="242"/>
      <c r="J42" s="242"/>
      <c r="K42" s="242"/>
      <c r="M42" s="8"/>
      <c r="N42" s="8"/>
      <c r="O42" s="8"/>
      <c r="P42" s="8"/>
    </row>
    <row r="43" spans="1:16" ht="20.25" customHeight="1">
      <c r="A43" s="242"/>
      <c r="B43" s="242"/>
      <c r="C43" s="242"/>
      <c r="D43" s="242"/>
      <c r="E43" s="242"/>
      <c r="F43" s="242"/>
      <c r="G43" s="242"/>
      <c r="H43" s="242"/>
      <c r="I43" s="242"/>
      <c r="J43" s="242"/>
      <c r="K43" s="242"/>
      <c r="L43" s="99"/>
      <c r="M43" s="8"/>
      <c r="N43" s="8"/>
      <c r="O43" s="8"/>
      <c r="P43" s="8"/>
    </row>
    <row r="44" spans="1:16" ht="12.75">
      <c r="A44" s="6"/>
      <c r="M44" s="8"/>
      <c r="N44" s="8"/>
      <c r="O44" s="8"/>
      <c r="P44" s="8"/>
    </row>
  </sheetData>
  <sheetProtection/>
  <mergeCells count="7">
    <mergeCell ref="B8:I8"/>
    <mergeCell ref="A42:K43"/>
    <mergeCell ref="A1:K1"/>
    <mergeCell ref="A2:K2"/>
    <mergeCell ref="A4:K4"/>
    <mergeCell ref="A6:K6"/>
    <mergeCell ref="A5:K5"/>
  </mergeCells>
  <printOptions horizontalCentered="1"/>
  <pageMargins left="0.2755905511811024" right="0.15748031496062992" top="0.5118110236220472" bottom="0.31496062992125984" header="0.5118110236220472" footer="0.2362204724409449"/>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D66"/>
  <sheetViews>
    <sheetView zoomScalePageLayoutView="0" workbookViewId="0" topLeftCell="A5">
      <selection activeCell="E21" sqref="E21"/>
    </sheetView>
  </sheetViews>
  <sheetFormatPr defaultColWidth="9.140625" defaultRowHeight="12.75"/>
  <cols>
    <col min="1" max="1" width="55.28125" style="22" customWidth="1"/>
    <col min="2" max="2" width="20.7109375" style="16" customWidth="1"/>
    <col min="3" max="3" width="20.7109375" style="14" customWidth="1"/>
    <col min="4" max="16384" width="9.140625" style="22" customWidth="1"/>
  </cols>
  <sheetData>
    <row r="1" spans="1:4" s="14" customFormat="1" ht="20.25">
      <c r="A1" s="239" t="s">
        <v>156</v>
      </c>
      <c r="B1" s="239"/>
      <c r="C1" s="239"/>
      <c r="D1" s="173"/>
    </row>
    <row r="2" spans="1:4" s="14" customFormat="1" ht="12.75">
      <c r="A2" s="240" t="s">
        <v>155</v>
      </c>
      <c r="B2" s="240"/>
      <c r="C2" s="240"/>
      <c r="D2" s="143"/>
    </row>
    <row r="3" spans="1:2" s="14" customFormat="1" ht="12.75">
      <c r="A3" s="9"/>
      <c r="B3" s="16"/>
    </row>
    <row r="4" spans="1:2" s="14" customFormat="1" ht="12.75">
      <c r="A4" s="9"/>
      <c r="B4" s="16"/>
    </row>
    <row r="5" spans="1:3" s="11" customFormat="1" ht="18" customHeight="1">
      <c r="A5" s="243" t="s">
        <v>160</v>
      </c>
      <c r="B5" s="243"/>
      <c r="C5" s="243"/>
    </row>
    <row r="6" spans="1:3" s="11" customFormat="1" ht="18" customHeight="1">
      <c r="A6" s="243" t="s">
        <v>169</v>
      </c>
      <c r="B6" s="243"/>
      <c r="C6" s="243"/>
    </row>
    <row r="7" spans="1:3" s="11" customFormat="1" ht="18" customHeight="1" thickBot="1">
      <c r="A7" s="204"/>
      <c r="B7" s="204"/>
      <c r="C7" s="204"/>
    </row>
    <row r="8" spans="1:3" s="11" customFormat="1" ht="12.75" customHeight="1">
      <c r="A8" s="216"/>
      <c r="B8" s="202" t="s">
        <v>180</v>
      </c>
      <c r="C8" s="203" t="s">
        <v>182</v>
      </c>
    </row>
    <row r="9" spans="1:3" s="11" customFormat="1" ht="12.75" customHeight="1">
      <c r="A9" s="216"/>
      <c r="B9" s="202" t="s">
        <v>181</v>
      </c>
      <c r="C9" s="203" t="s">
        <v>181</v>
      </c>
    </row>
    <row r="10" spans="1:3" ht="12.75">
      <c r="A10" s="21"/>
      <c r="B10" s="168" t="s">
        <v>170</v>
      </c>
      <c r="C10" s="201" t="s">
        <v>171</v>
      </c>
    </row>
    <row r="11" spans="1:3" ht="12.75">
      <c r="A11" s="23"/>
      <c r="B11" s="168" t="s">
        <v>13</v>
      </c>
      <c r="C11" s="201" t="s">
        <v>13</v>
      </c>
    </row>
    <row r="12" spans="1:3" s="14" customFormat="1" ht="12.75">
      <c r="A12" s="16" t="s">
        <v>190</v>
      </c>
      <c r="B12" s="154"/>
      <c r="C12" s="9"/>
    </row>
    <row r="13" spans="1:3" s="14" customFormat="1" ht="12.75">
      <c r="A13" s="6" t="s">
        <v>191</v>
      </c>
      <c r="B13" s="169">
        <v>45262</v>
      </c>
      <c r="C13" s="20">
        <v>44542</v>
      </c>
    </row>
    <row r="14" spans="1:3" s="14" customFormat="1" ht="12.75">
      <c r="A14" s="118" t="s">
        <v>192</v>
      </c>
      <c r="B14" s="171">
        <v>-41262</v>
      </c>
      <c r="C14" s="105">
        <v>-40457</v>
      </c>
    </row>
    <row r="15" spans="1:3" s="14" customFormat="1" ht="12.75">
      <c r="A15" s="6" t="s">
        <v>255</v>
      </c>
      <c r="B15" s="169">
        <f>+B13+B14</f>
        <v>4000</v>
      </c>
      <c r="C15" s="20">
        <f>SUM(C13:C14)</f>
        <v>4085</v>
      </c>
    </row>
    <row r="16" spans="1:3" s="14" customFormat="1" ht="12.75">
      <c r="A16" s="6" t="s">
        <v>194</v>
      </c>
      <c r="B16" s="169">
        <v>60</v>
      </c>
      <c r="C16" s="20">
        <v>95</v>
      </c>
    </row>
    <row r="17" spans="1:3" s="14" customFormat="1" ht="12.75">
      <c r="A17" s="6" t="s">
        <v>193</v>
      </c>
      <c r="B17" s="169">
        <v>-1118</v>
      </c>
      <c r="C17" s="20">
        <f>-2753+1031</f>
        <v>-1722</v>
      </c>
    </row>
    <row r="18" spans="1:3" s="14" customFormat="1" ht="12.75">
      <c r="A18" s="6" t="s">
        <v>195</v>
      </c>
      <c r="B18" s="171">
        <v>-167</v>
      </c>
      <c r="C18" s="105">
        <v>283</v>
      </c>
    </row>
    <row r="19" spans="1:3" s="14" customFormat="1" ht="12.75">
      <c r="A19" s="199" t="s">
        <v>163</v>
      </c>
      <c r="B19" s="209">
        <f>SUM(B15:B18)</f>
        <v>2775</v>
      </c>
      <c r="C19" s="210">
        <f>SUM(C15:C18)</f>
        <v>2741</v>
      </c>
    </row>
    <row r="20" spans="1:3" s="14" customFormat="1" ht="12.75">
      <c r="A20" s="6"/>
      <c r="B20" s="169"/>
      <c r="C20" s="20"/>
    </row>
    <row r="21" spans="1:3" s="14" customFormat="1" ht="12.75">
      <c r="A21" s="16" t="s">
        <v>196</v>
      </c>
      <c r="B21" s="169"/>
      <c r="C21" s="20"/>
    </row>
    <row r="22" spans="1:3" s="14" customFormat="1" ht="12.75">
      <c r="A22" s="6" t="s">
        <v>197</v>
      </c>
      <c r="B22" s="169"/>
      <c r="C22" s="20"/>
    </row>
    <row r="23" spans="1:3" s="14" customFormat="1" ht="12.75">
      <c r="A23" s="108" t="s">
        <v>198</v>
      </c>
      <c r="B23" s="169">
        <v>0</v>
      </c>
      <c r="C23" s="20">
        <v>-16046</v>
      </c>
    </row>
    <row r="24" spans="1:3" s="14" customFormat="1" ht="12.75">
      <c r="A24" s="108" t="s">
        <v>199</v>
      </c>
      <c r="B24" s="169">
        <v>0</v>
      </c>
      <c r="C24" s="20">
        <v>-2263</v>
      </c>
    </row>
    <row r="25" spans="1:3" s="14" customFormat="1" ht="12.75">
      <c r="A25" s="6" t="s">
        <v>200</v>
      </c>
      <c r="B25" s="169">
        <v>0</v>
      </c>
      <c r="C25" s="20">
        <v>6293</v>
      </c>
    </row>
    <row r="26" spans="1:3" s="14" customFormat="1" ht="12.75">
      <c r="A26" s="6" t="s">
        <v>209</v>
      </c>
      <c r="B26" s="169"/>
      <c r="C26" s="20"/>
    </row>
    <row r="27" spans="1:3" s="14" customFormat="1" ht="12.75">
      <c r="A27" s="108" t="s">
        <v>208</v>
      </c>
      <c r="B27" s="169">
        <f>-24210-B29</f>
        <v>-23085</v>
      </c>
      <c r="C27" s="20">
        <v>-23439</v>
      </c>
    </row>
    <row r="28" spans="1:3" s="14" customFormat="1" ht="12.75">
      <c r="A28" s="108" t="s">
        <v>210</v>
      </c>
      <c r="B28" s="169">
        <v>0</v>
      </c>
      <c r="C28" s="20">
        <v>0</v>
      </c>
    </row>
    <row r="29" spans="1:3" s="14" customFormat="1" ht="12.75">
      <c r="A29" s="6" t="s">
        <v>193</v>
      </c>
      <c r="B29" s="169">
        <v>-1125</v>
      </c>
      <c r="C29" s="20">
        <v>-1031</v>
      </c>
    </row>
    <row r="30" spans="1:3" s="14" customFormat="1" ht="12.75">
      <c r="A30" s="6" t="s">
        <v>241</v>
      </c>
      <c r="B30" s="171">
        <v>-483</v>
      </c>
      <c r="C30" s="105">
        <v>0</v>
      </c>
    </row>
    <row r="31" spans="1:3" s="14" customFormat="1" ht="12.75">
      <c r="A31" s="199" t="s">
        <v>189</v>
      </c>
      <c r="B31" s="209">
        <f>SUM(B23:B30)</f>
        <v>-24693</v>
      </c>
      <c r="C31" s="210">
        <f>SUM(C23:C30)</f>
        <v>-36486</v>
      </c>
    </row>
    <row r="32" spans="1:3" s="14" customFormat="1" ht="12.75">
      <c r="A32" s="6"/>
      <c r="B32" s="169"/>
      <c r="C32" s="20"/>
    </row>
    <row r="33" spans="1:3" s="14" customFormat="1" ht="12.75">
      <c r="A33" s="16" t="s">
        <v>201</v>
      </c>
      <c r="B33" s="169"/>
      <c r="C33" s="20"/>
    </row>
    <row r="34" spans="1:3" s="14" customFormat="1" ht="12.75">
      <c r="A34" s="6" t="s">
        <v>202</v>
      </c>
      <c r="B34" s="169">
        <v>0</v>
      </c>
      <c r="C34" s="20">
        <v>65</v>
      </c>
    </row>
    <row r="35" spans="1:3" s="14" customFormat="1" ht="12.75">
      <c r="A35" s="6" t="s">
        <v>203</v>
      </c>
      <c r="B35" s="169">
        <v>0</v>
      </c>
      <c r="C35" s="20">
        <v>35000</v>
      </c>
    </row>
    <row r="36" spans="1:3" s="14" customFormat="1" ht="12.75">
      <c r="A36" s="6" t="s">
        <v>211</v>
      </c>
      <c r="B36" s="169">
        <v>22737</v>
      </c>
      <c r="C36" s="20">
        <v>-20883</v>
      </c>
    </row>
    <row r="37" spans="1:3" s="14" customFormat="1" ht="12.75">
      <c r="A37" s="6" t="s">
        <v>204</v>
      </c>
      <c r="B37" s="169">
        <v>-363</v>
      </c>
      <c r="C37" s="20">
        <v>-197</v>
      </c>
    </row>
    <row r="38" spans="1:3" s="14" customFormat="1" ht="12.75">
      <c r="A38" s="6" t="s">
        <v>242</v>
      </c>
      <c r="B38" s="171">
        <v>-276</v>
      </c>
      <c r="C38" s="105">
        <v>0</v>
      </c>
    </row>
    <row r="39" spans="1:3" s="14" customFormat="1" ht="12.75">
      <c r="A39" s="199" t="s">
        <v>205</v>
      </c>
      <c r="B39" s="171">
        <f>SUM(B34:B38)</f>
        <v>22098</v>
      </c>
      <c r="C39" s="105">
        <f>SUM(C34:C38)</f>
        <v>13985</v>
      </c>
    </row>
    <row r="40" spans="1:3" s="14" customFormat="1" ht="12.75">
      <c r="A40" s="6"/>
      <c r="B40" s="169"/>
      <c r="C40" s="20"/>
    </row>
    <row r="41" spans="1:3" s="14" customFormat="1" ht="25.5" customHeight="1">
      <c r="A41" s="53" t="s">
        <v>244</v>
      </c>
      <c r="B41" s="169">
        <f>+B39+B31+B19</f>
        <v>180</v>
      </c>
      <c r="C41" s="20">
        <f>C19+C31+C39</f>
        <v>-19760</v>
      </c>
    </row>
    <row r="42" spans="1:3" s="14" customFormat="1" ht="12.75">
      <c r="A42" s="6"/>
      <c r="B42" s="169"/>
      <c r="C42" s="20"/>
    </row>
    <row r="43" spans="1:3" s="14" customFormat="1" ht="12.75">
      <c r="A43" s="6" t="s">
        <v>32</v>
      </c>
      <c r="B43" s="169">
        <v>-176</v>
      </c>
      <c r="C43" s="20">
        <v>78</v>
      </c>
    </row>
    <row r="44" spans="1:3" s="14" customFormat="1" ht="12.75">
      <c r="A44" s="6"/>
      <c r="B44" s="169"/>
      <c r="C44" s="20"/>
    </row>
    <row r="45" spans="1:3" s="14" customFormat="1" ht="12.75">
      <c r="A45" s="6" t="s">
        <v>206</v>
      </c>
      <c r="B45" s="169">
        <v>52350</v>
      </c>
      <c r="C45" s="20">
        <v>61265</v>
      </c>
    </row>
    <row r="46" spans="1:3" s="14" customFormat="1" ht="12.75">
      <c r="A46" s="6"/>
      <c r="B46" s="169"/>
      <c r="C46" s="20"/>
    </row>
    <row r="47" spans="1:3" s="14" customFormat="1" ht="13.5" thickBot="1">
      <c r="A47" s="119" t="s">
        <v>207</v>
      </c>
      <c r="B47" s="172">
        <f>SUM(B41:B46)</f>
        <v>52354</v>
      </c>
      <c r="C47" s="106">
        <f>SUM(C41:C46)</f>
        <v>41583</v>
      </c>
    </row>
    <row r="48" spans="1:3" s="14" customFormat="1" ht="12.75">
      <c r="A48" s="6"/>
      <c r="B48" s="169"/>
      <c r="C48" s="20"/>
    </row>
    <row r="49" spans="1:3" s="14" customFormat="1" ht="12.75">
      <c r="A49" s="6"/>
      <c r="B49" s="169"/>
      <c r="C49" s="20"/>
    </row>
    <row r="50" spans="1:3" s="41" customFormat="1" ht="25.5">
      <c r="A50" s="91" t="s">
        <v>96</v>
      </c>
      <c r="B50" s="170"/>
      <c r="C50" s="107"/>
    </row>
    <row r="51" spans="1:3" s="14" customFormat="1" ht="12.75">
      <c r="A51" s="6" t="s">
        <v>97</v>
      </c>
      <c r="B51" s="169">
        <v>19932</v>
      </c>
      <c r="C51" s="20">
        <v>32147</v>
      </c>
    </row>
    <row r="52" spans="1:3" s="14" customFormat="1" ht="12.75">
      <c r="A52" s="118" t="s">
        <v>98</v>
      </c>
      <c r="B52" s="171">
        <v>48219</v>
      </c>
      <c r="C52" s="105">
        <v>24382</v>
      </c>
    </row>
    <row r="53" spans="1:3" s="14" customFormat="1" ht="12.75">
      <c r="A53" s="6" t="s">
        <v>109</v>
      </c>
      <c r="B53" s="169">
        <f>SUM(B51:B52)</f>
        <v>68151</v>
      </c>
      <c r="C53" s="20">
        <f>SUM(C51:C52)</f>
        <v>56529</v>
      </c>
    </row>
    <row r="54" spans="1:3" s="14" customFormat="1" ht="12.75">
      <c r="A54" s="118" t="s">
        <v>99</v>
      </c>
      <c r="B54" s="171">
        <v>-186</v>
      </c>
      <c r="C54" s="105">
        <v>-1026</v>
      </c>
    </row>
    <row r="55" spans="1:3" s="14" customFormat="1" ht="12.75">
      <c r="A55" s="6"/>
      <c r="B55" s="169">
        <f>SUM(B53:B54)</f>
        <v>67965</v>
      </c>
      <c r="C55" s="20">
        <f>SUM(C53:C54)</f>
        <v>55503</v>
      </c>
    </row>
    <row r="56" spans="1:3" s="14" customFormat="1" ht="12.75">
      <c r="A56" s="6" t="s">
        <v>152</v>
      </c>
      <c r="B56" s="169">
        <v>-15611</v>
      </c>
      <c r="C56" s="20">
        <v>-13920</v>
      </c>
    </row>
    <row r="57" spans="1:3" s="14" customFormat="1" ht="13.5" thickBot="1">
      <c r="A57" s="119" t="s">
        <v>207</v>
      </c>
      <c r="B57" s="172">
        <f>SUM(B55:B56)</f>
        <v>52354</v>
      </c>
      <c r="C57" s="106">
        <f>SUM(C55:C56)</f>
        <v>41583</v>
      </c>
    </row>
    <row r="58" spans="1:3" s="14" customFormat="1" ht="12.75">
      <c r="A58" s="6"/>
      <c r="B58" s="82"/>
      <c r="C58" s="20"/>
    </row>
    <row r="59" spans="1:3" s="14" customFormat="1" ht="12.75">
      <c r="A59" s="6"/>
      <c r="B59" s="82"/>
      <c r="C59" s="20"/>
    </row>
    <row r="60" spans="1:3" s="14" customFormat="1" ht="12.75">
      <c r="A60" s="6"/>
      <c r="B60" s="82"/>
      <c r="C60" s="20"/>
    </row>
    <row r="61" spans="1:3" ht="12.75">
      <c r="A61" s="6"/>
      <c r="B61" s="82"/>
      <c r="C61" s="20"/>
    </row>
    <row r="62" spans="1:3" ht="12.75">
      <c r="A62" s="6"/>
      <c r="B62" s="82"/>
      <c r="C62" s="20"/>
    </row>
    <row r="63" spans="1:3" ht="12.75">
      <c r="A63" s="6"/>
      <c r="B63" s="82"/>
      <c r="C63" s="20"/>
    </row>
    <row r="65" spans="1:3" ht="59.25" customHeight="1">
      <c r="A65" s="246" t="s">
        <v>188</v>
      </c>
      <c r="B65" s="246"/>
      <c r="C65" s="246"/>
    </row>
    <row r="66" ht="12.75">
      <c r="A66" s="23"/>
    </row>
  </sheetData>
  <sheetProtection/>
  <mergeCells count="5">
    <mergeCell ref="A65:C65"/>
    <mergeCell ref="A1:C1"/>
    <mergeCell ref="A2:C2"/>
    <mergeCell ref="A5:C5"/>
    <mergeCell ref="A6:C6"/>
  </mergeCells>
  <printOptions/>
  <pageMargins left="0.8267716535433072" right="0.5905511811023623" top="0.6692913385826772" bottom="0.5905511811023623" header="0.5118110236220472" footer="0.5118110236220472"/>
  <pageSetup fitToHeight="1" fitToWidth="1"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dimension ref="A1:M126"/>
  <sheetViews>
    <sheetView tabSelected="1" zoomScaleSheetLayoutView="100" zoomScalePageLayoutView="0" workbookViewId="0" topLeftCell="A79">
      <selection activeCell="M91" sqref="M91"/>
    </sheetView>
  </sheetViews>
  <sheetFormatPr defaultColWidth="9.140625" defaultRowHeight="12.75"/>
  <cols>
    <col min="1" max="1" width="3.28125" style="14" customWidth="1"/>
    <col min="2" max="2" width="4.140625" style="14" customWidth="1"/>
    <col min="3" max="3" width="3.8515625" style="14" customWidth="1"/>
    <col min="4" max="4" width="11.8515625" style="14" customWidth="1"/>
    <col min="5" max="5" width="3.28125" style="14" customWidth="1"/>
    <col min="6" max="6" width="10.7109375" style="14" customWidth="1"/>
    <col min="7" max="7" width="26.57421875" style="14" customWidth="1"/>
    <col min="8" max="8" width="15.7109375" style="14" customWidth="1"/>
    <col min="9" max="9" width="15.7109375" style="6" customWidth="1"/>
    <col min="10" max="10" width="12.421875" style="14" customWidth="1"/>
    <col min="11" max="16384" width="9.140625" style="14" customWidth="1"/>
  </cols>
  <sheetData>
    <row r="1" spans="1:9" s="76" customFormat="1" ht="20.25">
      <c r="A1" s="239" t="s">
        <v>156</v>
      </c>
      <c r="B1" s="239"/>
      <c r="C1" s="239"/>
      <c r="D1" s="239"/>
      <c r="E1" s="239"/>
      <c r="F1" s="239"/>
      <c r="G1" s="239"/>
      <c r="H1" s="239"/>
      <c r="I1" s="239"/>
    </row>
    <row r="2" spans="1:9" ht="12.75">
      <c r="A2" s="240" t="s">
        <v>155</v>
      </c>
      <c r="B2" s="240"/>
      <c r="C2" s="240"/>
      <c r="D2" s="240"/>
      <c r="E2" s="240"/>
      <c r="F2" s="240"/>
      <c r="G2" s="240"/>
      <c r="H2" s="240"/>
      <c r="I2" s="240"/>
    </row>
    <row r="3" ht="12.75">
      <c r="A3" s="9"/>
    </row>
    <row r="4" ht="12.75">
      <c r="A4" s="9"/>
    </row>
    <row r="5" spans="1:9" s="37" customFormat="1" ht="15.75">
      <c r="A5" s="252" t="s">
        <v>161</v>
      </c>
      <c r="B5" s="252"/>
      <c r="C5" s="252"/>
      <c r="D5" s="252"/>
      <c r="E5" s="252"/>
      <c r="F5" s="252"/>
      <c r="G5" s="252"/>
      <c r="H5" s="252"/>
      <c r="I5" s="252"/>
    </row>
    <row r="8" spans="1:2" ht="12.75">
      <c r="A8" s="45">
        <v>1</v>
      </c>
      <c r="B8" s="38" t="s">
        <v>33</v>
      </c>
    </row>
    <row r="9" spans="2:10" ht="54" customHeight="1">
      <c r="B9" s="253" t="s">
        <v>212</v>
      </c>
      <c r="C9" s="253"/>
      <c r="D9" s="253"/>
      <c r="E9" s="253"/>
      <c r="F9" s="253"/>
      <c r="G9" s="253"/>
      <c r="H9" s="253"/>
      <c r="I9" s="253"/>
      <c r="J9" s="74"/>
    </row>
    <row r="10" spans="2:10" ht="12.75" customHeight="1">
      <c r="B10" s="75"/>
      <c r="C10" s="75"/>
      <c r="D10" s="75"/>
      <c r="E10" s="75"/>
      <c r="F10" s="75"/>
      <c r="G10" s="75"/>
      <c r="H10" s="39"/>
      <c r="I10" s="83"/>
      <c r="J10" s="39"/>
    </row>
    <row r="11" spans="2:10" ht="29.25" customHeight="1">
      <c r="B11" s="253" t="s">
        <v>213</v>
      </c>
      <c r="C11" s="253"/>
      <c r="D11" s="253"/>
      <c r="E11" s="253"/>
      <c r="F11" s="253"/>
      <c r="G11" s="253"/>
      <c r="H11" s="253"/>
      <c r="I11" s="253"/>
      <c r="J11" s="39"/>
    </row>
    <row r="12" spans="2:10" ht="12.75" customHeight="1">
      <c r="B12" s="75"/>
      <c r="C12" s="75"/>
      <c r="D12" s="75"/>
      <c r="E12" s="75"/>
      <c r="F12" s="75"/>
      <c r="G12" s="75"/>
      <c r="H12" s="39"/>
      <c r="I12" s="83"/>
      <c r="J12" s="39"/>
    </row>
    <row r="13" spans="2:10" ht="54" customHeight="1">
      <c r="B13" s="248" t="s">
        <v>232</v>
      </c>
      <c r="C13" s="248"/>
      <c r="D13" s="248"/>
      <c r="E13" s="248"/>
      <c r="F13" s="248"/>
      <c r="G13" s="248"/>
      <c r="H13" s="248"/>
      <c r="I13" s="248"/>
      <c r="J13" s="39"/>
    </row>
    <row r="14" spans="2:9" ht="12.75" customHeight="1">
      <c r="B14" s="77"/>
      <c r="C14" s="77"/>
      <c r="D14" s="77"/>
      <c r="E14" s="77"/>
      <c r="F14" s="77"/>
      <c r="G14" s="77"/>
      <c r="H14" s="41"/>
      <c r="I14" s="49"/>
    </row>
    <row r="15" spans="2:9" ht="54" customHeight="1">
      <c r="B15" s="249" t="s">
        <v>214</v>
      </c>
      <c r="C15" s="249"/>
      <c r="D15" s="249"/>
      <c r="E15" s="249"/>
      <c r="F15" s="249"/>
      <c r="G15" s="249"/>
      <c r="H15" s="249"/>
      <c r="I15" s="249"/>
    </row>
    <row r="16" spans="2:9" ht="12.75" customHeight="1">
      <c r="B16" s="77"/>
      <c r="C16" s="77"/>
      <c r="D16" s="77"/>
      <c r="E16" s="77"/>
      <c r="F16" s="77"/>
      <c r="G16" s="77"/>
      <c r="H16" s="41"/>
      <c r="I16" s="49"/>
    </row>
    <row r="17" spans="2:9" ht="12.75" customHeight="1">
      <c r="B17" s="77"/>
      <c r="C17" s="77"/>
      <c r="D17" s="77"/>
      <c r="E17" s="77"/>
      <c r="F17" s="77"/>
      <c r="G17" s="77"/>
      <c r="H17" s="41"/>
      <c r="I17" s="49"/>
    </row>
    <row r="18" spans="1:9" ht="12.75" customHeight="1">
      <c r="A18" s="45">
        <v>2</v>
      </c>
      <c r="B18" s="67" t="s">
        <v>126</v>
      </c>
      <c r="C18" s="77"/>
      <c r="D18" s="77"/>
      <c r="E18" s="77"/>
      <c r="F18" s="77"/>
      <c r="G18" s="77"/>
      <c r="H18" s="41"/>
      <c r="I18" s="49"/>
    </row>
    <row r="19" spans="1:9" ht="39.75" customHeight="1">
      <c r="A19" s="45"/>
      <c r="B19" s="250" t="s">
        <v>215</v>
      </c>
      <c r="C19" s="250"/>
      <c r="D19" s="250"/>
      <c r="E19" s="250"/>
      <c r="F19" s="250"/>
      <c r="G19" s="250"/>
      <c r="H19" s="250"/>
      <c r="I19" s="250"/>
    </row>
    <row r="20" spans="1:9" ht="12.75" customHeight="1">
      <c r="A20" s="45"/>
      <c r="B20" s="115" t="s">
        <v>142</v>
      </c>
      <c r="C20" s="77" t="s">
        <v>216</v>
      </c>
      <c r="D20" s="77"/>
      <c r="E20" s="77"/>
      <c r="F20" s="77"/>
      <c r="G20" s="77" t="s">
        <v>217</v>
      </c>
      <c r="H20" s="77"/>
      <c r="I20" s="77"/>
    </row>
    <row r="21" spans="1:9" ht="25.5" customHeight="1">
      <c r="A21" s="45"/>
      <c r="B21" s="115" t="s">
        <v>142</v>
      </c>
      <c r="C21" s="77" t="s">
        <v>218</v>
      </c>
      <c r="D21" s="77"/>
      <c r="E21" s="77"/>
      <c r="F21" s="77"/>
      <c r="G21" s="249" t="s">
        <v>223</v>
      </c>
      <c r="H21" s="249"/>
      <c r="I21" s="249"/>
    </row>
    <row r="22" spans="1:9" ht="12.75" customHeight="1">
      <c r="A22" s="45"/>
      <c r="B22" s="115" t="s">
        <v>142</v>
      </c>
      <c r="C22" s="212" t="s">
        <v>219</v>
      </c>
      <c r="D22" s="211"/>
      <c r="E22" s="211"/>
      <c r="F22" s="211"/>
      <c r="G22" s="212" t="s">
        <v>224</v>
      </c>
      <c r="H22" s="211"/>
      <c r="I22" s="211"/>
    </row>
    <row r="23" spans="1:9" ht="27" customHeight="1">
      <c r="A23" s="45"/>
      <c r="B23" s="115" t="s">
        <v>142</v>
      </c>
      <c r="C23" s="212" t="s">
        <v>220</v>
      </c>
      <c r="D23" s="211"/>
      <c r="E23" s="211"/>
      <c r="F23" s="211"/>
      <c r="G23" s="247" t="s">
        <v>225</v>
      </c>
      <c r="H23" s="247"/>
      <c r="I23" s="247"/>
    </row>
    <row r="24" spans="1:9" ht="25.5" customHeight="1">
      <c r="A24" s="45"/>
      <c r="B24" s="115" t="s">
        <v>142</v>
      </c>
      <c r="C24" s="212" t="s">
        <v>221</v>
      </c>
      <c r="D24" s="211"/>
      <c r="E24" s="211"/>
      <c r="F24" s="211"/>
      <c r="G24" s="247" t="s">
        <v>226</v>
      </c>
      <c r="H24" s="247"/>
      <c r="I24" s="247"/>
    </row>
    <row r="25" spans="1:9" ht="15" customHeight="1">
      <c r="A25" s="45"/>
      <c r="B25" s="115" t="s">
        <v>142</v>
      </c>
      <c r="C25" s="212" t="s">
        <v>222</v>
      </c>
      <c r="D25" s="211"/>
      <c r="E25" s="211"/>
      <c r="F25" s="211"/>
      <c r="G25" s="212" t="s">
        <v>227</v>
      </c>
      <c r="H25" s="211"/>
      <c r="I25" s="211"/>
    </row>
    <row r="26" spans="1:9" ht="12.75" customHeight="1">
      <c r="A26" s="45"/>
      <c r="B26" s="115"/>
      <c r="C26" s="212"/>
      <c r="D26" s="211"/>
      <c r="E26" s="211"/>
      <c r="F26" s="211"/>
      <c r="G26" s="212"/>
      <c r="H26" s="211"/>
      <c r="I26" s="211"/>
    </row>
    <row r="27" spans="1:9" ht="66.75" customHeight="1">
      <c r="A27" s="45"/>
      <c r="B27" s="249" t="s">
        <v>228</v>
      </c>
      <c r="C27" s="257"/>
      <c r="D27" s="257"/>
      <c r="E27" s="257"/>
      <c r="F27" s="257"/>
      <c r="G27" s="257"/>
      <c r="H27" s="257"/>
      <c r="I27" s="257"/>
    </row>
    <row r="28" spans="1:9" ht="12.75" customHeight="1">
      <c r="A28" s="45"/>
      <c r="B28" s="115"/>
      <c r="C28" s="212"/>
      <c r="D28" s="211"/>
      <c r="E28" s="211"/>
      <c r="F28" s="211"/>
      <c r="G28" s="212"/>
      <c r="H28" s="211"/>
      <c r="I28" s="211"/>
    </row>
    <row r="29" spans="2:9" ht="28.5" customHeight="1">
      <c r="B29" s="250" t="s">
        <v>229</v>
      </c>
      <c r="C29" s="250"/>
      <c r="D29" s="250"/>
      <c r="E29" s="250"/>
      <c r="F29" s="250"/>
      <c r="G29" s="250"/>
      <c r="H29" s="250"/>
      <c r="I29" s="250"/>
    </row>
    <row r="30" spans="2:9" ht="12.75" customHeight="1">
      <c r="B30" s="77"/>
      <c r="C30" s="77"/>
      <c r="D30" s="77"/>
      <c r="E30" s="77"/>
      <c r="F30" s="77"/>
      <c r="G30" s="77"/>
      <c r="H30" s="41"/>
      <c r="I30" s="49"/>
    </row>
    <row r="31" spans="2:9" ht="12.75" customHeight="1">
      <c r="B31" s="77"/>
      <c r="C31" s="77"/>
      <c r="D31" s="77"/>
      <c r="E31" s="77"/>
      <c r="F31" s="77"/>
      <c r="G31" s="77"/>
      <c r="H31" s="41"/>
      <c r="I31" s="49"/>
    </row>
    <row r="32" spans="1:9" ht="12.75">
      <c r="A32" s="45">
        <v>3</v>
      </c>
      <c r="B32" s="46" t="s">
        <v>34</v>
      </c>
      <c r="C32" s="41"/>
      <c r="D32" s="41"/>
      <c r="E32" s="41"/>
      <c r="F32" s="41"/>
      <c r="G32" s="41"/>
      <c r="H32" s="41"/>
      <c r="I32" s="49"/>
    </row>
    <row r="33" spans="2:11" ht="28.5" customHeight="1">
      <c r="B33" s="249" t="s">
        <v>230</v>
      </c>
      <c r="C33" s="249"/>
      <c r="D33" s="249"/>
      <c r="E33" s="249"/>
      <c r="F33" s="249"/>
      <c r="G33" s="249"/>
      <c r="H33" s="249"/>
      <c r="I33" s="249"/>
      <c r="K33" s="47"/>
    </row>
    <row r="34" spans="2:9" ht="12.75" customHeight="1">
      <c r="B34" s="259"/>
      <c r="C34" s="259"/>
      <c r="D34" s="259"/>
      <c r="E34" s="259"/>
      <c r="F34" s="259"/>
      <c r="G34" s="259"/>
      <c r="H34" s="41"/>
      <c r="I34" s="49"/>
    </row>
    <row r="35" spans="2:9" ht="12.75" customHeight="1">
      <c r="B35" s="259"/>
      <c r="C35" s="259"/>
      <c r="D35" s="259"/>
      <c r="E35" s="259"/>
      <c r="F35" s="259"/>
      <c r="G35" s="259"/>
      <c r="H35" s="41"/>
      <c r="I35" s="49"/>
    </row>
    <row r="36" spans="1:9" ht="12.75">
      <c r="A36" s="45">
        <f>+A32+1</f>
        <v>4</v>
      </c>
      <c r="B36" s="46" t="s">
        <v>35</v>
      </c>
      <c r="C36" s="41"/>
      <c r="D36" s="41"/>
      <c r="E36" s="41"/>
      <c r="F36" s="41"/>
      <c r="G36" s="41"/>
      <c r="H36" s="41"/>
      <c r="I36" s="49"/>
    </row>
    <row r="37" spans="1:9" ht="27.75" customHeight="1">
      <c r="A37" s="45"/>
      <c r="B37" s="260" t="s">
        <v>100</v>
      </c>
      <c r="C37" s="260"/>
      <c r="D37" s="260"/>
      <c r="E37" s="260"/>
      <c r="F37" s="260"/>
      <c r="G37" s="260"/>
      <c r="H37" s="260"/>
      <c r="I37" s="260"/>
    </row>
    <row r="38" spans="1:9" ht="14.25" customHeight="1">
      <c r="A38" s="45"/>
      <c r="B38" s="43"/>
      <c r="C38" s="43"/>
      <c r="D38" s="43"/>
      <c r="E38" s="43"/>
      <c r="F38" s="43"/>
      <c r="G38" s="43"/>
      <c r="H38" s="41"/>
      <c r="I38" s="49"/>
    </row>
    <row r="39" spans="1:9" ht="12.75" customHeight="1">
      <c r="A39" s="45"/>
      <c r="B39" s="258"/>
      <c r="C39" s="258"/>
      <c r="D39" s="258"/>
      <c r="E39" s="258"/>
      <c r="F39" s="258"/>
      <c r="G39" s="258"/>
      <c r="H39" s="41"/>
      <c r="I39" s="49"/>
    </row>
    <row r="40" spans="1:9" ht="12.75">
      <c r="A40" s="45">
        <f>+A36+1</f>
        <v>5</v>
      </c>
      <c r="B40" s="46" t="s">
        <v>36</v>
      </c>
      <c r="C40" s="41"/>
      <c r="D40" s="41"/>
      <c r="E40" s="41"/>
      <c r="F40" s="41"/>
      <c r="G40" s="41"/>
      <c r="H40" s="41"/>
      <c r="I40" s="49"/>
    </row>
    <row r="41" spans="1:10" ht="27" customHeight="1">
      <c r="A41" s="45"/>
      <c r="B41" s="250" t="s">
        <v>245</v>
      </c>
      <c r="C41" s="250"/>
      <c r="D41" s="250"/>
      <c r="E41" s="250"/>
      <c r="F41" s="250"/>
      <c r="G41" s="250"/>
      <c r="H41" s="250"/>
      <c r="I41" s="250"/>
      <c r="J41" s="48"/>
    </row>
    <row r="42" spans="1:9" ht="12.75" customHeight="1">
      <c r="A42" s="45"/>
      <c r="B42" s="258"/>
      <c r="C42" s="258"/>
      <c r="D42" s="258"/>
      <c r="E42" s="258"/>
      <c r="F42" s="258"/>
      <c r="G42" s="258"/>
      <c r="H42" s="41"/>
      <c r="I42" s="49"/>
    </row>
    <row r="43" spans="1:9" ht="12.75" customHeight="1">
      <c r="A43" s="45"/>
      <c r="B43" s="258"/>
      <c r="C43" s="258"/>
      <c r="D43" s="258"/>
      <c r="E43" s="258"/>
      <c r="F43" s="258"/>
      <c r="G43" s="258"/>
      <c r="H43" s="41"/>
      <c r="I43" s="49"/>
    </row>
    <row r="44" spans="1:9" ht="12.75">
      <c r="A44" s="45">
        <f>+A40+1</f>
        <v>6</v>
      </c>
      <c r="B44" s="46" t="s">
        <v>37</v>
      </c>
      <c r="C44" s="41"/>
      <c r="D44" s="41"/>
      <c r="E44" s="41"/>
      <c r="F44" s="41"/>
      <c r="G44" s="41"/>
      <c r="H44" s="41"/>
      <c r="I44" s="49"/>
    </row>
    <row r="45" spans="1:9" ht="12.75" customHeight="1">
      <c r="A45" s="45"/>
      <c r="B45" s="250" t="s">
        <v>246</v>
      </c>
      <c r="C45" s="250"/>
      <c r="D45" s="250"/>
      <c r="E45" s="250"/>
      <c r="F45" s="250"/>
      <c r="G45" s="250"/>
      <c r="H45" s="250"/>
      <c r="I45" s="250"/>
    </row>
    <row r="46" spans="1:9" ht="12.75" customHeight="1">
      <c r="A46" s="45"/>
      <c r="B46" s="46"/>
      <c r="C46" s="41"/>
      <c r="D46" s="41"/>
      <c r="E46" s="41"/>
      <c r="F46" s="41"/>
      <c r="G46" s="41"/>
      <c r="H46" s="41"/>
      <c r="I46" s="49"/>
    </row>
    <row r="47" spans="1:9" ht="12.75" customHeight="1">
      <c r="A47" s="45"/>
      <c r="B47" s="46"/>
      <c r="C47" s="41"/>
      <c r="D47" s="41"/>
      <c r="E47" s="41"/>
      <c r="F47" s="41"/>
      <c r="G47" s="41"/>
      <c r="H47" s="41"/>
      <c r="I47" s="49"/>
    </row>
    <row r="48" spans="1:9" ht="12.75">
      <c r="A48" s="45">
        <f>+A44+1</f>
        <v>7</v>
      </c>
      <c r="B48" s="46" t="s">
        <v>22</v>
      </c>
      <c r="C48" s="41"/>
      <c r="D48" s="41"/>
      <c r="E48" s="41"/>
      <c r="F48" s="41"/>
      <c r="G48" s="41"/>
      <c r="H48" s="41"/>
      <c r="I48" s="49"/>
    </row>
    <row r="49" spans="1:9" ht="26.25" customHeight="1">
      <c r="A49" s="45"/>
      <c r="B49" s="251" t="s">
        <v>253</v>
      </c>
      <c r="C49" s="251"/>
      <c r="D49" s="251"/>
      <c r="E49" s="251"/>
      <c r="F49" s="251"/>
      <c r="G49" s="251"/>
      <c r="H49" s="251"/>
      <c r="I49" s="251"/>
    </row>
    <row r="50" spans="1:9" ht="12.75" customHeight="1">
      <c r="A50" s="45"/>
      <c r="B50" s="104"/>
      <c r="C50" s="104"/>
      <c r="D50" s="104"/>
      <c r="E50" s="104"/>
      <c r="F50" s="104"/>
      <c r="G50" s="104"/>
      <c r="H50" s="41"/>
      <c r="I50" s="49"/>
    </row>
    <row r="51" spans="1:9" ht="12.75" customHeight="1">
      <c r="A51" s="45"/>
      <c r="B51" s="258"/>
      <c r="C51" s="258"/>
      <c r="D51" s="258"/>
      <c r="E51" s="258"/>
      <c r="F51" s="258"/>
      <c r="G51" s="258"/>
      <c r="H51" s="41"/>
      <c r="I51" s="49"/>
    </row>
    <row r="52" spans="1:9" ht="12.75">
      <c r="A52" s="45">
        <f>+A48+1</f>
        <v>8</v>
      </c>
      <c r="B52" s="51" t="s">
        <v>83</v>
      </c>
      <c r="C52" s="49"/>
      <c r="D52" s="49"/>
      <c r="E52" s="49"/>
      <c r="F52" s="49"/>
      <c r="G52" s="49"/>
      <c r="H52" s="49"/>
      <c r="I52" s="49"/>
    </row>
    <row r="53" spans="1:10" ht="27" customHeight="1">
      <c r="A53" s="45"/>
      <c r="B53" s="251" t="s">
        <v>247</v>
      </c>
      <c r="C53" s="251"/>
      <c r="D53" s="251"/>
      <c r="E53" s="251"/>
      <c r="F53" s="251"/>
      <c r="G53" s="251"/>
      <c r="H53" s="251"/>
      <c r="I53" s="251"/>
      <c r="J53" s="72"/>
    </row>
    <row r="54" spans="1:9" ht="12.75" customHeight="1">
      <c r="A54" s="45"/>
      <c r="B54" s="41"/>
      <c r="C54" s="41"/>
      <c r="D54" s="41"/>
      <c r="E54" s="41"/>
      <c r="F54" s="41"/>
      <c r="G54" s="41"/>
      <c r="H54" s="41"/>
      <c r="I54" s="49"/>
    </row>
    <row r="55" spans="1:9" ht="12.75" customHeight="1">
      <c r="A55" s="45"/>
      <c r="B55" s="41"/>
      <c r="C55" s="41"/>
      <c r="D55" s="41"/>
      <c r="E55" s="41"/>
      <c r="F55" s="41"/>
      <c r="G55" s="41"/>
      <c r="H55" s="41"/>
      <c r="I55" s="49"/>
    </row>
    <row r="56" spans="1:9" ht="12.75">
      <c r="A56" s="45">
        <f>+A52+1</f>
        <v>9</v>
      </c>
      <c r="B56" s="46" t="s">
        <v>84</v>
      </c>
      <c r="C56" s="41"/>
      <c r="D56" s="41"/>
      <c r="E56" s="41"/>
      <c r="F56" s="41"/>
      <c r="G56" s="41"/>
      <c r="H56" s="41"/>
      <c r="I56" s="49"/>
    </row>
    <row r="57" spans="1:9" ht="12.75" customHeight="1">
      <c r="A57" s="45"/>
      <c r="B57" s="46"/>
      <c r="C57" s="41"/>
      <c r="D57" s="41"/>
      <c r="H57" s="213" t="s">
        <v>180</v>
      </c>
      <c r="I57" s="213" t="s">
        <v>180</v>
      </c>
    </row>
    <row r="58" spans="1:9" ht="12.75" customHeight="1">
      <c r="A58" s="45"/>
      <c r="B58" s="46"/>
      <c r="C58" s="41"/>
      <c r="D58" s="41"/>
      <c r="H58" s="213" t="s">
        <v>181</v>
      </c>
      <c r="I58" s="213" t="s">
        <v>183</v>
      </c>
    </row>
    <row r="59" spans="1:9" ht="12.75" customHeight="1">
      <c r="A59" s="45"/>
      <c r="B59" s="41"/>
      <c r="C59" s="41"/>
      <c r="H59" s="213" t="s">
        <v>170</v>
      </c>
      <c r="I59" s="213" t="s">
        <v>170</v>
      </c>
    </row>
    <row r="60" spans="1:13" ht="12.75">
      <c r="A60" s="45"/>
      <c r="C60" s="41"/>
      <c r="D60" s="41"/>
      <c r="H60" s="213" t="s">
        <v>13</v>
      </c>
      <c r="I60" s="213" t="s">
        <v>13</v>
      </c>
      <c r="M60" s="6"/>
    </row>
    <row r="61" spans="1:13" ht="12.75">
      <c r="A61" s="45"/>
      <c r="B61" s="46" t="s">
        <v>38</v>
      </c>
      <c r="C61" s="41"/>
      <c r="D61" s="41"/>
      <c r="H61" s="213"/>
      <c r="I61" s="213"/>
      <c r="K61" s="6"/>
      <c r="M61" s="6"/>
    </row>
    <row r="62" spans="1:13" s="6" customFormat="1" ht="12.75" customHeight="1">
      <c r="A62" s="26"/>
      <c r="B62" s="49"/>
      <c r="C62" s="49" t="s">
        <v>65</v>
      </c>
      <c r="D62" s="50"/>
      <c r="H62" s="175">
        <f>I62</f>
        <v>13759</v>
      </c>
      <c r="I62" s="175">
        <v>13759</v>
      </c>
      <c r="J62" s="192"/>
      <c r="K62" s="117"/>
      <c r="L62" s="192"/>
      <c r="M62" s="117"/>
    </row>
    <row r="63" spans="1:13" s="6" customFormat="1" ht="12.75" customHeight="1">
      <c r="A63" s="26"/>
      <c r="B63" s="49"/>
      <c r="C63" s="49" t="s">
        <v>68</v>
      </c>
      <c r="D63" s="50"/>
      <c r="H63" s="175">
        <f aca="true" t="shared" si="0" ref="H63:H68">I63</f>
        <v>0</v>
      </c>
      <c r="I63" s="175">
        <v>0</v>
      </c>
      <c r="J63" s="192"/>
      <c r="K63" s="117"/>
      <c r="M63" s="117"/>
    </row>
    <row r="64" spans="1:13" s="6" customFormat="1" ht="12.75" customHeight="1">
      <c r="A64" s="26"/>
      <c r="B64" s="51"/>
      <c r="C64" s="49" t="s">
        <v>150</v>
      </c>
      <c r="D64" s="50"/>
      <c r="H64" s="175">
        <f t="shared" si="0"/>
        <v>14231</v>
      </c>
      <c r="I64" s="175">
        <v>14231</v>
      </c>
      <c r="J64" s="192"/>
      <c r="K64" s="117"/>
      <c r="L64" s="192"/>
      <c r="M64" s="117"/>
    </row>
    <row r="65" spans="1:13" s="6" customFormat="1" ht="12.75" customHeight="1">
      <c r="A65" s="26"/>
      <c r="B65" s="49"/>
      <c r="C65" s="49" t="s">
        <v>66</v>
      </c>
      <c r="D65" s="50"/>
      <c r="H65" s="175">
        <f t="shared" si="0"/>
        <v>13165</v>
      </c>
      <c r="I65" s="175">
        <v>13165</v>
      </c>
      <c r="J65" s="192"/>
      <c r="K65" s="117"/>
      <c r="L65" s="192"/>
      <c r="M65" s="117"/>
    </row>
    <row r="66" spans="1:13" s="6" customFormat="1" ht="12.75" customHeight="1">
      <c r="A66" s="26"/>
      <c r="B66" s="49"/>
      <c r="C66" s="49" t="s">
        <v>130</v>
      </c>
      <c r="D66" s="50"/>
      <c r="H66" s="175">
        <f t="shared" si="0"/>
        <v>1521</v>
      </c>
      <c r="I66" s="175">
        <v>1521</v>
      </c>
      <c r="J66" s="192"/>
      <c r="K66" s="117"/>
      <c r="M66" s="117"/>
    </row>
    <row r="67" spans="1:13" s="6" customFormat="1" ht="12.75" customHeight="1">
      <c r="A67" s="26"/>
      <c r="B67" s="49"/>
      <c r="C67" s="49" t="s">
        <v>134</v>
      </c>
      <c r="D67" s="50"/>
      <c r="H67" s="175">
        <f t="shared" si="0"/>
        <v>345</v>
      </c>
      <c r="I67" s="175">
        <v>345</v>
      </c>
      <c r="J67" s="192"/>
      <c r="K67" s="117"/>
      <c r="M67" s="117"/>
    </row>
    <row r="68" spans="1:11" s="6" customFormat="1" ht="12.75" customHeight="1">
      <c r="A68" s="26"/>
      <c r="B68" s="49"/>
      <c r="C68" s="49" t="s">
        <v>20</v>
      </c>
      <c r="D68" s="50"/>
      <c r="H68" s="175">
        <f t="shared" si="0"/>
        <v>0</v>
      </c>
      <c r="I68" s="175">
        <v>0</v>
      </c>
      <c r="J68" s="192"/>
      <c r="K68" s="117"/>
    </row>
    <row r="69" spans="2:10" s="6" customFormat="1" ht="13.5" thickBot="1">
      <c r="B69" s="126"/>
      <c r="C69" s="127" t="s">
        <v>67</v>
      </c>
      <c r="D69" s="128"/>
      <c r="E69" s="120"/>
      <c r="F69" s="120"/>
      <c r="G69" s="120"/>
      <c r="H69" s="176">
        <f>+SUM(H62:H68)</f>
        <v>43021</v>
      </c>
      <c r="I69" s="176">
        <f>+SUM(I62:I68)</f>
        <v>43021</v>
      </c>
      <c r="J69" s="192"/>
    </row>
    <row r="70" spans="2:9" s="6" customFormat="1" ht="12.75" customHeight="1">
      <c r="B70" s="49"/>
      <c r="C70" s="49"/>
      <c r="D70" s="50"/>
      <c r="H70" s="177"/>
      <c r="I70" s="177"/>
    </row>
    <row r="71" spans="2:9" s="6" customFormat="1" ht="12.75">
      <c r="B71" s="51" t="s">
        <v>39</v>
      </c>
      <c r="C71" s="49"/>
      <c r="D71" s="50"/>
      <c r="H71" s="178"/>
      <c r="I71" s="178"/>
    </row>
    <row r="72" spans="2:12" s="6" customFormat="1" ht="12.75" customHeight="1">
      <c r="B72" s="49"/>
      <c r="C72" s="49" t="s">
        <v>65</v>
      </c>
      <c r="D72" s="50"/>
      <c r="H72" s="175">
        <f>I72</f>
        <v>2304</v>
      </c>
      <c r="I72" s="175">
        <v>2304</v>
      </c>
      <c r="J72" s="192"/>
      <c r="K72" s="192"/>
      <c r="L72" s="192"/>
    </row>
    <row r="73" spans="2:12" s="6" customFormat="1" ht="12.75" customHeight="1">
      <c r="B73" s="49"/>
      <c r="C73" s="49" t="s">
        <v>68</v>
      </c>
      <c r="D73" s="50"/>
      <c r="H73" s="175">
        <f aca="true" t="shared" si="1" ref="H73:H79">I73</f>
        <v>-1383</v>
      </c>
      <c r="I73" s="175">
        <v>-1383</v>
      </c>
      <c r="J73" s="192"/>
      <c r="K73" s="192"/>
      <c r="L73" s="192"/>
    </row>
    <row r="74" spans="2:12" s="6" customFormat="1" ht="12.75" customHeight="1">
      <c r="B74" s="49"/>
      <c r="C74" s="49" t="s">
        <v>150</v>
      </c>
      <c r="D74" s="50"/>
      <c r="H74" s="175">
        <f t="shared" si="1"/>
        <v>387</v>
      </c>
      <c r="I74" s="175">
        <v>387</v>
      </c>
      <c r="J74" s="192"/>
      <c r="K74" s="192"/>
      <c r="L74" s="192"/>
    </row>
    <row r="75" spans="2:12" s="6" customFormat="1" ht="12.75" customHeight="1">
      <c r="B75" s="49"/>
      <c r="C75" s="49" t="s">
        <v>66</v>
      </c>
      <c r="D75" s="50"/>
      <c r="H75" s="175">
        <f t="shared" si="1"/>
        <v>-1964</v>
      </c>
      <c r="I75" s="175">
        <v>-1964</v>
      </c>
      <c r="J75" s="192"/>
      <c r="K75" s="192"/>
      <c r="L75" s="192"/>
    </row>
    <row r="76" spans="2:12" s="6" customFormat="1" ht="12.75" customHeight="1">
      <c r="B76" s="49"/>
      <c r="C76" s="49" t="s">
        <v>130</v>
      </c>
      <c r="D76" s="50"/>
      <c r="H76" s="175">
        <f t="shared" si="1"/>
        <v>-33</v>
      </c>
      <c r="I76" s="175">
        <v>-33</v>
      </c>
      <c r="J76" s="192"/>
      <c r="K76" s="192"/>
      <c r="L76" s="192"/>
    </row>
    <row r="77" spans="2:12" s="6" customFormat="1" ht="12.75" customHeight="1">
      <c r="B77" s="49"/>
      <c r="C77" s="49" t="s">
        <v>134</v>
      </c>
      <c r="D77" s="50"/>
      <c r="H77" s="175">
        <f t="shared" si="1"/>
        <v>-563</v>
      </c>
      <c r="I77" s="175">
        <v>-563</v>
      </c>
      <c r="J77" s="192"/>
      <c r="K77" s="192"/>
      <c r="L77" s="192"/>
    </row>
    <row r="78" spans="2:12" s="6" customFormat="1" ht="12.75" customHeight="1">
      <c r="B78" s="214"/>
      <c r="C78" s="214" t="s">
        <v>20</v>
      </c>
      <c r="D78" s="215"/>
      <c r="E78" s="118"/>
      <c r="F78" s="118"/>
      <c r="G78" s="118"/>
      <c r="H78" s="179">
        <f t="shared" si="1"/>
        <v>-28</v>
      </c>
      <c r="I78" s="179">
        <v>-28</v>
      </c>
      <c r="J78" s="192"/>
      <c r="K78" s="192"/>
      <c r="L78" s="192"/>
    </row>
    <row r="79" spans="2:12" s="6" customFormat="1" ht="12.75" customHeight="1">
      <c r="B79" s="49"/>
      <c r="C79" s="49" t="s">
        <v>128</v>
      </c>
      <c r="D79" s="50"/>
      <c r="H79" s="175">
        <f t="shared" si="1"/>
        <v>-1280</v>
      </c>
      <c r="I79" s="175">
        <f>SUM(I72:I78)</f>
        <v>-1280</v>
      </c>
      <c r="J79" s="192"/>
      <c r="K79" s="192"/>
      <c r="L79" s="192"/>
    </row>
    <row r="80" spans="2:12" s="6" customFormat="1" ht="12.75" customHeight="1">
      <c r="B80" s="49"/>
      <c r="C80" s="49" t="s">
        <v>81</v>
      </c>
      <c r="D80" s="50"/>
      <c r="H80" s="175">
        <f>+PL!B20</f>
        <v>-1118</v>
      </c>
      <c r="I80" s="175">
        <f>+PL!E20</f>
        <v>-1118</v>
      </c>
      <c r="J80" s="192"/>
      <c r="K80" s="14"/>
      <c r="L80" s="192"/>
    </row>
    <row r="81" spans="2:12" s="6" customFormat="1" ht="12.75">
      <c r="B81" s="49"/>
      <c r="C81" s="256" t="s">
        <v>110</v>
      </c>
      <c r="D81" s="256"/>
      <c r="E81" s="256"/>
      <c r="F81" s="256"/>
      <c r="H81" s="175">
        <f>+PL!B21</f>
        <v>10944</v>
      </c>
      <c r="I81" s="175">
        <f>+PL!E21</f>
        <v>10944</v>
      </c>
      <c r="J81" s="192"/>
      <c r="L81" s="192"/>
    </row>
    <row r="82" spans="2:12" s="6" customFormat="1" ht="13.5" thickBot="1">
      <c r="B82" s="126"/>
      <c r="C82" s="127" t="s">
        <v>77</v>
      </c>
      <c r="D82" s="128"/>
      <c r="E82" s="120"/>
      <c r="F82" s="120"/>
      <c r="G82" s="120"/>
      <c r="H82" s="176">
        <f>SUM(H79:H81)</f>
        <v>8546</v>
      </c>
      <c r="I82" s="176">
        <f>SUM(I79:I81)</f>
        <v>8546</v>
      </c>
      <c r="J82" s="192"/>
      <c r="L82" s="192"/>
    </row>
    <row r="83" spans="8:9" s="6" customFormat="1" ht="12.75" customHeight="1">
      <c r="H83" s="49"/>
      <c r="I83" s="49"/>
    </row>
    <row r="84" ht="12.75" customHeight="1">
      <c r="A84" s="45"/>
    </row>
    <row r="85" spans="1:2" s="6" customFormat="1" ht="12.75">
      <c r="A85" s="26">
        <f>+A56+1</f>
        <v>10</v>
      </c>
      <c r="B85" s="16" t="s">
        <v>0</v>
      </c>
    </row>
    <row r="86" spans="1:9" s="6" customFormat="1" ht="39" customHeight="1">
      <c r="A86" s="26"/>
      <c r="B86" s="251" t="s">
        <v>248</v>
      </c>
      <c r="C86" s="251"/>
      <c r="D86" s="251"/>
      <c r="E86" s="251"/>
      <c r="F86" s="251"/>
      <c r="G86" s="251"/>
      <c r="H86" s="251"/>
      <c r="I86" s="251"/>
    </row>
    <row r="87" spans="1:9" s="6" customFormat="1" ht="12.75" customHeight="1">
      <c r="A87" s="26"/>
      <c r="B87" s="90"/>
      <c r="C87" s="90"/>
      <c r="D87" s="90"/>
      <c r="E87" s="90"/>
      <c r="F87" s="90"/>
      <c r="G87" s="90"/>
      <c r="H87" s="90"/>
      <c r="I87" s="90"/>
    </row>
    <row r="88" spans="1:8" s="6" customFormat="1" ht="12.75" customHeight="1">
      <c r="A88" s="26"/>
      <c r="B88" s="261"/>
      <c r="C88" s="261"/>
      <c r="D88" s="261"/>
      <c r="E88" s="261"/>
      <c r="F88" s="261"/>
      <c r="G88" s="261"/>
      <c r="H88" s="26"/>
    </row>
    <row r="89" spans="1:8" s="6" customFormat="1" ht="12.75">
      <c r="A89" s="26">
        <f>+A85+1</f>
        <v>11</v>
      </c>
      <c r="B89" s="52" t="s">
        <v>85</v>
      </c>
      <c r="C89" s="26"/>
      <c r="D89" s="26"/>
      <c r="E89" s="26"/>
      <c r="F89" s="26"/>
      <c r="G89" s="26"/>
      <c r="H89" s="26"/>
    </row>
    <row r="90" spans="1:9" s="49" customFormat="1" ht="25.5" customHeight="1">
      <c r="A90" s="56"/>
      <c r="B90" s="254" t="s">
        <v>167</v>
      </c>
      <c r="C90" s="255"/>
      <c r="D90" s="255"/>
      <c r="E90" s="255"/>
      <c r="F90" s="255"/>
      <c r="G90" s="255"/>
      <c r="H90" s="255"/>
      <c r="I90" s="255"/>
    </row>
    <row r="91" spans="1:9" s="6" customFormat="1" ht="91.5" customHeight="1">
      <c r="A91" s="26"/>
      <c r="B91" s="49" t="s">
        <v>69</v>
      </c>
      <c r="C91" s="251" t="s">
        <v>263</v>
      </c>
      <c r="D91" s="251"/>
      <c r="E91" s="251"/>
      <c r="F91" s="251"/>
      <c r="G91" s="251"/>
      <c r="H91" s="251"/>
      <c r="I91" s="251"/>
    </row>
    <row r="92" spans="1:9" s="6" customFormat="1" ht="65.25" customHeight="1">
      <c r="A92" s="26"/>
      <c r="B92" s="49" t="s">
        <v>70</v>
      </c>
      <c r="C92" s="251" t="s">
        <v>262</v>
      </c>
      <c r="D92" s="251"/>
      <c r="E92" s="251"/>
      <c r="F92" s="251"/>
      <c r="G92" s="251"/>
      <c r="H92" s="251"/>
      <c r="I92" s="251"/>
    </row>
    <row r="93" spans="1:8" s="6" customFormat="1" ht="12.75" customHeight="1">
      <c r="A93" s="26"/>
      <c r="B93" s="111"/>
      <c r="C93" s="112"/>
      <c r="D93" s="111"/>
      <c r="E93" s="111"/>
      <c r="F93" s="111"/>
      <c r="G93" s="111"/>
      <c r="H93" s="26"/>
    </row>
    <row r="94" spans="1:8" s="6" customFormat="1" ht="12.75" customHeight="1">
      <c r="A94" s="26"/>
      <c r="B94" s="111"/>
      <c r="C94" s="112"/>
      <c r="D94" s="111"/>
      <c r="E94" s="111"/>
      <c r="F94" s="111"/>
      <c r="G94" s="111"/>
      <c r="H94" s="26"/>
    </row>
    <row r="95" spans="1:8" s="6" customFormat="1" ht="12.75">
      <c r="A95" s="26">
        <f>+A89+1</f>
        <v>12</v>
      </c>
      <c r="B95" s="16" t="s">
        <v>40</v>
      </c>
      <c r="D95" s="26"/>
      <c r="E95" s="26"/>
      <c r="F95" s="26"/>
      <c r="G95" s="26"/>
      <c r="H95" s="26"/>
    </row>
    <row r="96" spans="1:9" s="6" customFormat="1" ht="12.75" customHeight="1">
      <c r="A96" s="26"/>
      <c r="B96" s="262" t="s">
        <v>164</v>
      </c>
      <c r="C96" s="262"/>
      <c r="D96" s="262"/>
      <c r="E96" s="262"/>
      <c r="F96" s="262"/>
      <c r="G96" s="262"/>
      <c r="H96" s="262"/>
      <c r="I96" s="262"/>
    </row>
    <row r="97" spans="1:9" s="6" customFormat="1" ht="77.25" customHeight="1">
      <c r="A97" s="26"/>
      <c r="B97" s="195" t="s">
        <v>69</v>
      </c>
      <c r="C97" s="263" t="s">
        <v>257</v>
      </c>
      <c r="D97" s="263"/>
      <c r="E97" s="263"/>
      <c r="F97" s="263"/>
      <c r="G97" s="263"/>
      <c r="H97" s="263"/>
      <c r="I97" s="263"/>
    </row>
    <row r="98" spans="1:9" s="6" customFormat="1" ht="65.25" customHeight="1">
      <c r="A98" s="26"/>
      <c r="B98" s="91" t="s">
        <v>70</v>
      </c>
      <c r="C98" s="251" t="s">
        <v>258</v>
      </c>
      <c r="D98" s="251"/>
      <c r="E98" s="251"/>
      <c r="F98" s="251"/>
      <c r="G98" s="251"/>
      <c r="H98" s="251"/>
      <c r="I98" s="251"/>
    </row>
    <row r="99" spans="1:9" s="6" customFormat="1" ht="78" customHeight="1">
      <c r="A99" s="26"/>
      <c r="B99" s="91" t="s">
        <v>233</v>
      </c>
      <c r="C99" s="251" t="s">
        <v>259</v>
      </c>
      <c r="D99" s="251"/>
      <c r="E99" s="251"/>
      <c r="F99" s="251"/>
      <c r="G99" s="251"/>
      <c r="H99" s="251"/>
      <c r="I99" s="251"/>
    </row>
    <row r="100" spans="1:9" s="6" customFormat="1" ht="12.75" customHeight="1">
      <c r="A100" s="26"/>
      <c r="B100" s="190"/>
      <c r="C100" s="190"/>
      <c r="D100" s="190"/>
      <c r="E100" s="190"/>
      <c r="F100" s="190"/>
      <c r="G100" s="190"/>
      <c r="H100" s="190"/>
      <c r="I100" s="190"/>
    </row>
    <row r="101" spans="1:9" s="6" customFormat="1" ht="12.75" customHeight="1">
      <c r="A101" s="26"/>
      <c r="B101" s="62"/>
      <c r="C101" s="85"/>
      <c r="D101" s="85"/>
      <c r="E101" s="85"/>
      <c r="F101" s="85"/>
      <c r="G101" s="85"/>
      <c r="H101" s="85"/>
      <c r="I101" s="85"/>
    </row>
    <row r="102" spans="1:8" s="6" customFormat="1" ht="12.75" customHeight="1">
      <c r="A102" s="26">
        <f>+A95+1</f>
        <v>13</v>
      </c>
      <c r="B102" s="16" t="s">
        <v>41</v>
      </c>
      <c r="D102" s="17"/>
      <c r="E102" s="17"/>
      <c r="F102" s="17"/>
      <c r="G102" s="17"/>
      <c r="H102" s="17"/>
    </row>
    <row r="103" spans="1:9" s="6" customFormat="1" ht="27" customHeight="1">
      <c r="A103" s="26"/>
      <c r="B103" s="251" t="s">
        <v>231</v>
      </c>
      <c r="C103" s="251"/>
      <c r="D103" s="251"/>
      <c r="E103" s="251"/>
      <c r="F103" s="251"/>
      <c r="G103" s="251"/>
      <c r="H103" s="251"/>
      <c r="I103" s="251"/>
    </row>
    <row r="104" spans="1:8" s="6" customFormat="1" ht="12.75" customHeight="1">
      <c r="A104" s="26"/>
      <c r="B104" s="265"/>
      <c r="C104" s="265"/>
      <c r="D104" s="265"/>
      <c r="E104" s="265"/>
      <c r="F104" s="265"/>
      <c r="G104" s="265"/>
      <c r="H104" s="17"/>
    </row>
    <row r="105" spans="1:8" s="6" customFormat="1" ht="12.75" customHeight="1">
      <c r="A105" s="26"/>
      <c r="B105" s="265"/>
      <c r="C105" s="265"/>
      <c r="D105" s="265"/>
      <c r="E105" s="265"/>
      <c r="F105" s="265"/>
      <c r="G105" s="265"/>
      <c r="H105" s="17"/>
    </row>
    <row r="106" spans="1:8" s="6" customFormat="1" ht="12.75">
      <c r="A106" s="26">
        <f>+A102+1</f>
        <v>14</v>
      </c>
      <c r="B106" s="16" t="s">
        <v>42</v>
      </c>
      <c r="D106" s="17"/>
      <c r="E106" s="17"/>
      <c r="F106" s="17"/>
      <c r="G106" s="17"/>
      <c r="H106" s="17"/>
    </row>
    <row r="107" spans="1:9" s="6" customFormat="1" ht="12.75">
      <c r="A107" s="26"/>
      <c r="B107" s="16"/>
      <c r="D107" s="17"/>
      <c r="E107" s="17"/>
      <c r="F107" s="17"/>
      <c r="G107" s="17"/>
      <c r="H107" s="17"/>
      <c r="I107" s="232" t="s">
        <v>170</v>
      </c>
    </row>
    <row r="108" spans="1:9" s="6" customFormat="1" ht="12.75">
      <c r="A108" s="26"/>
      <c r="B108" s="16"/>
      <c r="D108" s="17"/>
      <c r="E108" s="17"/>
      <c r="F108" s="17"/>
      <c r="G108" s="17"/>
      <c r="H108" s="17"/>
      <c r="I108" s="232" t="s">
        <v>13</v>
      </c>
    </row>
    <row r="109" spans="1:9" s="6" customFormat="1" ht="12.75" customHeight="1">
      <c r="A109" s="26"/>
      <c r="B109" s="266" t="s">
        <v>143</v>
      </c>
      <c r="C109" s="266"/>
      <c r="D109" s="266"/>
      <c r="E109" s="266"/>
      <c r="F109" s="266"/>
      <c r="G109" s="54"/>
      <c r="H109" s="17"/>
      <c r="I109" s="233"/>
    </row>
    <row r="110" spans="1:9" ht="12.75" customHeight="1">
      <c r="A110" s="45"/>
      <c r="B110" s="108" t="s">
        <v>144</v>
      </c>
      <c r="C110" s="6"/>
      <c r="G110" s="73"/>
      <c r="I110" s="234">
        <f>'[2]Lead'!$I$22/1000</f>
        <v>70822.39059000001</v>
      </c>
    </row>
    <row r="111" spans="1:9" s="6" customFormat="1" ht="12.75" customHeight="1">
      <c r="A111" s="26"/>
      <c r="B111" s="266" t="s">
        <v>249</v>
      </c>
      <c r="C111" s="266"/>
      <c r="D111" s="266"/>
      <c r="E111" s="266"/>
      <c r="F111" s="266"/>
      <c r="G111" s="54"/>
      <c r="H111" s="17"/>
      <c r="I111" s="233"/>
    </row>
    <row r="112" spans="1:9" ht="12.75" customHeight="1">
      <c r="A112" s="45"/>
      <c r="B112" s="108" t="s">
        <v>144</v>
      </c>
      <c r="C112" s="6"/>
      <c r="G112" s="73"/>
      <c r="I112" s="234">
        <f>'[2]Lead'!$I$25/1000</f>
        <v>56116.18525</v>
      </c>
    </row>
    <row r="113" spans="1:9" ht="12.75" customHeight="1" thickBot="1">
      <c r="A113" s="45"/>
      <c r="B113" s="108"/>
      <c r="C113" s="6"/>
      <c r="G113" s="73"/>
      <c r="I113" s="235">
        <f>SUM(I110:I112)</f>
        <v>126938.57584</v>
      </c>
    </row>
    <row r="114" spans="1:9" ht="12.75" customHeight="1">
      <c r="A114" s="45"/>
      <c r="B114" s="108"/>
      <c r="C114" s="6"/>
      <c r="G114" s="73"/>
      <c r="I114" s="231"/>
    </row>
    <row r="115" spans="1:9" ht="12.75" customHeight="1">
      <c r="A115" s="45"/>
      <c r="C115" s="6"/>
      <c r="G115" s="73"/>
      <c r="I115" s="117"/>
    </row>
    <row r="116" spans="1:7" ht="12.75" customHeight="1">
      <c r="A116" s="45"/>
      <c r="B116" s="38"/>
      <c r="G116" s="73"/>
    </row>
    <row r="117" ht="12.75" customHeight="1">
      <c r="A117" s="45"/>
    </row>
    <row r="119" spans="2:8" ht="12.75">
      <c r="B119" s="264"/>
      <c r="C119" s="264"/>
      <c r="D119" s="264"/>
      <c r="E119" s="264"/>
      <c r="F119" s="264"/>
      <c r="G119" s="264"/>
      <c r="H119" s="264"/>
    </row>
    <row r="122" spans="2:9" ht="12.75">
      <c r="B122" s="8"/>
      <c r="I122" s="14"/>
    </row>
    <row r="123" spans="2:9" ht="12.75">
      <c r="B123"/>
      <c r="I123" s="14"/>
    </row>
    <row r="124" spans="2:9" ht="12.75">
      <c r="B124" s="8"/>
      <c r="I124" s="14"/>
    </row>
    <row r="125" spans="2:9" ht="12.75">
      <c r="B125"/>
      <c r="I125" s="14"/>
    </row>
    <row r="126" spans="2:9" ht="12.75">
      <c r="B126" s="8"/>
      <c r="I126" s="14"/>
    </row>
  </sheetData>
  <sheetProtection/>
  <mergeCells count="41">
    <mergeCell ref="B119:H119"/>
    <mergeCell ref="B105:G105"/>
    <mergeCell ref="B104:G104"/>
    <mergeCell ref="B103:I103"/>
    <mergeCell ref="B109:F109"/>
    <mergeCell ref="C98:I98"/>
    <mergeCell ref="B111:F111"/>
    <mergeCell ref="B51:G51"/>
    <mergeCell ref="B86:I86"/>
    <mergeCell ref="B88:G88"/>
    <mergeCell ref="C99:I99"/>
    <mergeCell ref="B96:I96"/>
    <mergeCell ref="C97:I97"/>
    <mergeCell ref="B53:I53"/>
    <mergeCell ref="C91:I91"/>
    <mergeCell ref="C92:I92"/>
    <mergeCell ref="B29:I29"/>
    <mergeCell ref="B37:I37"/>
    <mergeCell ref="B43:G43"/>
    <mergeCell ref="B33:I33"/>
    <mergeCell ref="B42:G42"/>
    <mergeCell ref="B45:I45"/>
    <mergeCell ref="G21:I21"/>
    <mergeCell ref="G23:I23"/>
    <mergeCell ref="B90:I90"/>
    <mergeCell ref="C81:F81"/>
    <mergeCell ref="B27:I27"/>
    <mergeCell ref="B39:G39"/>
    <mergeCell ref="B35:G35"/>
    <mergeCell ref="B34:G34"/>
    <mergeCell ref="B41:I41"/>
    <mergeCell ref="B49:I49"/>
    <mergeCell ref="G24:I24"/>
    <mergeCell ref="B13:I13"/>
    <mergeCell ref="B15:I15"/>
    <mergeCell ref="B19:I19"/>
    <mergeCell ref="A1:I1"/>
    <mergeCell ref="A2:I2"/>
    <mergeCell ref="A5:I5"/>
    <mergeCell ref="B9:I9"/>
    <mergeCell ref="B11:I11"/>
  </mergeCells>
  <printOptions/>
  <pageMargins left="0.5511811023622047" right="0.31496062992125984" top="0.5511811023622047" bottom="0.2362204724409449" header="0.5118110236220472" footer="0.1968503937007874"/>
  <pageSetup horizontalDpi="600" verticalDpi="600" orientation="portrait" paperSize="9" scale="95" r:id="rId1"/>
  <rowBreaks count="2" manualBreakCount="2">
    <brk id="37" max="8" man="1"/>
    <brk id="86" max="8" man="1"/>
  </rowBreaks>
</worksheet>
</file>

<file path=xl/worksheets/sheet7.xml><?xml version="1.0" encoding="utf-8"?>
<worksheet xmlns="http://schemas.openxmlformats.org/spreadsheetml/2006/main" xmlns:r="http://schemas.openxmlformats.org/officeDocument/2006/relationships">
  <dimension ref="A1:M113"/>
  <sheetViews>
    <sheetView zoomScalePageLayoutView="0" workbookViewId="0" topLeftCell="A1">
      <selection activeCell="P7" sqref="P7"/>
    </sheetView>
  </sheetViews>
  <sheetFormatPr defaultColWidth="9.140625" defaultRowHeight="12.75"/>
  <cols>
    <col min="1" max="2" width="3.421875" style="41" customWidth="1"/>
    <col min="3" max="3" width="34.421875" style="41" customWidth="1"/>
    <col min="4" max="4" width="17.28125" style="41" customWidth="1"/>
    <col min="5" max="5" width="11.421875" style="41" customWidth="1"/>
    <col min="6" max="6" width="15.28125" style="41" customWidth="1"/>
    <col min="7" max="7" width="15.140625" style="41" customWidth="1"/>
    <col min="8" max="8" width="9.140625" style="41" customWidth="1"/>
    <col min="9" max="9" width="3.00390625" style="41" hidden="1" customWidth="1"/>
    <col min="10" max="12" width="0" style="41" hidden="1" customWidth="1"/>
    <col min="13" max="14" width="9.140625" style="41" customWidth="1"/>
    <col min="15" max="15" width="10.00390625" style="41" bestFit="1" customWidth="1"/>
    <col min="16" max="16384" width="9.140625" style="41" customWidth="1"/>
  </cols>
  <sheetData>
    <row r="1" spans="1:7" ht="20.25">
      <c r="A1" s="239" t="s">
        <v>156</v>
      </c>
      <c r="B1" s="239"/>
      <c r="C1" s="239"/>
      <c r="D1" s="239"/>
      <c r="E1" s="239"/>
      <c r="F1" s="239"/>
      <c r="G1" s="239"/>
    </row>
    <row r="2" spans="1:7" ht="12.75">
      <c r="A2" s="240" t="s">
        <v>155</v>
      </c>
      <c r="B2" s="240"/>
      <c r="C2" s="240"/>
      <c r="D2" s="240"/>
      <c r="E2" s="240"/>
      <c r="F2" s="240"/>
      <c r="G2" s="240"/>
    </row>
    <row r="3" ht="12.75">
      <c r="A3" s="55"/>
    </row>
    <row r="4" ht="12.75">
      <c r="A4" s="55"/>
    </row>
    <row r="5" spans="1:7" ht="32.25" customHeight="1">
      <c r="A5" s="267" t="s">
        <v>162</v>
      </c>
      <c r="B5" s="267"/>
      <c r="C5" s="267"/>
      <c r="D5" s="267"/>
      <c r="E5" s="267"/>
      <c r="F5" s="267"/>
      <c r="G5" s="267"/>
    </row>
    <row r="8" spans="1:7" s="58" customFormat="1" ht="14.25" customHeight="1">
      <c r="A8" s="56">
        <f>+'NOTES-Part A'!A106+1</f>
        <v>15</v>
      </c>
      <c r="B8" s="51" t="s">
        <v>88</v>
      </c>
      <c r="C8" s="49"/>
      <c r="D8" s="57"/>
      <c r="E8" s="57"/>
      <c r="F8" s="57"/>
      <c r="G8" s="57"/>
    </row>
    <row r="9" spans="1:7" s="58" customFormat="1" ht="52.5" customHeight="1">
      <c r="A9" s="56"/>
      <c r="B9" s="251" t="s">
        <v>260</v>
      </c>
      <c r="C9" s="251"/>
      <c r="D9" s="251"/>
      <c r="E9" s="251"/>
      <c r="F9" s="251"/>
      <c r="G9" s="251"/>
    </row>
    <row r="10" spans="1:9" s="60" customFormat="1" ht="12.75" customHeight="1">
      <c r="A10" s="59"/>
      <c r="C10" s="116"/>
      <c r="D10" s="61"/>
      <c r="E10" s="61"/>
      <c r="F10" s="61"/>
      <c r="G10" s="61"/>
      <c r="H10" s="102"/>
      <c r="I10" s="103"/>
    </row>
    <row r="11" spans="1:9" s="60" customFormat="1" ht="12.75" customHeight="1">
      <c r="A11" s="59"/>
      <c r="C11" s="116"/>
      <c r="D11" s="61"/>
      <c r="E11" s="61"/>
      <c r="F11" s="61"/>
      <c r="G11" s="61"/>
      <c r="H11" s="102"/>
      <c r="I11" s="103"/>
    </row>
    <row r="12" spans="1:9" s="49" customFormat="1" ht="13.5" customHeight="1">
      <c r="A12" s="56">
        <f>+A8+1</f>
        <v>16</v>
      </c>
      <c r="B12" s="51" t="s">
        <v>75</v>
      </c>
      <c r="D12" s="57"/>
      <c r="E12" s="57"/>
      <c r="F12" s="57"/>
      <c r="G12" s="57"/>
      <c r="H12" s="102"/>
      <c r="I12" s="103"/>
    </row>
    <row r="13" spans="1:9" s="49" customFormat="1" ht="90.75" customHeight="1">
      <c r="A13" s="56"/>
      <c r="B13" s="260" t="s">
        <v>261</v>
      </c>
      <c r="C13" s="260"/>
      <c r="D13" s="260"/>
      <c r="E13" s="260"/>
      <c r="F13" s="260"/>
      <c r="G13" s="260"/>
      <c r="H13" s="102"/>
      <c r="I13" s="103"/>
    </row>
    <row r="14" spans="1:9" ht="12.75" customHeight="1">
      <c r="A14" s="56"/>
      <c r="B14" s="43"/>
      <c r="C14" s="43"/>
      <c r="D14" s="43"/>
      <c r="E14" s="43"/>
      <c r="F14" s="43"/>
      <c r="G14" s="43"/>
      <c r="H14" s="71"/>
      <c r="I14"/>
    </row>
    <row r="15" spans="1:9" ht="12.75" customHeight="1">
      <c r="A15" s="56"/>
      <c r="B15" s="43"/>
      <c r="C15" s="43"/>
      <c r="D15" s="43"/>
      <c r="E15" s="43"/>
      <c r="F15" s="43"/>
      <c r="G15" s="43"/>
      <c r="H15" s="71"/>
      <c r="I15"/>
    </row>
    <row r="16" spans="1:9" ht="14.25" customHeight="1">
      <c r="A16" s="56">
        <f>+A12+1</f>
        <v>17</v>
      </c>
      <c r="B16" s="51" t="s">
        <v>133</v>
      </c>
      <c r="C16" s="49"/>
      <c r="D16" s="57"/>
      <c r="E16" s="57"/>
      <c r="F16" s="57"/>
      <c r="G16" s="57"/>
      <c r="H16" s="71"/>
      <c r="I16"/>
    </row>
    <row r="17" spans="1:9" ht="27" customHeight="1">
      <c r="A17" s="56"/>
      <c r="B17" s="260" t="s">
        <v>168</v>
      </c>
      <c r="C17" s="260"/>
      <c r="D17" s="260"/>
      <c r="E17" s="260"/>
      <c r="F17" s="260"/>
      <c r="G17" s="260"/>
      <c r="H17" s="71"/>
      <c r="I17"/>
    </row>
    <row r="18" spans="1:9" ht="12.75" customHeight="1">
      <c r="A18" s="56"/>
      <c r="B18" s="62"/>
      <c r="C18" s="62"/>
      <c r="D18" s="62"/>
      <c r="E18" s="62"/>
      <c r="F18" s="62"/>
      <c r="G18" s="62"/>
      <c r="H18" s="71"/>
      <c r="I18"/>
    </row>
    <row r="19" spans="1:7" ht="12.75" customHeight="1">
      <c r="A19" s="56"/>
      <c r="B19" s="62"/>
      <c r="C19" s="62"/>
      <c r="D19" s="62"/>
      <c r="E19" s="62"/>
      <c r="F19" s="62"/>
      <c r="G19" s="62"/>
    </row>
    <row r="20" spans="1:7" ht="14.25" customHeight="1">
      <c r="A20" s="56">
        <f>+A16+1</f>
        <v>18</v>
      </c>
      <c r="B20" s="51" t="s">
        <v>89</v>
      </c>
      <c r="C20" s="49"/>
      <c r="D20" s="57"/>
      <c r="E20" s="57"/>
      <c r="F20" s="63"/>
      <c r="G20" s="63"/>
    </row>
    <row r="21" spans="1:7" ht="12.75" customHeight="1">
      <c r="A21" s="56"/>
      <c r="B21" s="260" t="s">
        <v>90</v>
      </c>
      <c r="C21" s="260"/>
      <c r="D21" s="260"/>
      <c r="E21" s="260"/>
      <c r="F21" s="260"/>
      <c r="G21" s="260"/>
    </row>
    <row r="22" spans="1:7" ht="12.75" customHeight="1">
      <c r="A22" s="56"/>
      <c r="B22" s="49"/>
      <c r="C22" s="49"/>
      <c r="D22" s="57"/>
      <c r="E22" s="57"/>
      <c r="F22" s="63"/>
      <c r="G22" s="63"/>
    </row>
    <row r="23" spans="1:7" ht="12.75" customHeight="1">
      <c r="A23" s="56"/>
      <c r="B23" s="49"/>
      <c r="C23" s="49"/>
      <c r="D23" s="57"/>
      <c r="E23" s="57"/>
      <c r="F23" s="63"/>
      <c r="G23" s="63"/>
    </row>
    <row r="24" spans="1:5" ht="13.5" customHeight="1">
      <c r="A24" s="56">
        <f>+A20+1</f>
        <v>19</v>
      </c>
      <c r="B24" s="51" t="s">
        <v>111</v>
      </c>
      <c r="C24" s="49"/>
      <c r="D24" s="57"/>
      <c r="E24" s="57"/>
    </row>
    <row r="25" spans="1:7" ht="13.5" customHeight="1">
      <c r="A25" s="56"/>
      <c r="B25" s="51"/>
      <c r="C25" s="49"/>
      <c r="D25" s="57"/>
      <c r="E25" s="57"/>
      <c r="F25" s="213" t="s">
        <v>180</v>
      </c>
      <c r="G25" s="213" t="s">
        <v>180</v>
      </c>
    </row>
    <row r="26" spans="1:7" ht="12.75" customHeight="1">
      <c r="A26" s="56"/>
      <c r="B26" s="49"/>
      <c r="C26" s="49"/>
      <c r="E26" s="40"/>
      <c r="F26" s="213" t="s">
        <v>181</v>
      </c>
      <c r="G26" s="213" t="s">
        <v>183</v>
      </c>
    </row>
    <row r="27" spans="1:7" ht="12.75" customHeight="1">
      <c r="A27" s="56"/>
      <c r="B27" s="49"/>
      <c r="C27" s="49"/>
      <c r="E27" s="40"/>
      <c r="F27" s="213" t="s">
        <v>170</v>
      </c>
      <c r="G27" s="213" t="s">
        <v>170</v>
      </c>
    </row>
    <row r="28" spans="1:7" ht="12.75" customHeight="1">
      <c r="A28" s="56"/>
      <c r="B28" s="41" t="s">
        <v>92</v>
      </c>
      <c r="E28" s="40"/>
      <c r="F28" s="213" t="s">
        <v>13</v>
      </c>
      <c r="G28" s="213" t="s">
        <v>13</v>
      </c>
    </row>
    <row r="29" spans="1:13" s="49" customFormat="1" ht="12.75" customHeight="1">
      <c r="A29" s="56"/>
      <c r="C29" s="49" t="s">
        <v>91</v>
      </c>
      <c r="F29" s="177">
        <v>150</v>
      </c>
      <c r="G29" s="177">
        <v>150</v>
      </c>
      <c r="M29" s="110"/>
    </row>
    <row r="30" spans="1:13" s="49" customFormat="1" ht="12.75" customHeight="1">
      <c r="A30" s="56"/>
      <c r="C30" s="49" t="s">
        <v>43</v>
      </c>
      <c r="E30" s="50"/>
      <c r="F30" s="218">
        <v>10</v>
      </c>
      <c r="G30" s="218">
        <v>10</v>
      </c>
      <c r="M30" s="110"/>
    </row>
    <row r="31" spans="1:13" s="49" customFormat="1" ht="12.75" customHeight="1">
      <c r="A31" s="56"/>
      <c r="E31" s="50"/>
      <c r="F31" s="177">
        <f>SUM(F29:F30)</f>
        <v>160</v>
      </c>
      <c r="G31" s="177">
        <f>SUM(G29:G30)</f>
        <v>160</v>
      </c>
      <c r="M31" s="64"/>
    </row>
    <row r="32" spans="1:13" s="49" customFormat="1" ht="12.75" customHeight="1">
      <c r="A32" s="56"/>
      <c r="B32" s="49" t="s">
        <v>58</v>
      </c>
      <c r="E32" s="50"/>
      <c r="F32" s="177">
        <v>0</v>
      </c>
      <c r="G32" s="177">
        <v>0</v>
      </c>
      <c r="M32" s="64"/>
    </row>
    <row r="33" spans="1:13" s="49" customFormat="1" ht="12.75" customHeight="1" thickBot="1">
      <c r="A33" s="56"/>
      <c r="E33" s="64"/>
      <c r="F33" s="176">
        <f>SUM(F31:F32)</f>
        <v>160</v>
      </c>
      <c r="G33" s="176">
        <f>SUM(G31:G32)</f>
        <v>160</v>
      </c>
      <c r="M33" s="64"/>
    </row>
    <row r="34" spans="1:7" s="49" customFormat="1" ht="12.75" customHeight="1">
      <c r="A34" s="56"/>
      <c r="B34" s="43"/>
      <c r="C34" s="43"/>
      <c r="D34" s="43"/>
      <c r="E34" s="43"/>
      <c r="F34" s="43"/>
      <c r="G34" s="43"/>
    </row>
    <row r="35" spans="1:7" s="49" customFormat="1" ht="39" customHeight="1">
      <c r="A35" s="56"/>
      <c r="B35" s="260" t="s">
        <v>137</v>
      </c>
      <c r="C35" s="260"/>
      <c r="D35" s="260"/>
      <c r="E35" s="260"/>
      <c r="F35" s="260"/>
      <c r="G35" s="260"/>
    </row>
    <row r="36" spans="1:7" s="49" customFormat="1" ht="12.75" customHeight="1">
      <c r="A36" s="56"/>
      <c r="B36" s="43"/>
      <c r="C36" s="43"/>
      <c r="D36" s="43"/>
      <c r="E36" s="43"/>
      <c r="F36" s="43"/>
      <c r="G36" s="43"/>
    </row>
    <row r="37" spans="1:7" ht="12.75" customHeight="1">
      <c r="A37" s="56"/>
      <c r="B37" s="270"/>
      <c r="C37" s="270"/>
      <c r="D37" s="270"/>
      <c r="E37" s="270"/>
      <c r="F37" s="270"/>
      <c r="G37" s="270"/>
    </row>
    <row r="38" spans="1:7" ht="14.25" customHeight="1">
      <c r="A38" s="56">
        <f>+A24+1</f>
        <v>20</v>
      </c>
      <c r="B38" s="51" t="s">
        <v>74</v>
      </c>
      <c r="C38" s="49"/>
      <c r="D38" s="49"/>
      <c r="E38" s="64"/>
      <c r="F38" s="64"/>
      <c r="G38" s="53"/>
    </row>
    <row r="39" spans="1:7" s="49" customFormat="1" ht="12.75" customHeight="1">
      <c r="A39" s="56"/>
      <c r="B39" s="260" t="s">
        <v>145</v>
      </c>
      <c r="C39" s="260"/>
      <c r="D39" s="260"/>
      <c r="E39" s="260"/>
      <c r="F39" s="260"/>
      <c r="G39" s="260"/>
    </row>
    <row r="40" spans="1:7" s="49" customFormat="1" ht="12.75" customHeight="1">
      <c r="A40" s="56"/>
      <c r="E40" s="50"/>
      <c r="F40" s="50"/>
      <c r="G40" s="53"/>
    </row>
    <row r="41" spans="1:7" ht="12.75" customHeight="1">
      <c r="A41" s="56"/>
      <c r="B41" s="49"/>
      <c r="C41" s="49"/>
      <c r="D41" s="49"/>
      <c r="E41" s="50"/>
      <c r="F41" s="50"/>
      <c r="G41" s="53"/>
    </row>
    <row r="42" spans="1:7" ht="13.5" customHeight="1">
      <c r="A42" s="56">
        <f>+A38+1</f>
        <v>21</v>
      </c>
      <c r="B42" s="51" t="s">
        <v>1</v>
      </c>
      <c r="C42" s="49"/>
      <c r="D42" s="49"/>
      <c r="E42" s="50"/>
      <c r="F42" s="50"/>
      <c r="G42" s="53"/>
    </row>
    <row r="43" spans="1:7" ht="12.75" customHeight="1">
      <c r="A43" s="56"/>
      <c r="B43" s="49" t="s">
        <v>146</v>
      </c>
      <c r="C43" s="49"/>
      <c r="D43" s="49"/>
      <c r="E43" s="49"/>
      <c r="F43" s="56"/>
      <c r="G43" s="213" t="s">
        <v>13</v>
      </c>
    </row>
    <row r="44" spans="1:7" ht="12.75" customHeight="1">
      <c r="A44" s="56"/>
      <c r="B44" s="49"/>
      <c r="C44" s="49" t="s">
        <v>147</v>
      </c>
      <c r="D44" s="49"/>
      <c r="E44" s="49"/>
      <c r="F44" s="189"/>
      <c r="G44" s="180">
        <v>3004</v>
      </c>
    </row>
    <row r="45" spans="1:7" ht="12.75" customHeight="1">
      <c r="A45" s="56"/>
      <c r="B45" s="49"/>
      <c r="C45" s="49" t="s">
        <v>149</v>
      </c>
      <c r="D45" s="49"/>
      <c r="E45" s="49"/>
      <c r="F45" s="110"/>
      <c r="G45" s="177">
        <f>+'BS'!B23</f>
        <v>3031</v>
      </c>
    </row>
    <row r="46" spans="1:7" ht="12.75" customHeight="1" thickBot="1">
      <c r="A46" s="56"/>
      <c r="B46" s="49"/>
      <c r="C46" s="49" t="s">
        <v>148</v>
      </c>
      <c r="D46" s="49"/>
      <c r="E46" s="49"/>
      <c r="F46" s="110"/>
      <c r="G46" s="193">
        <v>3070</v>
      </c>
    </row>
    <row r="47" spans="1:7" ht="12.75" customHeight="1">
      <c r="A47" s="56"/>
      <c r="B47" s="49"/>
      <c r="C47" s="49"/>
      <c r="D47" s="49"/>
      <c r="E47" s="49"/>
      <c r="F47" s="110"/>
      <c r="G47" s="110"/>
    </row>
    <row r="48" spans="1:7" ht="12.75" customHeight="1">
      <c r="A48" s="56"/>
      <c r="G48" s="43"/>
    </row>
    <row r="49" spans="1:7" ht="15" customHeight="1">
      <c r="A49" s="56">
        <f>+A42+1</f>
        <v>22</v>
      </c>
      <c r="B49" s="46" t="s">
        <v>2</v>
      </c>
      <c r="G49" s="43"/>
    </row>
    <row r="50" spans="1:7" ht="12.75" customHeight="1">
      <c r="A50" s="56"/>
      <c r="B50" s="269" t="s">
        <v>3</v>
      </c>
      <c r="C50" s="269"/>
      <c r="D50" s="269"/>
      <c r="E50" s="269"/>
      <c r="F50" s="269"/>
      <c r="G50" s="269"/>
    </row>
    <row r="51" spans="1:7" ht="12.75" customHeight="1">
      <c r="A51" s="56"/>
      <c r="G51" s="43"/>
    </row>
    <row r="52" spans="1:13" ht="12.75" customHeight="1">
      <c r="A52" s="56"/>
      <c r="G52" s="43"/>
      <c r="M52" s="49"/>
    </row>
    <row r="53" spans="1:13" ht="13.5" customHeight="1">
      <c r="A53" s="56">
        <f>+A49+1</f>
        <v>23</v>
      </c>
      <c r="B53" s="46" t="s">
        <v>44</v>
      </c>
      <c r="G53" s="43"/>
      <c r="M53" s="49"/>
    </row>
    <row r="54" spans="1:13" ht="12.75" customHeight="1">
      <c r="A54" s="56"/>
      <c r="B54" s="41" t="s">
        <v>250</v>
      </c>
      <c r="F54" s="49"/>
      <c r="G54" s="56"/>
      <c r="M54" s="49"/>
    </row>
    <row r="55" spans="1:13" ht="12.75" customHeight="1">
      <c r="A55" s="56"/>
      <c r="B55" s="46" t="s">
        <v>4</v>
      </c>
      <c r="E55" s="66"/>
      <c r="F55" s="49"/>
      <c r="G55" s="213" t="s">
        <v>13</v>
      </c>
      <c r="M55" s="49"/>
    </row>
    <row r="56" spans="1:13" ht="12.75" customHeight="1">
      <c r="A56" s="56"/>
      <c r="C56" s="41" t="s">
        <v>23</v>
      </c>
      <c r="E56" s="66"/>
      <c r="F56" s="49"/>
      <c r="G56" s="177">
        <f>'[1]Apr09'!$S$265/1000+1</f>
        <v>193653.51170213002</v>
      </c>
      <c r="M56" s="49"/>
    </row>
    <row r="57" spans="1:13" ht="12.75" customHeight="1">
      <c r="A57" s="56"/>
      <c r="C57" s="41" t="s">
        <v>24</v>
      </c>
      <c r="E57" s="66"/>
      <c r="F57" s="49"/>
      <c r="G57" s="177">
        <f>'[1]Apr09'!$S$266/1000</f>
        <v>23627.178</v>
      </c>
      <c r="M57" s="49"/>
    </row>
    <row r="58" spans="1:13" ht="12.75" customHeight="1" thickBot="1">
      <c r="A58" s="56"/>
      <c r="E58" s="66"/>
      <c r="F58" s="49"/>
      <c r="G58" s="176">
        <f>SUM(G56:G57)-1</f>
        <v>217279.68970213004</v>
      </c>
      <c r="H58" s="87"/>
      <c r="M58" s="49"/>
    </row>
    <row r="59" spans="1:13" ht="12.75" customHeight="1">
      <c r="A59" s="56"/>
      <c r="B59" s="46" t="s">
        <v>5</v>
      </c>
      <c r="F59" s="49"/>
      <c r="G59" s="194"/>
      <c r="M59" s="49"/>
    </row>
    <row r="60" spans="1:13" ht="12.75" customHeight="1" thickBot="1">
      <c r="A60" s="56"/>
      <c r="C60" s="41" t="s">
        <v>23</v>
      </c>
      <c r="E60" s="66"/>
      <c r="F60" s="49"/>
      <c r="G60" s="193">
        <f>'[1]Apr09'!$S$269/1000</f>
        <v>10561.941</v>
      </c>
      <c r="M60" s="49"/>
    </row>
    <row r="61" spans="1:13" ht="12.75" customHeight="1">
      <c r="A61" s="56"/>
      <c r="E61" s="66"/>
      <c r="F61" s="49"/>
      <c r="G61" s="177"/>
      <c r="M61" s="49"/>
    </row>
    <row r="62" spans="1:13" ht="12.75" customHeight="1" thickBot="1">
      <c r="A62" s="56"/>
      <c r="B62" s="46" t="s">
        <v>21</v>
      </c>
      <c r="E62" s="66"/>
      <c r="F62" s="49"/>
      <c r="G62" s="193">
        <f>G58+G60</f>
        <v>227841.63070213003</v>
      </c>
      <c r="M62" s="49"/>
    </row>
    <row r="63" spans="1:13" ht="12.75" customHeight="1">
      <c r="A63" s="56"/>
      <c r="D63" s="65"/>
      <c r="E63" s="66"/>
      <c r="F63" s="49"/>
      <c r="G63" s="43"/>
      <c r="M63" s="49"/>
    </row>
    <row r="64" spans="1:13" ht="12.75" customHeight="1">
      <c r="A64" s="56"/>
      <c r="B64" s="41" t="s">
        <v>6</v>
      </c>
      <c r="D64" s="65"/>
      <c r="E64" s="66"/>
      <c r="F64" s="49"/>
      <c r="G64" s="43"/>
      <c r="M64" s="49"/>
    </row>
    <row r="65" spans="1:13" ht="12.75" customHeight="1">
      <c r="A65" s="56"/>
      <c r="F65" s="174" t="s">
        <v>54</v>
      </c>
      <c r="G65" s="180" t="s">
        <v>55</v>
      </c>
      <c r="M65" s="49"/>
    </row>
    <row r="66" spans="1:13" ht="12.75" customHeight="1">
      <c r="A66" s="56"/>
      <c r="F66" s="213" t="s">
        <v>56</v>
      </c>
      <c r="G66" s="213" t="s">
        <v>56</v>
      </c>
      <c r="M66" s="49"/>
    </row>
    <row r="67" spans="1:13" ht="12.75" customHeight="1">
      <c r="A67" s="56"/>
      <c r="C67" s="41" t="s">
        <v>12</v>
      </c>
      <c r="F67" s="177">
        <f>+G67</f>
        <v>160039</v>
      </c>
      <c r="G67" s="177">
        <v>160039</v>
      </c>
      <c r="M67" s="49"/>
    </row>
    <row r="68" spans="1:13" ht="12.75" customHeight="1">
      <c r="A68" s="56"/>
      <c r="C68" s="41" t="s">
        <v>47</v>
      </c>
      <c r="F68" s="230">
        <v>4312</v>
      </c>
      <c r="G68" s="177">
        <v>15704</v>
      </c>
      <c r="M68" s="49"/>
    </row>
    <row r="69" spans="1:13" ht="12.75" customHeight="1">
      <c r="A69" s="56"/>
      <c r="C69" s="41" t="s">
        <v>48</v>
      </c>
      <c r="F69" s="230">
        <v>99760</v>
      </c>
      <c r="G69" s="177">
        <v>52099</v>
      </c>
      <c r="M69" s="49"/>
    </row>
    <row r="70" spans="1:13" ht="12.75" customHeight="1" thickBot="1">
      <c r="A70" s="56"/>
      <c r="F70" s="181"/>
      <c r="G70" s="185">
        <f>SUM(G67:G69)</f>
        <v>227842</v>
      </c>
      <c r="M70" s="49"/>
    </row>
    <row r="71" spans="1:13" ht="12.75" customHeight="1">
      <c r="A71" s="56"/>
      <c r="F71" s="49"/>
      <c r="G71" s="84"/>
      <c r="M71" s="49"/>
    </row>
    <row r="72" spans="1:13" ht="12.75" customHeight="1">
      <c r="A72" s="56"/>
      <c r="E72" s="66"/>
      <c r="G72" s="43"/>
      <c r="M72" s="49"/>
    </row>
    <row r="73" spans="1:7" ht="14.25" customHeight="1">
      <c r="A73" s="56">
        <f>+A53+1</f>
        <v>24</v>
      </c>
      <c r="B73" s="46" t="s">
        <v>25</v>
      </c>
      <c r="G73" s="43"/>
    </row>
    <row r="74" spans="1:7" ht="13.5" customHeight="1">
      <c r="A74" s="56"/>
      <c r="B74" s="41" t="s">
        <v>7</v>
      </c>
      <c r="G74" s="43"/>
    </row>
    <row r="75" spans="1:7" ht="12.75" customHeight="1">
      <c r="A75" s="56"/>
      <c r="G75" s="43"/>
    </row>
    <row r="76" spans="1:7" ht="12.75" customHeight="1">
      <c r="A76" s="56"/>
      <c r="G76" s="43"/>
    </row>
    <row r="77" spans="1:7" ht="13.5" customHeight="1">
      <c r="A77" s="56">
        <f>+A73+1</f>
        <v>25</v>
      </c>
      <c r="B77" s="46" t="s">
        <v>8</v>
      </c>
      <c r="G77" s="43"/>
    </row>
    <row r="78" spans="1:7" ht="13.5" customHeight="1">
      <c r="A78" s="56"/>
      <c r="B78" s="268" t="s">
        <v>9</v>
      </c>
      <c r="C78" s="268"/>
      <c r="D78" s="268"/>
      <c r="E78" s="268"/>
      <c r="F78" s="268"/>
      <c r="G78" s="268"/>
    </row>
    <row r="79" spans="1:10" ht="12.75" customHeight="1">
      <c r="A79" s="56"/>
      <c r="B79" s="49"/>
      <c r="C79" s="86"/>
      <c r="D79" s="86"/>
      <c r="E79" s="86"/>
      <c r="F79" s="86"/>
      <c r="G79" s="86"/>
      <c r="H79" s="86"/>
      <c r="I79" s="86"/>
      <c r="J79" s="86"/>
    </row>
    <row r="80" spans="1:7" ht="12.75" customHeight="1">
      <c r="A80" s="56"/>
      <c r="G80" s="43"/>
    </row>
    <row r="81" spans="1:7" ht="12.75" customHeight="1">
      <c r="A81" s="56">
        <v>26</v>
      </c>
      <c r="B81" s="46" t="s">
        <v>131</v>
      </c>
      <c r="G81" s="43"/>
    </row>
    <row r="82" spans="1:8" ht="12.75" customHeight="1">
      <c r="A82" s="56"/>
      <c r="B82" s="251" t="s">
        <v>251</v>
      </c>
      <c r="C82" s="251"/>
      <c r="D82" s="251"/>
      <c r="E82" s="251"/>
      <c r="F82" s="251"/>
      <c r="G82" s="251"/>
      <c r="H82" s="251"/>
    </row>
    <row r="83" spans="1:7" ht="12.75" customHeight="1">
      <c r="A83" s="56"/>
      <c r="B83" s="43"/>
      <c r="C83" s="43"/>
      <c r="D83" s="43"/>
      <c r="E83" s="43"/>
      <c r="F83" s="43"/>
      <c r="G83" s="43"/>
    </row>
    <row r="84" spans="1:7" ht="12.75" customHeight="1">
      <c r="A84" s="56"/>
      <c r="G84" s="43"/>
    </row>
    <row r="85" spans="1:7" ht="15" customHeight="1">
      <c r="A85" s="56">
        <f>+A81+1</f>
        <v>27</v>
      </c>
      <c r="B85" s="46" t="s">
        <v>45</v>
      </c>
      <c r="G85" s="43"/>
    </row>
    <row r="86" spans="1:7" ht="12.75" customHeight="1">
      <c r="A86" s="56"/>
      <c r="B86" s="46" t="s">
        <v>69</v>
      </c>
      <c r="C86" s="46" t="s">
        <v>10</v>
      </c>
      <c r="G86" s="43"/>
    </row>
    <row r="87" spans="1:7" ht="27" customHeight="1">
      <c r="A87" s="56"/>
      <c r="B87" s="46"/>
      <c r="C87" s="250" t="s">
        <v>252</v>
      </c>
      <c r="D87" s="250"/>
      <c r="E87" s="250"/>
      <c r="F87" s="250"/>
      <c r="G87" s="250"/>
    </row>
    <row r="88" spans="1:7" ht="12.75" customHeight="1">
      <c r="A88" s="56"/>
      <c r="B88" s="46"/>
      <c r="C88" s="48"/>
      <c r="D88" s="48"/>
      <c r="E88" s="48"/>
      <c r="F88" s="48"/>
      <c r="G88" s="48"/>
    </row>
    <row r="89" spans="1:7" ht="12.75" customHeight="1">
      <c r="A89" s="56"/>
      <c r="B89" s="46"/>
      <c r="C89" s="48"/>
      <c r="D89" s="48"/>
      <c r="E89" s="48"/>
      <c r="F89" s="213" t="s">
        <v>180</v>
      </c>
      <c r="G89" s="213" t="s">
        <v>180</v>
      </c>
    </row>
    <row r="90" spans="1:7" ht="12.75" customHeight="1">
      <c r="A90" s="56"/>
      <c r="B90" s="46"/>
      <c r="C90" s="46"/>
      <c r="E90" s="40"/>
      <c r="F90" s="213" t="s">
        <v>181</v>
      </c>
      <c r="G90" s="213" t="s">
        <v>183</v>
      </c>
    </row>
    <row r="91" spans="1:7" ht="12.75" customHeight="1">
      <c r="A91" s="56"/>
      <c r="B91" s="46"/>
      <c r="C91" s="46"/>
      <c r="E91" s="40"/>
      <c r="F91" s="213" t="s">
        <v>170</v>
      </c>
      <c r="G91" s="213" t="s">
        <v>170</v>
      </c>
    </row>
    <row r="92" spans="1:7" ht="12.75" customHeight="1">
      <c r="A92" s="56"/>
      <c r="C92" s="41" t="s">
        <v>139</v>
      </c>
      <c r="E92" s="68"/>
      <c r="F92" s="170">
        <f>+PL!B27</f>
        <v>8244</v>
      </c>
      <c r="G92" s="170">
        <f>+PL!E27</f>
        <v>8244</v>
      </c>
    </row>
    <row r="93" spans="1:7" ht="12.75" customHeight="1">
      <c r="A93" s="56"/>
      <c r="C93" s="249" t="s">
        <v>60</v>
      </c>
      <c r="D93" s="272"/>
      <c r="E93" s="68"/>
      <c r="F93" s="170">
        <v>323390</v>
      </c>
      <c r="G93" s="170">
        <v>323390</v>
      </c>
    </row>
    <row r="94" spans="1:7" ht="12.75" customHeight="1" thickBot="1">
      <c r="A94" s="56"/>
      <c r="C94" s="41" t="s">
        <v>26</v>
      </c>
      <c r="F94" s="182">
        <f>(F92/F93)*100</f>
        <v>2.5492439469371346</v>
      </c>
      <c r="G94" s="182">
        <f>(G92/G93)*100</f>
        <v>2.5492439469371346</v>
      </c>
    </row>
    <row r="95" spans="1:5" ht="12.75" customHeight="1">
      <c r="A95" s="56"/>
      <c r="D95" s="49"/>
      <c r="E95" s="49"/>
    </row>
    <row r="96" spans="1:5" ht="12.75" customHeight="1">
      <c r="A96" s="56"/>
      <c r="D96" s="49"/>
      <c r="E96" s="49"/>
    </row>
    <row r="97" spans="1:6" ht="12.75" customHeight="1">
      <c r="A97" s="56"/>
      <c r="B97" s="46" t="s">
        <v>70</v>
      </c>
      <c r="C97" s="46" t="s">
        <v>11</v>
      </c>
      <c r="D97" s="69"/>
      <c r="E97" s="69"/>
      <c r="F97" s="69"/>
    </row>
    <row r="98" spans="1:7" ht="39.75" customHeight="1">
      <c r="A98" s="56"/>
      <c r="B98" s="46"/>
      <c r="C98" s="250" t="s">
        <v>138</v>
      </c>
      <c r="D98" s="250"/>
      <c r="E98" s="250"/>
      <c r="F98" s="250"/>
      <c r="G98" s="250"/>
    </row>
    <row r="99" spans="1:7" ht="12.75" customHeight="1">
      <c r="A99" s="56"/>
      <c r="B99" s="46"/>
      <c r="C99" s="48"/>
      <c r="D99" s="48"/>
      <c r="E99" s="48"/>
      <c r="F99" s="213" t="s">
        <v>180</v>
      </c>
      <c r="G99" s="213" t="s">
        <v>180</v>
      </c>
    </row>
    <row r="100" spans="1:7" ht="12.75" customHeight="1">
      <c r="A100" s="56"/>
      <c r="B100" s="46"/>
      <c r="C100" s="46"/>
      <c r="E100" s="40"/>
      <c r="F100" s="213" t="s">
        <v>181</v>
      </c>
      <c r="G100" s="213" t="s">
        <v>183</v>
      </c>
    </row>
    <row r="101" spans="1:7" ht="12.75" customHeight="1">
      <c r="A101" s="56"/>
      <c r="B101" s="46"/>
      <c r="C101" s="46"/>
      <c r="E101" s="40"/>
      <c r="F101" s="213" t="s">
        <v>170</v>
      </c>
      <c r="G101" s="213" t="s">
        <v>170</v>
      </c>
    </row>
    <row r="102" spans="1:7" ht="12.75" customHeight="1">
      <c r="A102" s="56"/>
      <c r="C102" s="41" t="s">
        <v>139</v>
      </c>
      <c r="E102" s="40"/>
      <c r="F102" s="184">
        <f>+F92</f>
        <v>8244</v>
      </c>
      <c r="G102" s="184">
        <f>+G92</f>
        <v>8244</v>
      </c>
    </row>
    <row r="103" spans="1:7" ht="12.75" customHeight="1">
      <c r="A103" s="56"/>
      <c r="E103" s="68"/>
      <c r="F103" s="170"/>
      <c r="G103" s="170"/>
    </row>
    <row r="104" spans="1:7" ht="12.75" customHeight="1">
      <c r="A104" s="56"/>
      <c r="C104" s="249" t="s">
        <v>60</v>
      </c>
      <c r="D104" s="272"/>
      <c r="E104" s="68"/>
      <c r="F104" s="170">
        <f>+F93</f>
        <v>323390</v>
      </c>
      <c r="G104" s="170">
        <f>+G93</f>
        <v>323390</v>
      </c>
    </row>
    <row r="105" spans="1:7" ht="14.25" customHeight="1">
      <c r="A105" s="56"/>
      <c r="C105" s="48" t="s">
        <v>140</v>
      </c>
      <c r="E105" s="68"/>
      <c r="F105" s="217">
        <v>656</v>
      </c>
      <c r="G105" s="217">
        <v>656</v>
      </c>
    </row>
    <row r="106" spans="1:7" ht="27" customHeight="1" thickBot="1">
      <c r="A106" s="56"/>
      <c r="C106" s="269" t="s">
        <v>141</v>
      </c>
      <c r="D106" s="269"/>
      <c r="E106" s="269"/>
      <c r="F106" s="183">
        <f>SUM(F104:F105)</f>
        <v>324046</v>
      </c>
      <c r="G106" s="183">
        <f>SUM(G104:G105)</f>
        <v>324046</v>
      </c>
    </row>
    <row r="107" spans="1:7" ht="12.75" customHeight="1">
      <c r="A107" s="56"/>
      <c r="C107" s="41" t="s">
        <v>61</v>
      </c>
      <c r="F107" s="184"/>
      <c r="G107" s="184"/>
    </row>
    <row r="108" spans="1:7" ht="12.75" customHeight="1" thickBot="1">
      <c r="A108" s="56"/>
      <c r="C108" s="41" t="s">
        <v>59</v>
      </c>
      <c r="F108" s="182">
        <f>+(F102/F106)*100</f>
        <v>2.544083247440178</v>
      </c>
      <c r="G108" s="182">
        <f>+(G102/G106)*100</f>
        <v>2.544083247440178</v>
      </c>
    </row>
    <row r="109" spans="1:6" ht="12.75" customHeight="1">
      <c r="A109" s="56"/>
      <c r="B109" s="46"/>
      <c r="C109" s="46"/>
      <c r="D109" s="69"/>
      <c r="E109" s="69"/>
      <c r="F109" s="69"/>
    </row>
    <row r="110" spans="1:6" ht="12.75" customHeight="1">
      <c r="A110" s="56"/>
      <c r="B110" s="46"/>
      <c r="C110" s="46"/>
      <c r="D110" s="69"/>
      <c r="E110" s="69"/>
      <c r="F110" s="69"/>
    </row>
    <row r="111" spans="1:7" ht="12.75" customHeight="1">
      <c r="A111" s="56">
        <v>28</v>
      </c>
      <c r="B111" s="271" t="s">
        <v>46</v>
      </c>
      <c r="C111" s="271"/>
      <c r="D111" s="271"/>
      <c r="E111" s="271"/>
      <c r="F111" s="271"/>
      <c r="G111" s="271"/>
    </row>
    <row r="112" spans="1:7" ht="27" customHeight="1">
      <c r="A112" s="56"/>
      <c r="B112" s="250" t="s">
        <v>234</v>
      </c>
      <c r="C112" s="250"/>
      <c r="D112" s="250"/>
      <c r="E112" s="250"/>
      <c r="F112" s="250"/>
      <c r="G112" s="250"/>
    </row>
    <row r="113" spans="1:7" ht="12.75" customHeight="1">
      <c r="A113" s="56"/>
      <c r="B113" s="70"/>
      <c r="C113" s="67"/>
      <c r="D113" s="67"/>
      <c r="E113" s="67"/>
      <c r="F113" s="67"/>
      <c r="G113" s="67"/>
    </row>
  </sheetData>
  <sheetProtection/>
  <mergeCells count="20">
    <mergeCell ref="B112:G112"/>
    <mergeCell ref="B111:G111"/>
    <mergeCell ref="C98:G98"/>
    <mergeCell ref="C87:G87"/>
    <mergeCell ref="C93:D93"/>
    <mergeCell ref="C104:D104"/>
    <mergeCell ref="C106:E106"/>
    <mergeCell ref="B35:G35"/>
    <mergeCell ref="B39:G39"/>
    <mergeCell ref="B82:H82"/>
    <mergeCell ref="B78:G78"/>
    <mergeCell ref="B21:G21"/>
    <mergeCell ref="B50:G50"/>
    <mergeCell ref="B37:G37"/>
    <mergeCell ref="A1:G1"/>
    <mergeCell ref="A2:G2"/>
    <mergeCell ref="B17:G17"/>
    <mergeCell ref="B13:G13"/>
    <mergeCell ref="B9:G9"/>
    <mergeCell ref="A5:G5"/>
  </mergeCells>
  <printOptions horizontalCentered="1"/>
  <pageMargins left="0.35433070866141736" right="0.35433070866141736" top="0.5118110236220472" bottom="0.31496062992125984" header="0.5118110236220472" footer="0.31496062992125984"/>
  <pageSetup horizontalDpi="600" verticalDpi="600" orientation="portrait" paperSize="9" scale="95" r:id="rId1"/>
  <rowBreaks count="2" manualBreakCount="2">
    <brk id="46" max="6" man="1"/>
    <brk id="9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Tan &amp; Tan Developments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Ivy Lee</dc:creator>
  <cp:keywords/>
  <dc:description/>
  <cp:lastModifiedBy>chayph</cp:lastModifiedBy>
  <cp:lastPrinted>2009-06-23T03:34:08Z</cp:lastPrinted>
  <dcterms:created xsi:type="dcterms:W3CDTF">2003-06-03T01:38:44Z</dcterms:created>
  <dcterms:modified xsi:type="dcterms:W3CDTF">2009-06-23T03:34:31Z</dcterms:modified>
  <cp:category/>
  <cp:version/>
  <cp:contentType/>
  <cp:contentStatus/>
</cp:coreProperties>
</file>